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70" windowWidth="15330" windowHeight="8595" activeTab="0"/>
  </bookViews>
  <sheets>
    <sheet name="Financial Plan" sheetId="1" r:id="rId1"/>
  </sheets>
  <externalReferences>
    <externalReference r:id="rId4"/>
  </externalReferences>
  <definedNames>
    <definedName name="Actual">#REF!</definedName>
    <definedName name="Diverge">#REF!</definedName>
    <definedName name="Footnote">#REF!</definedName>
    <definedName name="GrandAccounts">#REF!</definedName>
    <definedName name="Master">'[1]Master'!$A$6:$J$3210</definedName>
    <definedName name="_xlnm.Print_Area" localSheetId="0">'Financial Plan'!$A$1:$G$43</definedName>
    <definedName name="Table">#REF!</definedName>
  </definedNames>
  <calcPr fullCalcOnLoad="1"/>
</workbook>
</file>

<file path=xl/comments1.xml><?xml version="1.0" encoding="utf-8"?>
<comments xmlns="http://schemas.openxmlformats.org/spreadsheetml/2006/main">
  <authors>
    <author>carnevn</author>
  </authors>
  <commentList>
    <comment ref="C7" authorId="0">
      <text>
        <r>
          <rPr>
            <b/>
            <sz val="8"/>
            <rFont val="Tahoma"/>
            <family val="0"/>
          </rPr>
          <t>carnevn:</t>
        </r>
        <r>
          <rPr>
            <sz val="8"/>
            <rFont val="Tahoma"/>
            <family val="0"/>
          </rPr>
          <t xml:space="preserve">
Revs from final  Adopted FP.  Exp from final ARMS Essbase (post-payrec)</t>
        </r>
      </text>
    </comment>
  </commentList>
</comments>
</file>

<file path=xl/sharedStrings.xml><?xml version="1.0" encoding="utf-8"?>
<sst xmlns="http://schemas.openxmlformats.org/spreadsheetml/2006/main" count="60" uniqueCount="57">
  <si>
    <t>Form C</t>
  </si>
  <si>
    <t>Non-CX Financial Plan</t>
  </si>
  <si>
    <t>Fund Name: Facilities Management Internal Service</t>
  </si>
  <si>
    <t>Fund Number: 5511</t>
  </si>
  <si>
    <t>Category</t>
  </si>
  <si>
    <t>2010 Adopted</t>
  </si>
  <si>
    <t xml:space="preserve">2010 Revised  </t>
  </si>
  <si>
    <t>Estimated-Adopted Change</t>
  </si>
  <si>
    <t>Explanation of Change</t>
  </si>
  <si>
    <t xml:space="preserve">Beginning Fund Balance </t>
  </si>
  <si>
    <t>Impact of actual 09 results</t>
  </si>
  <si>
    <t>Revenues</t>
  </si>
  <si>
    <t>Outside Leases \ Miscellaneous</t>
  </si>
  <si>
    <t>KCCH tenant imp lease</t>
  </si>
  <si>
    <t>Interest Earnings</t>
  </si>
  <si>
    <t>Architectural-Engineering</t>
  </si>
  <si>
    <t>GRF work, vacancies</t>
  </si>
  <si>
    <t>Hourly Crafts</t>
  </si>
  <si>
    <t>GRF work, vacancies, less capital project work</t>
  </si>
  <si>
    <t>Major Projects \ Strategic Initiatives</t>
  </si>
  <si>
    <t>Unfunded work impact</t>
  </si>
  <si>
    <t>Print Shop Operations</t>
  </si>
  <si>
    <t>Projected based on YTD</t>
  </si>
  <si>
    <t>Other Revenues from GF Sources</t>
  </si>
  <si>
    <t>Total Revenues</t>
  </si>
  <si>
    <t>Expenditures</t>
  </si>
  <si>
    <t>Director's Office</t>
  </si>
  <si>
    <t>Net to MPSI below</t>
  </si>
  <si>
    <t>Net to Director above</t>
  </si>
  <si>
    <t>Building Services</t>
  </si>
  <si>
    <t>Capital Planning and Development</t>
  </si>
  <si>
    <t>Total Expenditures</t>
  </si>
  <si>
    <t>Other Fund Transactions</t>
  </si>
  <si>
    <t>Best est of 2010 GRF exp</t>
  </si>
  <si>
    <t>Offsetting reimbursements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</si>
  <si>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</si>
  <si>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</si>
  <si>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</si>
  <si>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</si>
  <si>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</si>
  <si>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</si>
  <si>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</si>
  <si>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2010 Estimated</t>
    </r>
    <r>
      <rPr>
        <b/>
        <vertAlign val="superscript"/>
        <sz val="12"/>
        <rFont val="Times New Roman"/>
        <family val="1"/>
      </rPr>
      <t xml:space="preserve"> 2</t>
    </r>
  </si>
  <si>
    <t>Prepared by: Karl Nygard</t>
  </si>
  <si>
    <t>Date Prepared: 05-18-10</t>
  </si>
  <si>
    <t>GRF work, vacancies, utilities, FMD rate rebate ($388k)</t>
  </si>
  <si>
    <r>
      <t>1</t>
    </r>
    <r>
      <rPr>
        <sz val="10"/>
        <rFont val="Times New Roman"/>
        <family val="1"/>
      </rPr>
      <t xml:space="preserve">  Fund balance, rev, &amp; exp balanced to preliminary CAFR.  Detail from 14th month ARMS.</t>
    </r>
  </si>
  <si>
    <r>
      <t>2</t>
    </r>
    <r>
      <rPr>
        <sz val="10"/>
        <rFont val="Times New Roman"/>
        <family val="1"/>
      </rPr>
      <t xml:space="preserve">  Projected revenues and expenditures as reported in Q1 OMB report.</t>
    </r>
  </si>
  <si>
    <r>
      <t>4</t>
    </r>
    <r>
      <rPr>
        <sz val="10"/>
        <rFont val="Times New Roman"/>
        <family val="1"/>
      </rPr>
      <t xml:space="preserve">  GRF expenditures assumed to be fully reimbursed.</t>
    </r>
  </si>
  <si>
    <r>
      <t>5</t>
    </r>
    <r>
      <rPr>
        <sz val="10"/>
        <rFont val="Times New Roman"/>
        <family val="1"/>
      </rPr>
      <t xml:space="preserve">  Target fund balance at 6% policy level excluding the impact of the 2010 fund balance drawdown</t>
    </r>
  </si>
  <si>
    <r>
      <t xml:space="preserve">Green River Flood (GRF) Expenditures </t>
    </r>
    <r>
      <rPr>
        <vertAlign val="superscript"/>
        <sz val="12"/>
        <rFont val="Times New Roman"/>
        <family val="1"/>
      </rPr>
      <t>4</t>
    </r>
  </si>
  <si>
    <r>
      <t xml:space="preserve">Green River Flood Reimbursements  </t>
    </r>
    <r>
      <rPr>
        <vertAlign val="superscript"/>
        <sz val="12"/>
        <rFont val="Times New Roman"/>
        <family val="1"/>
      </rPr>
      <t>4</t>
    </r>
  </si>
  <si>
    <r>
      <t xml:space="preserve">Target Fund Balance (6% of Revenues) </t>
    </r>
    <r>
      <rPr>
        <b/>
        <vertAlign val="superscript"/>
        <sz val="12"/>
        <rFont val="Times New Roman"/>
        <family val="1"/>
      </rPr>
      <t>5</t>
    </r>
  </si>
  <si>
    <r>
      <t>3</t>
    </r>
    <r>
      <rPr>
        <sz val="10"/>
        <rFont val="Times New Roman"/>
        <family val="1"/>
      </rPr>
      <t xml:space="preserve"> The Bldg. O&amp;M Charges revenue was adopted for 2010 at the council adjusted level so no change is required related to the FMD rate adjustment correction included in the 1st Qtr Omnibus Ordinance. </t>
    </r>
  </si>
  <si>
    <r>
      <t>Bldg. O&amp;M Charges to GF Agencies</t>
    </r>
    <r>
      <rPr>
        <vertAlign val="superscript"/>
        <sz val="12"/>
        <rFont val="Times New Roman"/>
        <family val="1"/>
      </rPr>
      <t>3</t>
    </r>
  </si>
  <si>
    <r>
      <t>Bldg. O&amp;M Charges to Non-GF Agencies</t>
    </r>
    <r>
      <rPr>
        <vertAlign val="superscript"/>
        <sz val="12"/>
        <rFont val="Times New Roman"/>
        <family val="1"/>
      </rPr>
      <t>3</t>
    </r>
  </si>
  <si>
    <t xml:space="preserve">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</si>
</sst>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%"/>
    <numFmt numFmtId="170" formatCode="[$-409]dddd\,\ mmmm\ dd\,\ yyyy"/>
    <numFmt numFmtId="171" formatCode="[$-409]d\-mmm\-yy;@"/>
    <numFmt numFmtId="172" formatCode="#,##0;[Red]\(#,##0\)"/>
    <numFmt numFmtId="173" formatCode="m/d/yy;@"/>
    <numFmt numFmtId="174" formatCode="_(* #,##0.000_);_(* \(#,##0.000\);_(* &quot;-&quot;??_);_(@_)"/>
    <numFmt numFmtId="175" formatCode="_(* #,##0.0000_);_(* \(#,##0.0000\);_(* &quot;-&quot;??_);_(@_)"/>
    <numFmt numFmtId="176" formatCode="#,##0;#,##0\-"/>
    <numFmt numFmtId="177" formatCode="#,##0.00;#,##0.00\-"/>
    <numFmt numFmtId="178" formatCode="0.00_);\(0.00\)"/>
    <numFmt numFmtId="179" formatCode="0;0\-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7" fontId="6" fillId="0" borderId="0" xfId="57" applyFont="1" applyBorder="1" applyAlignment="1">
      <alignment horizontal="centerContinuous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7" fontId="5" fillId="0" borderId="0" xfId="57" applyFont="1" applyBorder="1" applyAlignment="1">
      <alignment horizontal="centerContinuous" wrapTex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5" fillId="0" borderId="0" xfId="42" applyNumberFormat="1" applyFont="1" applyBorder="1" applyAlignment="1">
      <alignment/>
    </xf>
    <xf numFmtId="166" fontId="5" fillId="0" borderId="0" xfId="42" applyNumberFormat="1" applyFont="1" applyAlignment="1">
      <alignment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37" fontId="6" fillId="0" borderId="10" xfId="57" applyFont="1" applyBorder="1" applyAlignment="1">
      <alignment horizontal="left" wrapText="1"/>
      <protection/>
    </xf>
    <xf numFmtId="37" fontId="7" fillId="0" borderId="0" xfId="57" applyFont="1" applyBorder="1" applyAlignment="1">
      <alignment horizontal="left" wrapText="1"/>
      <protection/>
    </xf>
    <xf numFmtId="37" fontId="6" fillId="33" borderId="11" xfId="57" applyFont="1" applyFill="1" applyBorder="1" applyAlignment="1" applyProtection="1">
      <alignment horizontal="left" wrapText="1"/>
      <protection/>
    </xf>
    <xf numFmtId="37" fontId="6" fillId="33" borderId="12" xfId="57" applyFont="1" applyFill="1" applyBorder="1" applyAlignment="1">
      <alignment horizontal="center" wrapText="1"/>
      <protection/>
    </xf>
    <xf numFmtId="37" fontId="6" fillId="33" borderId="13" xfId="57" applyFont="1" applyFill="1" applyBorder="1" applyAlignment="1">
      <alignment horizontal="center" wrapText="1"/>
      <protection/>
    </xf>
    <xf numFmtId="37" fontId="6" fillId="33" borderId="14" xfId="57" applyFont="1" applyFill="1" applyBorder="1" applyAlignment="1">
      <alignment horizontal="center" wrapText="1"/>
      <protection/>
    </xf>
    <xf numFmtId="37" fontId="6" fillId="33" borderId="15" xfId="57" applyFont="1" applyFill="1" applyBorder="1" applyAlignment="1">
      <alignment horizontal="center" wrapText="1"/>
      <protection/>
    </xf>
    <xf numFmtId="37" fontId="6" fillId="33" borderId="11" xfId="57" applyFont="1" applyFill="1" applyBorder="1" applyAlignment="1">
      <alignment horizontal="center" wrapText="1"/>
      <protection/>
    </xf>
    <xf numFmtId="37" fontId="6" fillId="0" borderId="11" xfId="57" applyFont="1" applyFill="1" applyBorder="1" applyAlignment="1">
      <alignment horizontal="left" vertical="top"/>
      <protection/>
    </xf>
    <xf numFmtId="166" fontId="6" fillId="0" borderId="11" xfId="42" applyNumberFormat="1" applyFont="1" applyFill="1" applyBorder="1" applyAlignment="1">
      <alignment vertical="top"/>
    </xf>
    <xf numFmtId="166" fontId="6" fillId="0" borderId="13" xfId="42" applyNumberFormat="1" applyFont="1" applyFill="1" applyBorder="1" applyAlignment="1">
      <alignment vertical="top"/>
    </xf>
    <xf numFmtId="166" fontId="6" fillId="0" borderId="16" xfId="42" applyNumberFormat="1" applyFont="1" applyFill="1" applyBorder="1" applyAlignment="1">
      <alignment vertical="top"/>
    </xf>
    <xf numFmtId="166" fontId="6" fillId="0" borderId="17" xfId="42" applyNumberFormat="1" applyFont="1" applyBorder="1" applyAlignment="1">
      <alignment vertical="top"/>
    </xf>
    <xf numFmtId="166" fontId="9" fillId="0" borderId="18" xfId="42" applyNumberFormat="1" applyFont="1" applyBorder="1" applyAlignment="1">
      <alignment vertical="top"/>
    </xf>
    <xf numFmtId="0" fontId="6" fillId="0" borderId="0" xfId="0" applyFont="1" applyAlignment="1">
      <alignment/>
    </xf>
    <xf numFmtId="37" fontId="6" fillId="0" borderId="19" xfId="57" applyFont="1" applyFill="1" applyBorder="1" applyAlignment="1">
      <alignment horizontal="left" vertical="top"/>
      <protection/>
    </xf>
    <xf numFmtId="172" fontId="5" fillId="0" borderId="19" xfId="42" applyNumberFormat="1" applyFont="1" applyFill="1" applyBorder="1" applyAlignment="1">
      <alignment vertical="top"/>
    </xf>
    <xf numFmtId="172" fontId="5" fillId="0" borderId="20" xfId="42" applyNumberFormat="1" applyFont="1" applyFill="1" applyBorder="1" applyAlignment="1">
      <alignment vertical="top"/>
    </xf>
    <xf numFmtId="172" fontId="5" fillId="0" borderId="21" xfId="42" applyNumberFormat="1" applyFont="1" applyBorder="1" applyAlignment="1">
      <alignment vertical="top"/>
    </xf>
    <xf numFmtId="172" fontId="5" fillId="0" borderId="22" xfId="42" applyNumberFormat="1" applyFont="1" applyBorder="1" applyAlignment="1">
      <alignment vertical="top"/>
    </xf>
    <xf numFmtId="166" fontId="9" fillId="0" borderId="21" xfId="42" applyNumberFormat="1" applyFont="1" applyBorder="1" applyAlignment="1">
      <alignment vertical="top"/>
    </xf>
    <xf numFmtId="37" fontId="5" fillId="0" borderId="19" xfId="57" applyFont="1" applyFill="1" applyBorder="1" applyAlignment="1">
      <alignment horizontal="left" vertical="top"/>
      <protection/>
    </xf>
    <xf numFmtId="38" fontId="5" fillId="0" borderId="19" xfId="42" applyNumberFormat="1" applyFont="1" applyBorder="1" applyAlignment="1">
      <alignment vertical="top"/>
    </xf>
    <xf numFmtId="166" fontId="5" fillId="0" borderId="20" xfId="42" applyNumberFormat="1" applyFont="1" applyFill="1" applyBorder="1" applyAlignment="1">
      <alignment vertical="top"/>
    </xf>
    <xf numFmtId="172" fontId="5" fillId="0" borderId="23" xfId="42" applyNumberFormat="1" applyFont="1" applyBorder="1" applyAlignment="1">
      <alignment vertical="top"/>
    </xf>
    <xf numFmtId="166" fontId="9" fillId="0" borderId="19" xfId="42" applyNumberFormat="1" applyFont="1" applyBorder="1" applyAlignment="1">
      <alignment vertical="top" wrapText="1"/>
    </xf>
    <xf numFmtId="172" fontId="6" fillId="0" borderId="11" xfId="42" applyNumberFormat="1" applyFont="1" applyFill="1" applyBorder="1" applyAlignment="1">
      <alignment vertical="top"/>
    </xf>
    <xf numFmtId="166" fontId="10" fillId="0" borderId="11" xfId="42" applyNumberFormat="1" applyFont="1" applyBorder="1" applyAlignment="1">
      <alignment vertical="top"/>
    </xf>
    <xf numFmtId="166" fontId="6" fillId="0" borderId="0" xfId="42" applyNumberFormat="1" applyFont="1" applyBorder="1" applyAlignment="1">
      <alignment/>
    </xf>
    <xf numFmtId="166" fontId="6" fillId="0" borderId="0" xfId="42" applyNumberFormat="1" applyFont="1" applyAlignment="1">
      <alignment/>
    </xf>
    <xf numFmtId="172" fontId="5" fillId="0" borderId="19" xfId="42" applyNumberFormat="1" applyFont="1" applyBorder="1" applyAlignment="1">
      <alignment vertical="top"/>
    </xf>
    <xf numFmtId="172" fontId="6" fillId="0" borderId="11" xfId="42" applyNumberFormat="1" applyFont="1" applyBorder="1" applyAlignment="1">
      <alignment vertical="top"/>
    </xf>
    <xf numFmtId="166" fontId="9" fillId="0" borderId="11" xfId="42" applyNumberFormat="1" applyFont="1" applyBorder="1" applyAlignment="1">
      <alignment vertical="top"/>
    </xf>
    <xf numFmtId="172" fontId="5" fillId="0" borderId="19" xfId="42" applyNumberFormat="1" applyFont="1" applyFill="1" applyBorder="1" applyAlignment="1" quotePrefix="1">
      <alignment vertical="top"/>
    </xf>
    <xf numFmtId="166" fontId="9" fillId="0" borderId="20" xfId="42" applyNumberFormat="1" applyFont="1" applyBorder="1" applyAlignment="1">
      <alignment vertical="top"/>
    </xf>
    <xf numFmtId="166" fontId="9" fillId="0" borderId="20" xfId="42" applyNumberFormat="1" applyFont="1" applyBorder="1" applyAlignment="1">
      <alignment vertical="top" wrapText="1"/>
    </xf>
    <xf numFmtId="172" fontId="6" fillId="0" borderId="19" xfId="42" applyNumberFormat="1" applyFont="1" applyFill="1" applyBorder="1" applyAlignment="1" quotePrefix="1">
      <alignment vertical="top"/>
    </xf>
    <xf numFmtId="172" fontId="6" fillId="0" borderId="19" xfId="42" applyNumberFormat="1" applyFont="1" applyBorder="1" applyAlignment="1">
      <alignment vertical="top"/>
    </xf>
    <xf numFmtId="172" fontId="6" fillId="0" borderId="11" xfId="42" applyNumberFormat="1" applyFont="1" applyFill="1" applyBorder="1" applyAlignment="1" quotePrefix="1">
      <alignment vertical="top"/>
    </xf>
    <xf numFmtId="166" fontId="9" fillId="0" borderId="11" xfId="42" applyNumberFormat="1" applyFont="1" applyBorder="1" applyAlignment="1">
      <alignment vertical="top" wrapText="1"/>
    </xf>
    <xf numFmtId="0" fontId="5" fillId="0" borderId="10" xfId="0" applyFont="1" applyBorder="1" applyAlignment="1">
      <alignment/>
    </xf>
    <xf numFmtId="172" fontId="5" fillId="0" borderId="0" xfId="42" applyNumberFormat="1" applyFont="1" applyFill="1" applyBorder="1" applyAlignment="1">
      <alignment vertical="top"/>
    </xf>
    <xf numFmtId="172" fontId="5" fillId="0" borderId="21" xfId="42" applyNumberFormat="1" applyFont="1" applyFill="1" applyBorder="1" applyAlignment="1">
      <alignment vertical="top"/>
    </xf>
    <xf numFmtId="166" fontId="9" fillId="0" borderId="19" xfId="42" applyNumberFormat="1" applyFont="1" applyFill="1" applyBorder="1" applyAlignment="1">
      <alignment vertical="top"/>
    </xf>
    <xf numFmtId="166" fontId="5" fillId="0" borderId="0" xfId="42" applyNumberFormat="1" applyFont="1" applyFill="1" applyBorder="1" applyAlignment="1">
      <alignment/>
    </xf>
    <xf numFmtId="172" fontId="6" fillId="0" borderId="19" xfId="42" applyNumberFormat="1" applyFont="1" applyFill="1" applyBorder="1" applyAlignment="1">
      <alignment vertical="top"/>
    </xf>
    <xf numFmtId="172" fontId="6" fillId="0" borderId="20" xfId="42" applyNumberFormat="1" applyFont="1" applyFill="1" applyBorder="1" applyAlignment="1">
      <alignment vertical="top"/>
    </xf>
    <xf numFmtId="172" fontId="6" fillId="0" borderId="0" xfId="42" applyNumberFormat="1" applyFont="1" applyFill="1" applyBorder="1" applyAlignment="1">
      <alignment vertical="top"/>
    </xf>
    <xf numFmtId="172" fontId="6" fillId="0" borderId="18" xfId="42" applyNumberFormat="1" applyFont="1" applyFill="1" applyBorder="1" applyAlignment="1">
      <alignment vertical="top"/>
    </xf>
    <xf numFmtId="166" fontId="10" fillId="0" borderId="19" xfId="42" applyNumberFormat="1" applyFont="1" applyFill="1" applyBorder="1" applyAlignment="1">
      <alignment vertical="top"/>
    </xf>
    <xf numFmtId="166" fontId="6" fillId="0" borderId="0" xfId="42" applyNumberFormat="1" applyFont="1" applyFill="1" applyBorder="1" applyAlignment="1">
      <alignment/>
    </xf>
    <xf numFmtId="172" fontId="6" fillId="0" borderId="13" xfId="42" applyNumberFormat="1" applyFont="1" applyFill="1" applyBorder="1" applyAlignment="1">
      <alignment vertical="top"/>
    </xf>
    <xf numFmtId="172" fontId="6" fillId="0" borderId="17" xfId="42" applyNumberFormat="1" applyFont="1" applyBorder="1" applyAlignment="1">
      <alignment vertical="top"/>
    </xf>
    <xf numFmtId="37" fontId="6" fillId="0" borderId="24" xfId="57" applyFont="1" applyFill="1" applyBorder="1" applyAlignment="1" quotePrefix="1">
      <alignment horizontal="left" vertical="top"/>
      <protection/>
    </xf>
    <xf numFmtId="172" fontId="6" fillId="0" borderId="15" xfId="42" applyNumberFormat="1" applyFont="1" applyBorder="1" applyAlignment="1">
      <alignment horizontal="right" vertical="top"/>
    </xf>
    <xf numFmtId="166" fontId="5" fillId="0" borderId="0" xfId="42" applyNumberFormat="1" applyFont="1" applyAlignment="1">
      <alignment horizontal="right"/>
    </xf>
    <xf numFmtId="37" fontId="10" fillId="0" borderId="0" xfId="57" applyFont="1" applyAlignment="1">
      <alignment horizontal="left"/>
      <protection/>
    </xf>
    <xf numFmtId="37" fontId="5" fillId="0" borderId="0" xfId="57" applyFont="1" applyBorder="1">
      <alignment/>
      <protection/>
    </xf>
    <xf numFmtId="37" fontId="6" fillId="0" borderId="0" xfId="57" applyFont="1" applyBorder="1">
      <alignment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37" fontId="9" fillId="0" borderId="0" xfId="57" applyFont="1" applyBorder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37" fontId="12" fillId="0" borderId="0" xfId="57" applyFont="1" applyBorder="1" applyAlignment="1">
      <alignment horizontal="left"/>
      <protection/>
    </xf>
    <xf numFmtId="0" fontId="12" fillId="0" borderId="0" xfId="0" applyFont="1" applyAlignment="1">
      <alignment horizontal="left"/>
    </xf>
    <xf numFmtId="37" fontId="6" fillId="0" borderId="0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9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45.00390625" style="81" customWidth="1"/>
    <col min="2" max="2" width="14.7109375" style="2" customWidth="1"/>
    <col min="3" max="3" width="15.421875" style="10" customWidth="1"/>
    <col min="4" max="4" width="16.28125" style="2" customWidth="1"/>
    <col min="5" max="5" width="17.28125" style="2" bestFit="1" customWidth="1"/>
    <col min="6" max="6" width="20.7109375" style="2" customWidth="1"/>
    <col min="7" max="7" width="33.8515625" style="7" customWidth="1"/>
    <col min="8" max="8" width="8.8515625" style="7" customWidth="1"/>
    <col min="9" max="9" width="17.8515625" style="5" customWidth="1"/>
    <col min="10" max="16384" width="9.140625" style="5" customWidth="1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</row>
    <row r="2" spans="1:8" s="7" customFormat="1" ht="15.75">
      <c r="A2" s="85" t="s">
        <v>1</v>
      </c>
      <c r="B2" s="85"/>
      <c r="C2" s="85"/>
      <c r="D2" s="85"/>
      <c r="E2" s="85"/>
      <c r="F2" s="85"/>
      <c r="G2" s="85"/>
      <c r="H2" s="6"/>
    </row>
    <row r="3" spans="1:8" s="7" customFormat="1" ht="19.5" customHeight="1">
      <c r="A3" s="8" t="s">
        <v>2</v>
      </c>
      <c r="B3" s="2"/>
      <c r="C3" s="9" t="s">
        <v>56</v>
      </c>
      <c r="D3" s="2"/>
      <c r="E3" s="2"/>
      <c r="F3" s="2"/>
      <c r="H3" s="6"/>
    </row>
    <row r="4" spans="1:20" s="14" customFormat="1" ht="15.75">
      <c r="A4" s="8" t="s">
        <v>3</v>
      </c>
      <c r="B4" s="2"/>
      <c r="C4" s="10"/>
      <c r="D4" s="2"/>
      <c r="E4" s="2"/>
      <c r="F4" s="2"/>
      <c r="G4" s="7"/>
      <c r="H4" s="11"/>
      <c r="I4" s="12"/>
      <c r="J4" s="5"/>
      <c r="K4" s="5"/>
      <c r="L4" s="5"/>
      <c r="M4" s="5"/>
      <c r="N4" s="5"/>
      <c r="O4" s="5"/>
      <c r="P4" s="5"/>
      <c r="Q4" s="13"/>
      <c r="R4" s="13"/>
      <c r="S4" s="13"/>
      <c r="T4" s="13"/>
    </row>
    <row r="5" spans="1:20" s="14" customFormat="1" ht="18.75" customHeight="1">
      <c r="A5" s="8" t="s">
        <v>43</v>
      </c>
      <c r="B5" s="2"/>
      <c r="C5" s="10"/>
      <c r="D5" s="2"/>
      <c r="E5" s="2"/>
      <c r="F5" s="2"/>
      <c r="G5" s="7" t="s">
        <v>44</v>
      </c>
      <c r="H5" s="11"/>
      <c r="I5" s="12"/>
      <c r="J5" s="5"/>
      <c r="K5" s="5"/>
      <c r="L5" s="5"/>
      <c r="M5" s="5"/>
      <c r="N5" s="5"/>
      <c r="O5" s="5"/>
      <c r="P5" s="5"/>
      <c r="Q5" s="13"/>
      <c r="R5" s="13"/>
      <c r="S5" s="13"/>
      <c r="T5" s="13"/>
    </row>
    <row r="6" spans="1:9" ht="9" customHeight="1">
      <c r="A6" s="15"/>
      <c r="B6" s="16"/>
      <c r="E6" s="6"/>
      <c r="F6" s="6"/>
      <c r="H6" s="11"/>
      <c r="I6" s="12"/>
    </row>
    <row r="7" spans="1:16" s="14" customFormat="1" ht="33" customHeight="1">
      <c r="A7" s="17" t="s">
        <v>4</v>
      </c>
      <c r="B7" s="18" t="s">
        <v>41</v>
      </c>
      <c r="C7" s="19" t="s">
        <v>5</v>
      </c>
      <c r="D7" s="20" t="s">
        <v>6</v>
      </c>
      <c r="E7" s="18" t="s">
        <v>42</v>
      </c>
      <c r="F7" s="21" t="s">
        <v>7</v>
      </c>
      <c r="G7" s="22" t="s">
        <v>8</v>
      </c>
      <c r="H7" s="11"/>
      <c r="I7" s="12"/>
      <c r="J7" s="5"/>
      <c r="K7" s="5"/>
      <c r="L7" s="5"/>
      <c r="M7" s="5"/>
      <c r="N7" s="5"/>
      <c r="O7" s="5"/>
      <c r="P7" s="5"/>
    </row>
    <row r="8" spans="1:16" s="29" customFormat="1" ht="15.75">
      <c r="A8" s="23" t="s">
        <v>9</v>
      </c>
      <c r="B8" s="24">
        <v>3822198</v>
      </c>
      <c r="C8" s="25">
        <v>5195593</v>
      </c>
      <c r="D8" s="25">
        <f>B32</f>
        <v>7815689</v>
      </c>
      <c r="E8" s="26">
        <f>B32</f>
        <v>7815689</v>
      </c>
      <c r="F8" s="27">
        <f>+E8-C8</f>
        <v>2620096</v>
      </c>
      <c r="G8" s="28" t="s">
        <v>10</v>
      </c>
      <c r="H8" s="11"/>
      <c r="I8" s="12"/>
      <c r="J8" s="5"/>
      <c r="K8" s="5"/>
      <c r="L8" s="5"/>
      <c r="M8" s="5"/>
      <c r="N8" s="5"/>
      <c r="O8" s="5"/>
      <c r="P8" s="5"/>
    </row>
    <row r="9" spans="1:9" ht="15.75">
      <c r="A9" s="30" t="s">
        <v>11</v>
      </c>
      <c r="B9" s="31"/>
      <c r="C9" s="32"/>
      <c r="D9" s="32"/>
      <c r="E9" s="33"/>
      <c r="F9" s="34"/>
      <c r="G9" s="35"/>
      <c r="H9" s="11"/>
      <c r="I9" s="12"/>
    </row>
    <row r="10" spans="1:9" ht="15.75">
      <c r="A10" s="36" t="s">
        <v>12</v>
      </c>
      <c r="B10" s="37">
        <v>976436</v>
      </c>
      <c r="C10" s="32">
        <v>632015</v>
      </c>
      <c r="D10" s="32">
        <f aca="true" t="shared" si="0" ref="D10:D18">C10</f>
        <v>632015</v>
      </c>
      <c r="E10" s="38">
        <v>952015</v>
      </c>
      <c r="F10" s="39">
        <f aca="true" t="shared" si="1" ref="F10:F18">+E10-C10</f>
        <v>320000</v>
      </c>
      <c r="G10" s="40" t="s">
        <v>13</v>
      </c>
      <c r="H10" s="11"/>
      <c r="I10" s="12"/>
    </row>
    <row r="11" spans="1:9" ht="15.75">
      <c r="A11" s="36" t="s">
        <v>14</v>
      </c>
      <c r="B11" s="31">
        <v>177472</v>
      </c>
      <c r="C11" s="32">
        <v>120000</v>
      </c>
      <c r="D11" s="32">
        <f t="shared" si="0"/>
        <v>120000</v>
      </c>
      <c r="E11" s="38">
        <v>100000</v>
      </c>
      <c r="F11" s="39">
        <f t="shared" si="1"/>
        <v>-20000</v>
      </c>
      <c r="G11" s="40"/>
      <c r="H11" s="11"/>
      <c r="I11" s="12"/>
    </row>
    <row r="12" spans="1:9" ht="18.75">
      <c r="A12" s="36" t="s">
        <v>54</v>
      </c>
      <c r="B12" s="37">
        <v>30010362</v>
      </c>
      <c r="C12" s="32">
        <v>27549268.095222782</v>
      </c>
      <c r="D12" s="38">
        <f t="shared" si="0"/>
        <v>27549268.095222782</v>
      </c>
      <c r="E12" s="38">
        <f>D12</f>
        <v>27549268.095222782</v>
      </c>
      <c r="F12" s="39">
        <f t="shared" si="1"/>
        <v>0</v>
      </c>
      <c r="G12" s="40"/>
      <c r="H12" s="11"/>
      <c r="I12" s="12"/>
    </row>
    <row r="13" spans="1:9" ht="18.75">
      <c r="A13" s="36" t="s">
        <v>55</v>
      </c>
      <c r="B13" s="37">
        <v>6918253</v>
      </c>
      <c r="C13" s="32">
        <v>5996447.12868665</v>
      </c>
      <c r="D13" s="38">
        <f t="shared" si="0"/>
        <v>5996447.12868665</v>
      </c>
      <c r="E13" s="38">
        <f>D13</f>
        <v>5996447.12868665</v>
      </c>
      <c r="F13" s="39">
        <f t="shared" si="1"/>
        <v>0</v>
      </c>
      <c r="G13" s="40"/>
      <c r="H13" s="11"/>
      <c r="I13" s="12"/>
    </row>
    <row r="14" spans="1:9" ht="15.75">
      <c r="A14" s="36" t="s">
        <v>15</v>
      </c>
      <c r="B14" s="31">
        <v>3842922</v>
      </c>
      <c r="C14" s="32">
        <v>4543925.942905167</v>
      </c>
      <c r="D14" s="32">
        <f t="shared" si="0"/>
        <v>4543925.942905167</v>
      </c>
      <c r="E14" s="38">
        <v>4133305.68</v>
      </c>
      <c r="F14" s="39">
        <f t="shared" si="1"/>
        <v>-410620.26290516695</v>
      </c>
      <c r="G14" s="40" t="s">
        <v>16</v>
      </c>
      <c r="H14" s="11"/>
      <c r="I14" s="12"/>
    </row>
    <row r="15" spans="1:9" ht="25.5">
      <c r="A15" s="36" t="s">
        <v>17</v>
      </c>
      <c r="B15" s="31">
        <v>2326001</v>
      </c>
      <c r="C15" s="32">
        <v>2386794.896477704</v>
      </c>
      <c r="D15" s="32">
        <f t="shared" si="0"/>
        <v>2386794.896477704</v>
      </c>
      <c r="E15" s="38">
        <v>1933596.92</v>
      </c>
      <c r="F15" s="39">
        <f t="shared" si="1"/>
        <v>-453197.976477704</v>
      </c>
      <c r="G15" s="40" t="s">
        <v>18</v>
      </c>
      <c r="H15" s="11"/>
      <c r="I15" s="12"/>
    </row>
    <row r="16" spans="1:9" ht="15.75">
      <c r="A16" s="36" t="s">
        <v>19</v>
      </c>
      <c r="B16" s="31">
        <v>917426</v>
      </c>
      <c r="C16" s="32">
        <v>1206709.2053091682</v>
      </c>
      <c r="D16" s="32">
        <f t="shared" si="0"/>
        <v>1206709.2053091682</v>
      </c>
      <c r="E16" s="38">
        <v>754399</v>
      </c>
      <c r="F16" s="39">
        <f t="shared" si="1"/>
        <v>-452310.2053091682</v>
      </c>
      <c r="G16" s="40" t="s">
        <v>20</v>
      </c>
      <c r="H16" s="11"/>
      <c r="I16" s="12"/>
    </row>
    <row r="17" spans="1:9" ht="15.75">
      <c r="A17" s="36" t="s">
        <v>21</v>
      </c>
      <c r="B17" s="31">
        <v>1333862</v>
      </c>
      <c r="C17" s="32">
        <v>1590790.9874984387</v>
      </c>
      <c r="D17" s="32">
        <f t="shared" si="0"/>
        <v>1590790.9874984387</v>
      </c>
      <c r="E17" s="38">
        <v>1450234</v>
      </c>
      <c r="F17" s="39">
        <f t="shared" si="1"/>
        <v>-140556.98749843868</v>
      </c>
      <c r="G17" s="40" t="s">
        <v>22</v>
      </c>
      <c r="H17" s="11"/>
      <c r="I17" s="12"/>
    </row>
    <row r="18" spans="1:9" ht="15.75">
      <c r="A18" s="36" t="s">
        <v>23</v>
      </c>
      <c r="B18" s="31">
        <v>956686</v>
      </c>
      <c r="C18" s="32">
        <v>489538.14266888733</v>
      </c>
      <c r="D18" s="38">
        <f t="shared" si="0"/>
        <v>489538.14266888733</v>
      </c>
      <c r="E18" s="38">
        <f>D18</f>
        <v>489538.14266888733</v>
      </c>
      <c r="F18" s="39">
        <f t="shared" si="1"/>
        <v>0</v>
      </c>
      <c r="G18" s="40"/>
      <c r="H18" s="11"/>
      <c r="I18" s="12"/>
    </row>
    <row r="19" spans="1:9" s="29" customFormat="1" ht="15.75">
      <c r="A19" s="23" t="s">
        <v>24</v>
      </c>
      <c r="B19" s="41">
        <f>SUM(B10:B18)</f>
        <v>47459420</v>
      </c>
      <c r="C19" s="41">
        <f>SUM(C10:C18)</f>
        <v>44515489.3987688</v>
      </c>
      <c r="D19" s="41">
        <f>SUM(D10:D18)</f>
        <v>44515489.3987688</v>
      </c>
      <c r="E19" s="41">
        <f>SUM(E10:E18)</f>
        <v>43358803.96657832</v>
      </c>
      <c r="F19" s="41">
        <f>SUM(F10:F18)</f>
        <v>-1156685.4321904778</v>
      </c>
      <c r="G19" s="42"/>
      <c r="H19" s="43"/>
      <c r="I19" s="44"/>
    </row>
    <row r="20" spans="1:9" ht="15.75">
      <c r="A20" s="30" t="s">
        <v>25</v>
      </c>
      <c r="B20" s="31"/>
      <c r="C20" s="32"/>
      <c r="D20" s="32"/>
      <c r="E20" s="45"/>
      <c r="F20" s="39"/>
      <c r="G20" s="35"/>
      <c r="H20" s="11"/>
      <c r="I20" s="12"/>
    </row>
    <row r="21" spans="1:9" ht="15.75">
      <c r="A21" s="36" t="s">
        <v>26</v>
      </c>
      <c r="B21" s="37">
        <v>-4842349</v>
      </c>
      <c r="C21" s="32">
        <f>-4638992-C22</f>
        <v>-3711245</v>
      </c>
      <c r="D21" s="32">
        <f>C21</f>
        <v>-3711245</v>
      </c>
      <c r="E21" s="37">
        <v>-3555125</v>
      </c>
      <c r="F21" s="39">
        <f aca="true" t="shared" si="2" ref="F21:F26">+E21-C21</f>
        <v>156120</v>
      </c>
      <c r="G21" s="40" t="s">
        <v>27</v>
      </c>
      <c r="H21" s="11"/>
      <c r="I21" s="12"/>
    </row>
    <row r="22" spans="1:9" ht="15.75">
      <c r="A22" s="36" t="s">
        <v>19</v>
      </c>
      <c r="B22" s="31">
        <v>-913918</v>
      </c>
      <c r="C22" s="32">
        <v>-927747</v>
      </c>
      <c r="D22" s="32">
        <f>C22</f>
        <v>-927747</v>
      </c>
      <c r="E22" s="37">
        <v>-1079634</v>
      </c>
      <c r="F22" s="39">
        <f t="shared" si="2"/>
        <v>-151887</v>
      </c>
      <c r="G22" s="40" t="s">
        <v>28</v>
      </c>
      <c r="H22" s="11"/>
      <c r="I22" s="12"/>
    </row>
    <row r="23" spans="1:9" ht="25.5">
      <c r="A23" s="36" t="s">
        <v>29</v>
      </c>
      <c r="B23" s="31">
        <v>-33499058</v>
      </c>
      <c r="C23" s="32">
        <v>-36830185</v>
      </c>
      <c r="D23" s="32">
        <f>C23</f>
        <v>-36830185</v>
      </c>
      <c r="E23" s="37">
        <f>-34117203+388489</f>
        <v>-33728714</v>
      </c>
      <c r="F23" s="39">
        <f t="shared" si="2"/>
        <v>3101471</v>
      </c>
      <c r="G23" s="40" t="s">
        <v>45</v>
      </c>
      <c r="H23" s="11"/>
      <c r="I23" s="12"/>
    </row>
    <row r="24" spans="1:9" ht="15.75">
      <c r="A24" s="36" t="s">
        <v>30</v>
      </c>
      <c r="B24" s="31">
        <v>-2706071</v>
      </c>
      <c r="C24" s="32">
        <v>-3832255</v>
      </c>
      <c r="D24" s="32">
        <f>C24</f>
        <v>-3832255</v>
      </c>
      <c r="E24" s="37">
        <v>-3428946</v>
      </c>
      <c r="F24" s="39">
        <f t="shared" si="2"/>
        <v>403309</v>
      </c>
      <c r="G24" s="40" t="s">
        <v>16</v>
      </c>
      <c r="H24" s="11"/>
      <c r="I24" s="12"/>
    </row>
    <row r="25" spans="1:9" ht="15.75">
      <c r="A25" s="36" t="s">
        <v>21</v>
      </c>
      <c r="B25" s="31">
        <v>-1504533</v>
      </c>
      <c r="C25" s="32">
        <v>-1507179</v>
      </c>
      <c r="D25" s="32">
        <f>C25</f>
        <v>-1507179</v>
      </c>
      <c r="E25" s="37">
        <v>-1452070</v>
      </c>
      <c r="F25" s="39">
        <f t="shared" si="2"/>
        <v>55109</v>
      </c>
      <c r="G25" s="40"/>
      <c r="H25" s="11"/>
      <c r="I25" s="12"/>
    </row>
    <row r="26" spans="1:9" s="29" customFormat="1" ht="15.75">
      <c r="A26" s="23" t="s">
        <v>31</v>
      </c>
      <c r="B26" s="41">
        <f>SUM(B21:B25)</f>
        <v>-43465929</v>
      </c>
      <c r="C26" s="41">
        <f>SUM(C21:C25)</f>
        <v>-46808611</v>
      </c>
      <c r="D26" s="41">
        <f>SUM(D21:D25)</f>
        <v>-46808611</v>
      </c>
      <c r="E26" s="41">
        <f>SUM(E21:E25)</f>
        <v>-43244489</v>
      </c>
      <c r="F26" s="46">
        <f t="shared" si="2"/>
        <v>3564122</v>
      </c>
      <c r="G26" s="47"/>
      <c r="H26" s="43"/>
      <c r="I26" s="44"/>
    </row>
    <row r="27" spans="1:9" ht="15.75">
      <c r="A27" s="30" t="s">
        <v>32</v>
      </c>
      <c r="B27" s="48"/>
      <c r="C27" s="31"/>
      <c r="D27" s="31"/>
      <c r="E27" s="31"/>
      <c r="F27" s="45"/>
      <c r="G27" s="49"/>
      <c r="H27" s="11"/>
      <c r="I27" s="12"/>
    </row>
    <row r="28" spans="1:9" ht="18.75">
      <c r="A28" s="36" t="s">
        <v>50</v>
      </c>
      <c r="B28" s="48">
        <v>-4562145</v>
      </c>
      <c r="C28" s="31">
        <v>-1000000</v>
      </c>
      <c r="D28" s="32">
        <f>C28</f>
        <v>-1000000</v>
      </c>
      <c r="E28" s="37">
        <v>-10915916</v>
      </c>
      <c r="F28" s="45">
        <f>+E28-C28</f>
        <v>-9915916</v>
      </c>
      <c r="G28" s="50" t="s">
        <v>33</v>
      </c>
      <c r="H28" s="11"/>
      <c r="I28" s="12"/>
    </row>
    <row r="29" spans="1:9" ht="18.75">
      <c r="A29" s="36" t="s">
        <v>51</v>
      </c>
      <c r="B29" s="48">
        <v>4562145</v>
      </c>
      <c r="C29" s="31">
        <v>1000000</v>
      </c>
      <c r="D29" s="32">
        <f>C29</f>
        <v>1000000</v>
      </c>
      <c r="E29" s="37">
        <v>10915916</v>
      </c>
      <c r="F29" s="45">
        <f>+E29-C29</f>
        <v>9915916</v>
      </c>
      <c r="G29" s="50" t="s">
        <v>34</v>
      </c>
      <c r="H29" s="11"/>
      <c r="I29" s="12"/>
    </row>
    <row r="30" spans="1:9" ht="15.75">
      <c r="A30" s="36"/>
      <c r="B30" s="48"/>
      <c r="C30" s="31"/>
      <c r="D30" s="31"/>
      <c r="E30" s="31"/>
      <c r="F30" s="45"/>
      <c r="G30" s="49"/>
      <c r="H30" s="11"/>
      <c r="I30" s="12"/>
    </row>
    <row r="31" spans="1:9" ht="15.75">
      <c r="A31" s="30" t="s">
        <v>35</v>
      </c>
      <c r="B31" s="51">
        <f>SUM(B28:B30)</f>
        <v>0</v>
      </c>
      <c r="C31" s="51">
        <f>SUM(C27:C27)</f>
        <v>0</v>
      </c>
      <c r="D31" s="51">
        <f>SUM(D27:D27)</f>
        <v>0</v>
      </c>
      <c r="E31" s="51">
        <f>SUM(E28:E30)</f>
        <v>0</v>
      </c>
      <c r="F31" s="52">
        <f>+E31-C31</f>
        <v>0</v>
      </c>
      <c r="G31" s="49"/>
      <c r="H31" s="11"/>
      <c r="I31" s="12"/>
    </row>
    <row r="32" spans="1:102" s="55" customFormat="1" ht="15.75">
      <c r="A32" s="23" t="s">
        <v>36</v>
      </c>
      <c r="B32" s="53">
        <f>B8+B19+B26+B31</f>
        <v>7815689</v>
      </c>
      <c r="C32" s="53">
        <f>C8+C19+C26+C31</f>
        <v>2902471.3987687975</v>
      </c>
      <c r="D32" s="53">
        <f>D8+D19+D26+D31</f>
        <v>5522567.3987687975</v>
      </c>
      <c r="E32" s="53">
        <f>E8+E19+E26+E31</f>
        <v>7930003.96657832</v>
      </c>
      <c r="F32" s="53">
        <f>F8+F19+F26+F31</f>
        <v>5027532.567809522</v>
      </c>
      <c r="G32" s="54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</row>
    <row r="33" spans="1:9" ht="15.75">
      <c r="A33" s="30" t="s">
        <v>37</v>
      </c>
      <c r="B33" s="31">
        <v>0</v>
      </c>
      <c r="C33" s="32">
        <v>0</v>
      </c>
      <c r="D33" s="32">
        <v>0</v>
      </c>
      <c r="E33" s="56">
        <v>0</v>
      </c>
      <c r="F33" s="57"/>
      <c r="G33" s="58"/>
      <c r="H33" s="59"/>
      <c r="I33" s="12"/>
    </row>
    <row r="34" spans="1:9" ht="15.75">
      <c r="A34" s="36"/>
      <c r="B34" s="31"/>
      <c r="C34" s="32"/>
      <c r="D34" s="32"/>
      <c r="E34" s="56"/>
      <c r="F34" s="31"/>
      <c r="G34" s="58"/>
      <c r="H34" s="59"/>
      <c r="I34" s="12"/>
    </row>
    <row r="35" spans="1:9" s="29" customFormat="1" ht="15.75">
      <c r="A35" s="30" t="s">
        <v>38</v>
      </c>
      <c r="B35" s="60">
        <f>SUM(B33:B34)</f>
        <v>0</v>
      </c>
      <c r="C35" s="61">
        <f>SUM(C33:C34)</f>
        <v>0</v>
      </c>
      <c r="D35" s="61">
        <f>SUM(D33:D34)</f>
        <v>0</v>
      </c>
      <c r="E35" s="62">
        <f>SUM(E33:E34)</f>
        <v>0</v>
      </c>
      <c r="F35" s="63">
        <f>E35-D35</f>
        <v>0</v>
      </c>
      <c r="G35" s="64"/>
      <c r="H35" s="65"/>
      <c r="I35" s="44"/>
    </row>
    <row r="36" spans="1:9" s="29" customFormat="1" ht="15.75">
      <c r="A36" s="23" t="s">
        <v>39</v>
      </c>
      <c r="B36" s="41">
        <f>+B32+B35</f>
        <v>7815689</v>
      </c>
      <c r="C36" s="66">
        <f>+C32+C35</f>
        <v>2902471.3987687975</v>
      </c>
      <c r="D36" s="66">
        <f>+D32+D35</f>
        <v>5522567.3987687975</v>
      </c>
      <c r="E36" s="66">
        <f>+E32+E35</f>
        <v>7930003.96657832</v>
      </c>
      <c r="F36" s="67">
        <f>E36-C36</f>
        <v>5027532.567809522</v>
      </c>
      <c r="G36" s="47"/>
      <c r="H36" s="43"/>
      <c r="I36" s="44"/>
    </row>
    <row r="37" spans="1:9" ht="19.5" thickBot="1">
      <c r="A37" s="68" t="s">
        <v>52</v>
      </c>
      <c r="B37" s="66">
        <f>B19*0.06</f>
        <v>2847565.1999999997</v>
      </c>
      <c r="C37" s="66">
        <f>(C19+2500000)*0.06</f>
        <v>2820929.3639261276</v>
      </c>
      <c r="D37" s="66">
        <f>(D19+2500000)*0.06</f>
        <v>2820929.3639261276</v>
      </c>
      <c r="E37" s="66">
        <f>D37</f>
        <v>2820929.3639261276</v>
      </c>
      <c r="F37" s="69">
        <f>E37-D37</f>
        <v>0</v>
      </c>
      <c r="G37" s="54"/>
      <c r="H37" s="70"/>
      <c r="I37" s="12"/>
    </row>
    <row r="38" spans="1:8" ht="13.5" customHeight="1">
      <c r="A38" s="71" t="s">
        <v>40</v>
      </c>
      <c r="B38" s="72"/>
      <c r="C38" s="73"/>
      <c r="D38" s="72"/>
      <c r="E38" s="72"/>
      <c r="F38" s="5"/>
      <c r="G38" s="72"/>
      <c r="H38" s="72"/>
    </row>
    <row r="39" spans="1:7" ht="16.5">
      <c r="A39" s="82" t="s">
        <v>46</v>
      </c>
      <c r="B39" s="74"/>
      <c r="C39" s="75"/>
      <c r="D39" s="74"/>
      <c r="E39" s="76"/>
      <c r="F39" s="76"/>
      <c r="G39" s="74"/>
    </row>
    <row r="40" spans="1:7" ht="16.5">
      <c r="A40" s="82" t="s">
        <v>47</v>
      </c>
      <c r="B40" s="77"/>
      <c r="C40" s="78"/>
      <c r="D40" s="77"/>
      <c r="E40" s="77"/>
      <c r="F40" s="79"/>
      <c r="G40" s="74"/>
    </row>
    <row r="41" spans="1:7" ht="16.5">
      <c r="A41" s="84" t="s">
        <v>53</v>
      </c>
      <c r="B41" s="77"/>
      <c r="C41" s="78"/>
      <c r="D41" s="77"/>
      <c r="E41" s="77"/>
      <c r="F41" s="77"/>
      <c r="G41" s="74"/>
    </row>
    <row r="42" spans="1:7" ht="16.5">
      <c r="A42" s="83" t="s">
        <v>48</v>
      </c>
      <c r="B42" s="77"/>
      <c r="C42" s="78"/>
      <c r="D42" s="77"/>
      <c r="E42" s="77"/>
      <c r="F42" s="77"/>
      <c r="G42" s="74"/>
    </row>
    <row r="43" spans="1:7" ht="16.5">
      <c r="A43" s="83" t="s">
        <v>49</v>
      </c>
      <c r="B43" s="77"/>
      <c r="C43" s="78"/>
      <c r="D43" s="77"/>
      <c r="E43" s="77"/>
      <c r="F43" s="77"/>
      <c r="G43" s="74"/>
    </row>
    <row r="44" spans="2:7" ht="15.75">
      <c r="B44" s="77"/>
      <c r="C44" s="78"/>
      <c r="D44" s="77"/>
      <c r="E44" s="77"/>
      <c r="F44" s="77"/>
      <c r="G44" s="74"/>
    </row>
    <row r="45" spans="1:7" ht="15.75">
      <c r="A45" s="80"/>
      <c r="B45" s="77"/>
      <c r="C45" s="78"/>
      <c r="D45" s="77"/>
      <c r="E45" s="77"/>
      <c r="F45" s="77"/>
      <c r="G45" s="74"/>
    </row>
    <row r="46" spans="1:7" ht="15.75">
      <c r="A46" s="80"/>
      <c r="B46" s="77"/>
      <c r="C46" s="78"/>
      <c r="D46" s="77"/>
      <c r="E46" s="77"/>
      <c r="F46" s="77"/>
      <c r="G46" s="74"/>
    </row>
    <row r="47" spans="1:7" ht="15.75">
      <c r="A47" s="80"/>
      <c r="B47" s="77"/>
      <c r="C47" s="78"/>
      <c r="D47" s="77"/>
      <c r="E47" s="77"/>
      <c r="F47" s="77"/>
      <c r="G47" s="74"/>
    </row>
    <row r="48" spans="1:7" ht="15.75">
      <c r="A48" s="80"/>
      <c r="B48" s="77"/>
      <c r="C48" s="78"/>
      <c r="D48" s="77"/>
      <c r="E48" s="77"/>
      <c r="F48" s="77"/>
      <c r="G48" s="74"/>
    </row>
    <row r="49" spans="1:7" ht="15.75">
      <c r="A49" s="80"/>
      <c r="B49" s="77"/>
      <c r="C49" s="78"/>
      <c r="D49" s="77"/>
      <c r="E49" s="77"/>
      <c r="F49" s="77"/>
      <c r="G49" s="74"/>
    </row>
  </sheetData>
  <sheetProtection/>
  <mergeCells count="1">
    <mergeCell ref="A2:G2"/>
  </mergeCells>
  <printOptions gridLines="1"/>
  <pageMargins left="0.38" right="0.19" top="0.3" bottom="0.43" header="0.24" footer="0.24"/>
  <pageSetup fitToHeight="1" fitToWidth="1" horizontalDpi="600" verticalDpi="600" orientation="landscape" scale="82" r:id="rId3"/>
  <headerFooter alignWithMargins="0">
    <oddFooter>&amp;L&amp;F \ &amp;A&amp;R&amp;D \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cp:lastPrinted>2010-04-19T17:47:07Z</cp:lastPrinted>
  <dcterms:created xsi:type="dcterms:W3CDTF">2010-04-01T18:34:38Z</dcterms:created>
  <dcterms:modified xsi:type="dcterms:W3CDTF">2010-07-22T17:07:14Z</dcterms:modified>
  <cp:category/>
  <cp:version/>
  <cp:contentType/>
  <cp:contentStatus/>
</cp:coreProperties>
</file>