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MIDD Financial Plan" sheetId="1" r:id="rId1"/>
  </sheets>
  <externalReferences>
    <externalReference r:id="rId4"/>
  </externalReferences>
  <definedNames>
    <definedName name="Actual">#REF!</definedName>
    <definedName name="Master">'[1]Master'!$A$6:$J$3210</definedName>
    <definedName name="_xlnm.Print_Area" localSheetId="0">'MIDD Financial Plan'!$A$1:$G$51</definedName>
    <definedName name="Z_6B3DA342_0A94_444A_9A6A_8F678A3CB78E_.wvu.PrintArea" localSheetId="0" hidden="1">'MIDD Financial Plan'!$A$1:$G$51</definedName>
  </definedNames>
  <calcPr fullCalcOnLoad="1"/>
</workbook>
</file>

<file path=xl/sharedStrings.xml><?xml version="1.0" encoding="utf-8"?>
<sst xmlns="http://schemas.openxmlformats.org/spreadsheetml/2006/main" count="57" uniqueCount="55">
  <si>
    <t>Fund Name:  Mental Illness Drug Dependency</t>
  </si>
  <si>
    <t>Fund Number:   000001135</t>
  </si>
  <si>
    <t>Category</t>
  </si>
  <si>
    <t>2010 Estimated</t>
  </si>
  <si>
    <t>Estimated-Adopted Change</t>
  </si>
  <si>
    <t>Explanation of Change</t>
  </si>
  <si>
    <t xml:space="preserve">Beginning Fund Balance </t>
  </si>
  <si>
    <t>Revenues</t>
  </si>
  <si>
    <t>* CD/MH Sales Tax</t>
  </si>
  <si>
    <t>Total Revenues</t>
  </si>
  <si>
    <t>Expenditures</t>
  </si>
  <si>
    <t>* Operating Expenditures (MHCADSD)</t>
  </si>
  <si>
    <t>* Operating Expenditures (Superior Court)</t>
  </si>
  <si>
    <t>* Operating Expenditures (Sheriff)</t>
  </si>
  <si>
    <t>*Operating Expenditures (DJA)</t>
  </si>
  <si>
    <t>* Operating Expenditures (PAO)</t>
  </si>
  <si>
    <t>* Operating Expenditures (OPD)</t>
  </si>
  <si>
    <t>* Operating Expenditures (District Court)</t>
  </si>
  <si>
    <t>* 2008 Housing Allocation Expenditures</t>
  </si>
  <si>
    <t>* MIDD Supplantation</t>
  </si>
  <si>
    <t>Total Expenditures</t>
  </si>
  <si>
    <t>Estimated Underexpenditures</t>
  </si>
  <si>
    <t>Other Fund Transactions</t>
  </si>
  <si>
    <t>*Prior Year Adjustment</t>
  </si>
  <si>
    <t>Total Other Fund Transactions</t>
  </si>
  <si>
    <t>Ending Fund Balance</t>
  </si>
  <si>
    <t>Designations and Reserves</t>
  </si>
  <si>
    <t>*Encumbrance Carryover</t>
  </si>
  <si>
    <t>* Housing and Capital Reserve</t>
  </si>
  <si>
    <t>* Revenue Stablization Reserve</t>
  </si>
  <si>
    <t>* New Strategy Reserve Ending Balance</t>
  </si>
  <si>
    <t>Total Designations and Reserves</t>
  </si>
  <si>
    <t>Ending Undesignated Fund Balance</t>
  </si>
  <si>
    <t>Financial Plan Notes: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</si>
  <si>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</si>
  <si>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</si>
  <si>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 xml:space="preserve">2010 Revised  </t>
    </r>
    <r>
      <rPr>
        <b/>
        <vertAlign val="superscript"/>
        <sz val="12"/>
        <rFont val="Times New Roman"/>
        <family val="1"/>
      </rPr>
      <t xml:space="preserve">3 </t>
    </r>
  </si>
  <si>
    <r>
      <t>1</t>
    </r>
    <r>
      <rPr>
        <sz val="10"/>
        <rFont val="Times New Roman"/>
        <family val="1"/>
      </rPr>
      <t xml:space="preserve"> Actuals are taken from ARMS 14th Month or 2009 CAFR</t>
    </r>
  </si>
  <si>
    <r>
      <t>2</t>
    </r>
    <r>
      <rPr>
        <sz val="10"/>
        <rFont val="Times New Roman"/>
        <family val="1"/>
      </rPr>
      <t xml:space="preserve"> Adopted is taken form 2010 Adopted Budget Book or Essbase Budget System</t>
    </r>
  </si>
  <si>
    <r>
      <t xml:space="preserve">3 </t>
    </r>
    <r>
      <rPr>
        <sz val="10"/>
        <rFont val="Times New Roman"/>
        <family val="1"/>
      </rPr>
      <t>The Strategy level detail is included in the 2010 Spending Plan.</t>
    </r>
  </si>
  <si>
    <r>
      <t xml:space="preserve">4 </t>
    </r>
    <r>
      <rPr>
        <sz val="10"/>
        <rFont val="Times New Roman"/>
        <family val="1"/>
      </rPr>
      <t>Interest earnings are estimated at 0.80% in 2010.</t>
    </r>
  </si>
  <si>
    <r>
      <t xml:space="preserve">5 </t>
    </r>
    <r>
      <rPr>
        <sz val="10"/>
        <rFont val="Times New Roman"/>
        <family val="1"/>
      </rPr>
      <t>Target fund balance is set at 1% of expected expenditures.</t>
    </r>
  </si>
  <si>
    <t>Non-GF Financial Plan</t>
  </si>
  <si>
    <t>1st Qtr Omnibus</t>
  </si>
  <si>
    <t>Date Prepared:   May 14, 2010</t>
  </si>
  <si>
    <t>Prepared by: John Baker</t>
  </si>
  <si>
    <t>Reduction in Sales Tax estimate.</t>
  </si>
  <si>
    <t>Reduction in Interest Earnings estimate.</t>
  </si>
  <si>
    <t>Encumbrance Carryover</t>
  </si>
  <si>
    <t>Spreading of Juvenile Drug Court.</t>
  </si>
  <si>
    <t>Transfer of funding to MIDD Operating.</t>
  </si>
  <si>
    <t>Spreading of Mental Health Court Expansion -$749,718 and Juvenile Drug Court - $165,000 offset by the transfer of the KCSO MIDD appropriation ($186,746).</t>
  </si>
  <si>
    <t>Spreading of Mental Health Court Expansion.</t>
  </si>
  <si>
    <r>
      <t>* Interest Earnings</t>
    </r>
    <r>
      <rPr>
        <vertAlign val="superscript"/>
        <sz val="12"/>
        <rFont val="Times New Roman"/>
        <family val="1"/>
      </rPr>
      <t>4</t>
    </r>
  </si>
  <si>
    <r>
      <t>Target Fund Balance</t>
    </r>
    <r>
      <rPr>
        <b/>
        <vertAlign val="superscript"/>
        <sz val="12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</si>
</sst>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[$-409]dddd\,\ mmmm\ dd\,\ yyyy"/>
    <numFmt numFmtId="171" formatCode="[$-409]d\-mmm\-yy;@"/>
    <numFmt numFmtId="172" formatCode="#,##0;[Red]\(#,##0\)"/>
    <numFmt numFmtId="173" formatCode="m/d/yy;@"/>
    <numFmt numFmtId="174" formatCode="_(* #,##0.000_);_(* \(#,##0.000\);_(* &quot;-&quot;??_);_(@_)"/>
    <numFmt numFmtId="175" formatCode="_(* #,##0.0000_);_(* \(#,##0.0000\);_(* &quot;-&quot;??_);_(@_)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7" fontId="5" fillId="0" borderId="0" xfId="57" applyFont="1" applyBorder="1" applyAlignment="1">
      <alignment horizontal="centerContinuous" wrapText="1"/>
      <protection/>
    </xf>
    <xf numFmtId="37" fontId="6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left"/>
    </xf>
    <xf numFmtId="37" fontId="5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3" fillId="0" borderId="0" xfId="57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7" fillId="0" borderId="0" xfId="57" applyFont="1" applyBorder="1" applyAlignment="1">
      <alignment horizontal="left"/>
      <protection/>
    </xf>
    <xf numFmtId="37" fontId="8" fillId="0" borderId="10" xfId="57" applyFont="1" applyBorder="1" applyAlignment="1">
      <alignment horizontal="left" wrapText="1"/>
      <protection/>
    </xf>
    <xf numFmtId="37" fontId="9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7" applyFont="1" applyBorder="1" applyAlignment="1">
      <alignment horizontal="centerContinuous" wrapText="1"/>
      <protection/>
    </xf>
    <xf numFmtId="37" fontId="7" fillId="33" borderId="11" xfId="57" applyFont="1" applyFill="1" applyBorder="1" applyAlignment="1" applyProtection="1">
      <alignment horizontal="left" wrapText="1"/>
      <protection/>
    </xf>
    <xf numFmtId="37" fontId="7" fillId="33" borderId="12" xfId="57" applyFont="1" applyFill="1" applyBorder="1" applyAlignment="1">
      <alignment horizontal="center" wrapText="1"/>
      <protection/>
    </xf>
    <xf numFmtId="37" fontId="7" fillId="33" borderId="13" xfId="57" applyFont="1" applyFill="1" applyBorder="1" applyAlignment="1">
      <alignment horizontal="center" wrapText="1"/>
      <protection/>
    </xf>
    <xf numFmtId="37" fontId="7" fillId="33" borderId="14" xfId="57" applyFont="1" applyFill="1" applyBorder="1" applyAlignment="1">
      <alignment horizontal="center" wrapText="1"/>
      <protection/>
    </xf>
    <xf numFmtId="37" fontId="7" fillId="33" borderId="15" xfId="57" applyFont="1" applyFill="1" applyBorder="1" applyAlignment="1">
      <alignment horizontal="center" wrapText="1"/>
      <protection/>
    </xf>
    <xf numFmtId="37" fontId="7" fillId="33" borderId="16" xfId="57" applyFont="1" applyFill="1" applyBorder="1" applyAlignment="1">
      <alignment horizontal="center" wrapText="1"/>
      <protection/>
    </xf>
    <xf numFmtId="37" fontId="7" fillId="33" borderId="11" xfId="57" applyFont="1" applyFill="1" applyBorder="1" applyAlignment="1">
      <alignment horizontal="center" wrapText="1"/>
      <protection/>
    </xf>
    <xf numFmtId="37" fontId="7" fillId="33" borderId="0" xfId="57" applyFont="1" applyFill="1" applyAlignment="1">
      <alignment horizontal="center" wrapText="1"/>
      <protection/>
    </xf>
    <xf numFmtId="0" fontId="3" fillId="33" borderId="0" xfId="0" applyFont="1" applyFill="1" applyAlignment="1">
      <alignment/>
    </xf>
    <xf numFmtId="37" fontId="7" fillId="0" borderId="11" xfId="57" applyFont="1" applyFill="1" applyBorder="1" applyAlignment="1">
      <alignment horizontal="left"/>
      <protection/>
    </xf>
    <xf numFmtId="166" fontId="7" fillId="0" borderId="11" xfId="42" applyNumberFormat="1" applyFont="1" applyFill="1" applyBorder="1" applyAlignment="1">
      <alignment/>
    </xf>
    <xf numFmtId="166" fontId="7" fillId="0" borderId="13" xfId="42" applyNumberFormat="1" applyFont="1" applyFill="1" applyBorder="1" applyAlignment="1">
      <alignment/>
    </xf>
    <xf numFmtId="166" fontId="7" fillId="0" borderId="17" xfId="42" applyNumberFormat="1" applyFont="1" applyFill="1" applyBorder="1" applyAlignment="1">
      <alignment/>
    </xf>
    <xf numFmtId="166" fontId="7" fillId="0" borderId="18" xfId="42" applyNumberFormat="1" applyFont="1" applyBorder="1" applyAlignment="1">
      <alignment/>
    </xf>
    <xf numFmtId="166" fontId="8" fillId="0" borderId="19" xfId="42" applyNumberFormat="1" applyFont="1" applyBorder="1" applyAlignment="1">
      <alignment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Alignment="1">
      <alignment/>
    </xf>
    <xf numFmtId="0" fontId="7" fillId="0" borderId="0" xfId="0" applyFont="1" applyAlignment="1">
      <alignment/>
    </xf>
    <xf numFmtId="37" fontId="7" fillId="0" borderId="20" xfId="57" applyFont="1" applyFill="1" applyBorder="1" applyAlignment="1">
      <alignment horizontal="left"/>
      <protection/>
    </xf>
    <xf numFmtId="166" fontId="3" fillId="0" borderId="20" xfId="42" applyNumberFormat="1" applyFont="1" applyFill="1" applyBorder="1" applyAlignment="1">
      <alignment/>
    </xf>
    <xf numFmtId="166" fontId="3" fillId="0" borderId="21" xfId="42" applyNumberFormat="1" applyFont="1" applyFill="1" applyBorder="1" applyAlignment="1">
      <alignment/>
    </xf>
    <xf numFmtId="166" fontId="3" fillId="0" borderId="22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3" fillId="0" borderId="0" xfId="42" applyNumberFormat="1" applyFont="1" applyAlignment="1">
      <alignment/>
    </xf>
    <xf numFmtId="0" fontId="3" fillId="0" borderId="0" xfId="0" applyFont="1" applyAlignment="1">
      <alignment/>
    </xf>
    <xf numFmtId="37" fontId="3" fillId="0" borderId="20" xfId="57" applyFont="1" applyFill="1" applyBorder="1" applyAlignment="1">
      <alignment horizontal="left"/>
      <protection/>
    </xf>
    <xf numFmtId="166" fontId="3" fillId="0" borderId="24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6" fontId="13" fillId="0" borderId="22" xfId="42" applyNumberFormat="1" applyFont="1" applyBorder="1" applyAlignment="1">
      <alignment/>
    </xf>
    <xf numFmtId="166" fontId="3" fillId="0" borderId="21" xfId="42" applyNumberFormat="1" applyFont="1" applyFill="1" applyBorder="1" applyAlignment="1">
      <alignment horizontal="center"/>
    </xf>
    <xf numFmtId="37" fontId="7" fillId="0" borderId="19" xfId="57" applyFont="1" applyFill="1" applyBorder="1" applyAlignment="1">
      <alignment horizontal="left"/>
      <protection/>
    </xf>
    <xf numFmtId="166" fontId="7" fillId="0" borderId="19" xfId="42" applyNumberFormat="1" applyFont="1" applyFill="1" applyBorder="1" applyAlignment="1">
      <alignment/>
    </xf>
    <xf numFmtId="166" fontId="7" fillId="0" borderId="19" xfId="42" applyNumberFormat="1" applyFont="1" applyBorder="1" applyAlignment="1">
      <alignment/>
    </xf>
    <xf numFmtId="37" fontId="7" fillId="0" borderId="11" xfId="57" applyFont="1" applyFill="1" applyBorder="1" applyAlignment="1">
      <alignment horizontal="left"/>
      <protection/>
    </xf>
    <xf numFmtId="166" fontId="12" fillId="34" borderId="11" xfId="42" applyNumberFormat="1" applyFont="1" applyFill="1" applyBorder="1" applyAlignment="1" quotePrefix="1">
      <alignment/>
    </xf>
    <xf numFmtId="166" fontId="3" fillId="0" borderId="13" xfId="42" applyNumberFormat="1" applyFont="1" applyFill="1" applyBorder="1" applyAlignment="1">
      <alignment/>
    </xf>
    <xf numFmtId="166" fontId="3" fillId="0" borderId="16" xfId="42" applyNumberFormat="1" applyFont="1" applyBorder="1" applyAlignment="1">
      <alignment/>
    </xf>
    <xf numFmtId="37" fontId="7" fillId="0" borderId="20" xfId="57" applyFont="1" applyFill="1" applyBorder="1" applyAlignment="1">
      <alignment horizontal="left"/>
      <protection/>
    </xf>
    <xf numFmtId="166" fontId="12" fillId="0" borderId="20" xfId="42" applyNumberFormat="1" applyFont="1" applyFill="1" applyBorder="1" applyAlignment="1" quotePrefix="1">
      <alignment/>
    </xf>
    <xf numFmtId="166" fontId="13" fillId="0" borderId="21" xfId="42" applyNumberFormat="1" applyFont="1" applyBorder="1" applyAlignment="1">
      <alignment/>
    </xf>
    <xf numFmtId="166" fontId="13" fillId="0" borderId="20" xfId="42" applyNumberFormat="1" applyFont="1" applyFill="1" applyBorder="1" applyAlignment="1" quotePrefix="1">
      <alignment/>
    </xf>
    <xf numFmtId="166" fontId="3" fillId="0" borderId="11" xfId="42" applyNumberFormat="1" applyFont="1" applyFill="1" applyBorder="1" applyAlignment="1" quotePrefix="1">
      <alignment/>
    </xf>
    <xf numFmtId="166" fontId="3" fillId="0" borderId="13" xfId="42" applyNumberFormat="1" applyFont="1" applyFill="1" applyBorder="1" applyAlignment="1" quotePrefix="1">
      <alignment/>
    </xf>
    <xf numFmtId="166" fontId="13" fillId="0" borderId="11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22" xfId="42" applyNumberFormat="1" applyFont="1" applyFill="1" applyBorder="1" applyAlignment="1">
      <alignment/>
    </xf>
    <xf numFmtId="166" fontId="13" fillId="0" borderId="20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20" xfId="42" applyNumberFormat="1" applyFont="1" applyFill="1" applyBorder="1" applyAlignment="1">
      <alignment/>
    </xf>
    <xf numFmtId="37" fontId="14" fillId="0" borderId="20" xfId="57" applyFont="1" applyFill="1" applyBorder="1" applyAlignment="1">
      <alignment horizontal="left"/>
      <protection/>
    </xf>
    <xf numFmtId="166" fontId="7" fillId="0" borderId="20" xfId="42" applyNumberFormat="1" applyFont="1" applyFill="1" applyBorder="1" applyAlignment="1">
      <alignment/>
    </xf>
    <xf numFmtId="166" fontId="7" fillId="0" borderId="21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66" fontId="7" fillId="0" borderId="19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37" fontId="7" fillId="0" borderId="25" xfId="57" applyFont="1" applyFill="1" applyBorder="1" applyAlignment="1" quotePrefix="1">
      <alignment horizontal="left"/>
      <protection/>
    </xf>
    <xf numFmtId="166" fontId="3" fillId="0" borderId="11" xfId="42" applyNumberFormat="1" applyFont="1" applyFill="1" applyBorder="1" applyAlignment="1">
      <alignment/>
    </xf>
    <xf numFmtId="166" fontId="3" fillId="0" borderId="16" xfId="42" applyNumberFormat="1" applyFont="1" applyBorder="1" applyAlignment="1">
      <alignment horizontal="right"/>
    </xf>
    <xf numFmtId="166" fontId="13" fillId="0" borderId="19" xfId="42" applyNumberFormat="1" applyFont="1" applyBorder="1" applyAlignment="1">
      <alignment horizontal="right"/>
    </xf>
    <xf numFmtId="166" fontId="3" fillId="0" borderId="0" xfId="42" applyNumberFormat="1" applyFont="1" applyAlignment="1">
      <alignment horizontal="right"/>
    </xf>
    <xf numFmtId="37" fontId="8" fillId="0" borderId="0" xfId="57" applyFont="1" applyAlignment="1">
      <alignment horizontal="left"/>
      <protection/>
    </xf>
    <xf numFmtId="37" fontId="13" fillId="0" borderId="0" xfId="57" applyFont="1" applyBorder="1">
      <alignment/>
      <protection/>
    </xf>
    <xf numFmtId="37" fontId="8" fillId="0" borderId="0" xfId="57" applyFont="1" applyBorder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37" fontId="8" fillId="0" borderId="0" xfId="57" applyFont="1" applyBorder="1" applyAlignment="1" quotePrefix="1">
      <alignment horizontal="left"/>
      <protection/>
    </xf>
    <xf numFmtId="37" fontId="15" fillId="0" borderId="0" xfId="57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37" fontId="8" fillId="0" borderId="0" xfId="57" applyFont="1" applyBorder="1">
      <alignment/>
      <protection/>
    </xf>
    <xf numFmtId="0" fontId="13" fillId="0" borderId="0" xfId="0" applyFont="1" applyBorder="1" applyAlignment="1">
      <alignment horizontal="center"/>
    </xf>
    <xf numFmtId="37" fontId="7" fillId="0" borderId="0" xfId="57" applyFont="1" applyBorder="1">
      <alignment/>
      <protection/>
    </xf>
    <xf numFmtId="37" fontId="3" fillId="0" borderId="0" xfId="57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6" fontId="13" fillId="0" borderId="20" xfId="42" applyNumberFormat="1" applyFont="1" applyBorder="1" applyAlignment="1">
      <alignment/>
    </xf>
    <xf numFmtId="166" fontId="8" fillId="0" borderId="11" xfId="42" applyNumberFormat="1" applyFont="1" applyBorder="1" applyAlignment="1">
      <alignment/>
    </xf>
    <xf numFmtId="166" fontId="13" fillId="0" borderId="20" xfId="42" applyNumberFormat="1" applyFont="1" applyBorder="1" applyAlignment="1">
      <alignment wrapText="1"/>
    </xf>
    <xf numFmtId="166" fontId="13" fillId="0" borderId="19" xfId="42" applyNumberFormat="1" applyFont="1" applyBorder="1" applyAlignment="1">
      <alignment/>
    </xf>
    <xf numFmtId="166" fontId="8" fillId="0" borderId="20" xfId="42" applyNumberFormat="1" applyFont="1" applyFill="1" applyBorder="1" applyAlignment="1">
      <alignment/>
    </xf>
    <xf numFmtId="37" fontId="3" fillId="0" borderId="20" xfId="57" applyFont="1" applyFill="1" applyBorder="1" applyAlignment="1">
      <alignment horizontal="left" vertical="top"/>
      <protection/>
    </xf>
    <xf numFmtId="166" fontId="3" fillId="0" borderId="20" xfId="42" applyNumberFormat="1" applyFont="1" applyFill="1" applyBorder="1" applyAlignment="1">
      <alignment vertical="top"/>
    </xf>
    <xf numFmtId="166" fontId="3" fillId="0" borderId="21" xfId="42" applyNumberFormat="1" applyFont="1" applyFill="1" applyBorder="1" applyAlignment="1">
      <alignment vertical="top"/>
    </xf>
    <xf numFmtId="166" fontId="3" fillId="0" borderId="24" xfId="42" applyNumberFormat="1" applyFont="1" applyBorder="1" applyAlignment="1">
      <alignment vertical="top"/>
    </xf>
    <xf numFmtId="37" fontId="6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8"/>
  <sheetViews>
    <sheetView tabSelected="1" zoomScale="75" zoomScaleNormal="75" zoomScalePageLayoutView="0" workbookViewId="0" topLeftCell="A1">
      <selection activeCell="E44" sqref="E44"/>
    </sheetView>
  </sheetViews>
  <sheetFormatPr defaultColWidth="9.140625" defaultRowHeight="12.75"/>
  <cols>
    <col min="1" max="1" width="43.7109375" style="10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5" t="s">
        <v>42</v>
      </c>
      <c r="B2" s="115"/>
      <c r="C2" s="115"/>
      <c r="D2" s="115"/>
      <c r="E2" s="115"/>
      <c r="F2" s="115"/>
      <c r="G2" s="115"/>
      <c r="H2" s="6"/>
    </row>
    <row r="3" spans="1:8" s="7" customFormat="1" ht="19.5" customHeight="1">
      <c r="A3" s="8" t="s">
        <v>0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</v>
      </c>
      <c r="B4" s="10"/>
      <c r="C4" s="10"/>
      <c r="D4" s="10"/>
      <c r="E4" s="10"/>
      <c r="F4" s="10"/>
      <c r="G4" s="11" t="s">
        <v>43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45</v>
      </c>
      <c r="B5" s="10"/>
      <c r="C5" s="10"/>
      <c r="D5" s="10"/>
      <c r="E5" s="10"/>
      <c r="F5" s="15"/>
      <c r="G5" s="11" t="s">
        <v>44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2</v>
      </c>
      <c r="B7" s="21" t="s">
        <v>34</v>
      </c>
      <c r="C7" s="22" t="s">
        <v>35</v>
      </c>
      <c r="D7" s="23" t="s">
        <v>36</v>
      </c>
      <c r="E7" s="24" t="s">
        <v>3</v>
      </c>
      <c r="F7" s="25" t="s">
        <v>4</v>
      </c>
      <c r="G7" s="26" t="s">
        <v>5</v>
      </c>
      <c r="H7" s="27"/>
    </row>
    <row r="8" spans="1:9" s="37" customFormat="1" ht="15.75">
      <c r="A8" s="29" t="s">
        <v>6</v>
      </c>
      <c r="B8" s="30">
        <v>13744669</v>
      </c>
      <c r="C8" s="31">
        <v>26363866</v>
      </c>
      <c r="D8" s="31">
        <f>B34</f>
        <v>33709764</v>
      </c>
      <c r="E8" s="32">
        <f>B34</f>
        <v>33709764</v>
      </c>
      <c r="F8" s="33"/>
      <c r="G8" s="34"/>
      <c r="H8" s="35"/>
      <c r="I8" s="36"/>
    </row>
    <row r="9" spans="1:9" s="45" customFormat="1" ht="15.75">
      <c r="A9" s="38" t="s">
        <v>7</v>
      </c>
      <c r="B9" s="39"/>
      <c r="C9" s="40"/>
      <c r="D9" s="40"/>
      <c r="E9" s="41"/>
      <c r="F9" s="42"/>
      <c r="G9" s="49"/>
      <c r="H9" s="43"/>
      <c r="I9" s="44"/>
    </row>
    <row r="10" spans="1:9" s="45" customFormat="1" ht="15.75">
      <c r="A10" s="46" t="s">
        <v>8</v>
      </c>
      <c r="B10" s="39">
        <v>41000807</v>
      </c>
      <c r="C10" s="40">
        <v>43210000</v>
      </c>
      <c r="D10" s="40">
        <f>+C10</f>
        <v>43210000</v>
      </c>
      <c r="E10" s="40">
        <v>42730382</v>
      </c>
      <c r="F10" s="47">
        <f>+E10-C10</f>
        <v>-479618</v>
      </c>
      <c r="G10" s="106" t="s">
        <v>46</v>
      </c>
      <c r="H10" s="43"/>
      <c r="I10" s="44"/>
    </row>
    <row r="11" spans="1:9" s="45" customFormat="1" ht="18.75">
      <c r="A11" s="46" t="s">
        <v>53</v>
      </c>
      <c r="B11" s="39">
        <v>287810</v>
      </c>
      <c r="C11" s="40">
        <v>290000</v>
      </c>
      <c r="D11" s="40">
        <f>+C11</f>
        <v>290000</v>
      </c>
      <c r="E11" s="40">
        <v>232235</v>
      </c>
      <c r="F11" s="47">
        <f>+E11-C11</f>
        <v>-57765</v>
      </c>
      <c r="G11" s="106" t="s">
        <v>47</v>
      </c>
      <c r="H11" s="43"/>
      <c r="I11" s="44"/>
    </row>
    <row r="12" spans="1:9" s="45" customFormat="1" ht="15.75">
      <c r="A12" s="46"/>
      <c r="B12" s="39"/>
      <c r="C12" s="40"/>
      <c r="D12" s="40"/>
      <c r="E12" s="40"/>
      <c r="F12" s="47"/>
      <c r="G12" s="106"/>
      <c r="H12" s="43"/>
      <c r="I12" s="44"/>
    </row>
    <row r="13" spans="1:9" s="45" customFormat="1" ht="15.75">
      <c r="A13" s="46"/>
      <c r="B13" s="39"/>
      <c r="C13" s="40"/>
      <c r="D13" s="40"/>
      <c r="E13" s="40"/>
      <c r="F13" s="47"/>
      <c r="G13" s="106"/>
      <c r="H13" s="43"/>
      <c r="I13" s="44"/>
    </row>
    <row r="14" spans="1:9" s="37" customFormat="1" ht="15.75">
      <c r="A14" s="29" t="s">
        <v>9</v>
      </c>
      <c r="B14" s="30">
        <f>SUM(B9:B13)</f>
        <v>41288617</v>
      </c>
      <c r="C14" s="30">
        <f>SUM(C10:C13)</f>
        <v>43500000</v>
      </c>
      <c r="D14" s="30">
        <f>SUM(D10:D13)</f>
        <v>43500000</v>
      </c>
      <c r="E14" s="30">
        <f>SUM(E10:E13)</f>
        <v>42962617</v>
      </c>
      <c r="F14" s="30">
        <f>SUM(F10:F13)</f>
        <v>-537383</v>
      </c>
      <c r="G14" s="107"/>
      <c r="H14" s="35"/>
      <c r="I14" s="36"/>
    </row>
    <row r="15" spans="1:9" s="45" customFormat="1" ht="15.75">
      <c r="A15" s="38" t="s">
        <v>10</v>
      </c>
      <c r="B15" s="39"/>
      <c r="C15" s="40"/>
      <c r="D15" s="40"/>
      <c r="E15" s="48"/>
      <c r="F15" s="47"/>
      <c r="G15" s="49"/>
      <c r="H15" s="43"/>
      <c r="I15" s="44"/>
    </row>
    <row r="16" spans="1:9" s="45" customFormat="1" ht="39">
      <c r="A16" s="111" t="s">
        <v>11</v>
      </c>
      <c r="B16" s="112">
        <v>-19056276</v>
      </c>
      <c r="C16" s="113">
        <v>-38308051</v>
      </c>
      <c r="D16" s="113">
        <f aca="true" t="shared" si="0" ref="D16:D21">+C16</f>
        <v>-38308051</v>
      </c>
      <c r="E16" s="113">
        <f>-38308051+749718+165000-186746</f>
        <v>-37580079</v>
      </c>
      <c r="F16" s="114">
        <f aca="true" t="shared" si="1" ref="F16:F22">+E16-C16</f>
        <v>727972</v>
      </c>
      <c r="G16" s="108" t="s">
        <v>51</v>
      </c>
      <c r="H16" s="43"/>
      <c r="I16" s="44"/>
    </row>
    <row r="17" spans="1:9" s="45" customFormat="1" ht="15.75">
      <c r="A17" s="46" t="s">
        <v>12</v>
      </c>
      <c r="B17" s="39">
        <v>-446523</v>
      </c>
      <c r="C17" s="40">
        <v>-687021</v>
      </c>
      <c r="D17" s="40">
        <f t="shared" si="0"/>
        <v>-687021</v>
      </c>
      <c r="E17" s="40">
        <f>-687021-165000</f>
        <v>-852021</v>
      </c>
      <c r="F17" s="47">
        <f t="shared" si="1"/>
        <v>-165000</v>
      </c>
      <c r="G17" s="108" t="s">
        <v>49</v>
      </c>
      <c r="H17" s="43"/>
      <c r="I17" s="44"/>
    </row>
    <row r="18" spans="1:9" s="45" customFormat="1" ht="15.75">
      <c r="A18" s="46" t="s">
        <v>13</v>
      </c>
      <c r="B18" s="39">
        <v>-83746</v>
      </c>
      <c r="C18" s="40">
        <v>-186746</v>
      </c>
      <c r="D18" s="40">
        <f t="shared" si="0"/>
        <v>-186746</v>
      </c>
      <c r="E18" s="40">
        <f>-186746+186746</f>
        <v>0</v>
      </c>
      <c r="F18" s="47">
        <f t="shared" si="1"/>
        <v>186746</v>
      </c>
      <c r="G18" s="108" t="s">
        <v>50</v>
      </c>
      <c r="H18" s="43"/>
      <c r="I18" s="44"/>
    </row>
    <row r="19" spans="1:9" s="45" customFormat="1" ht="15.75">
      <c r="A19" s="46" t="s">
        <v>14</v>
      </c>
      <c r="B19" s="39">
        <v>-47126</v>
      </c>
      <c r="C19" s="40">
        <v>-141222</v>
      </c>
      <c r="D19" s="40">
        <f t="shared" si="0"/>
        <v>-141222</v>
      </c>
      <c r="E19" s="40">
        <v>-141222</v>
      </c>
      <c r="F19" s="47">
        <f t="shared" si="1"/>
        <v>0</v>
      </c>
      <c r="G19" s="108"/>
      <c r="H19" s="43"/>
      <c r="I19" s="44"/>
    </row>
    <row r="20" spans="1:9" s="45" customFormat="1" ht="15.75">
      <c r="A20" s="46" t="s">
        <v>15</v>
      </c>
      <c r="B20" s="39">
        <v>-38851</v>
      </c>
      <c r="C20" s="40">
        <v>-40272</v>
      </c>
      <c r="D20" s="40">
        <f t="shared" si="0"/>
        <v>-40272</v>
      </c>
      <c r="E20" s="40">
        <f>-40272-205686</f>
        <v>-245958</v>
      </c>
      <c r="F20" s="47">
        <f t="shared" si="1"/>
        <v>-205686</v>
      </c>
      <c r="G20" s="108" t="s">
        <v>52</v>
      </c>
      <c r="H20" s="43"/>
      <c r="I20" s="44"/>
    </row>
    <row r="21" spans="1:9" s="45" customFormat="1" ht="15.75">
      <c r="A21" s="46" t="s">
        <v>16</v>
      </c>
      <c r="B21" s="39"/>
      <c r="C21" s="40">
        <v>-126078</v>
      </c>
      <c r="D21" s="40">
        <f t="shared" si="0"/>
        <v>-126078</v>
      </c>
      <c r="E21" s="40">
        <f>-126078-290982</f>
        <v>-417060</v>
      </c>
      <c r="F21" s="47">
        <f t="shared" si="1"/>
        <v>-290982</v>
      </c>
      <c r="G21" s="108" t="s">
        <v>52</v>
      </c>
      <c r="H21" s="43"/>
      <c r="I21" s="44"/>
    </row>
    <row r="22" spans="1:9" s="45" customFormat="1" ht="15.75">
      <c r="A22" s="46" t="s">
        <v>17</v>
      </c>
      <c r="B22" s="39"/>
      <c r="C22" s="40"/>
      <c r="D22" s="40"/>
      <c r="E22" s="40">
        <v>-253050</v>
      </c>
      <c r="F22" s="47">
        <f t="shared" si="1"/>
        <v>-253050</v>
      </c>
      <c r="G22" s="108" t="s">
        <v>52</v>
      </c>
      <c r="H22" s="43"/>
      <c r="I22" s="44"/>
    </row>
    <row r="23" spans="1:9" s="45" customFormat="1" ht="15.75">
      <c r="A23" s="46" t="s">
        <v>18</v>
      </c>
      <c r="B23" s="39">
        <v>-1656000</v>
      </c>
      <c r="C23" s="40"/>
      <c r="D23" s="40"/>
      <c r="E23" s="40"/>
      <c r="F23" s="47"/>
      <c r="G23" s="108"/>
      <c r="H23" s="43"/>
      <c r="I23" s="44"/>
    </row>
    <row r="24" spans="1:9" s="45" customFormat="1" ht="15.75">
      <c r="A24" s="46"/>
      <c r="B24" s="39"/>
      <c r="C24" s="40"/>
      <c r="D24" s="40"/>
      <c r="E24" s="40"/>
      <c r="F24" s="47"/>
      <c r="G24" s="108"/>
      <c r="H24" s="43"/>
      <c r="I24" s="44"/>
    </row>
    <row r="25" spans="1:9" s="45" customFormat="1" ht="15.75">
      <c r="A25" s="46" t="s">
        <v>19</v>
      </c>
      <c r="B25" s="39"/>
      <c r="C25" s="40">
        <v>-13047322</v>
      </c>
      <c r="D25" s="40">
        <v>-13047322</v>
      </c>
      <c r="E25" s="40">
        <v>-13202973</v>
      </c>
      <c r="F25" s="47">
        <f>+E25-C25</f>
        <v>-155651</v>
      </c>
      <c r="G25" s="108" t="s">
        <v>48</v>
      </c>
      <c r="H25" s="43"/>
      <c r="I25" s="44"/>
    </row>
    <row r="26" spans="1:9" s="45" customFormat="1" ht="15.75">
      <c r="A26" s="46"/>
      <c r="B26" s="39"/>
      <c r="C26" s="40"/>
      <c r="D26" s="40"/>
      <c r="E26" s="40"/>
      <c r="F26" s="47"/>
      <c r="G26" s="108"/>
      <c r="H26" s="43"/>
      <c r="I26" s="44"/>
    </row>
    <row r="27" spans="1:9" s="45" customFormat="1" ht="15.75">
      <c r="A27" s="46"/>
      <c r="B27" s="39"/>
      <c r="C27" s="50"/>
      <c r="D27" s="40"/>
      <c r="E27" s="40"/>
      <c r="F27" s="47">
        <f>+E27-C27</f>
        <v>0</v>
      </c>
      <c r="G27" s="106"/>
      <c r="H27" s="43"/>
      <c r="I27" s="44"/>
    </row>
    <row r="28" spans="1:9" s="37" customFormat="1" ht="15.75">
      <c r="A28" s="51" t="s">
        <v>20</v>
      </c>
      <c r="B28" s="52">
        <f>SUM(B16:B27)</f>
        <v>-21328522</v>
      </c>
      <c r="C28" s="52">
        <f>SUM(C16:C27)</f>
        <v>-52536712</v>
      </c>
      <c r="D28" s="52">
        <f>SUM(D16:D27)</f>
        <v>-52536712</v>
      </c>
      <c r="E28" s="52">
        <f>SUM(E16:E27)</f>
        <v>-52692363</v>
      </c>
      <c r="F28" s="53">
        <f>+E28-C28</f>
        <v>-155651</v>
      </c>
      <c r="G28" s="109"/>
      <c r="H28" s="35"/>
      <c r="I28" s="36"/>
    </row>
    <row r="29" spans="1:9" s="45" customFormat="1" ht="15.75">
      <c r="A29" s="54" t="s">
        <v>21</v>
      </c>
      <c r="B29" s="55"/>
      <c r="C29" s="56">
        <v>367757</v>
      </c>
      <c r="D29" s="56">
        <v>367757</v>
      </c>
      <c r="E29" s="56">
        <v>368847</v>
      </c>
      <c r="F29" s="57"/>
      <c r="G29" s="64"/>
      <c r="H29" s="43"/>
      <c r="I29" s="44"/>
    </row>
    <row r="30" spans="1:9" s="45" customFormat="1" ht="15.75">
      <c r="A30" s="58" t="s">
        <v>22</v>
      </c>
      <c r="B30" s="59"/>
      <c r="C30" s="39"/>
      <c r="D30" s="39"/>
      <c r="E30" s="39"/>
      <c r="F30" s="48"/>
      <c r="G30" s="60"/>
      <c r="H30" s="43"/>
      <c r="I30" s="44"/>
    </row>
    <row r="31" spans="1:9" s="45" customFormat="1" ht="15.75">
      <c r="A31" s="46" t="s">
        <v>23</v>
      </c>
      <c r="B31" s="39">
        <v>5000</v>
      </c>
      <c r="C31" s="39"/>
      <c r="D31" s="39"/>
      <c r="E31" s="39"/>
      <c r="F31" s="48"/>
      <c r="G31" s="60"/>
      <c r="H31" s="43"/>
      <c r="I31" s="44"/>
    </row>
    <row r="32" spans="1:9" s="45" customFormat="1" ht="15.75">
      <c r="A32" s="58"/>
      <c r="B32" s="59"/>
      <c r="C32" s="39"/>
      <c r="D32" s="39"/>
      <c r="E32" s="39"/>
      <c r="F32" s="48"/>
      <c r="G32" s="60"/>
      <c r="H32" s="43"/>
      <c r="I32" s="44"/>
    </row>
    <row r="33" spans="1:9" s="45" customFormat="1" ht="15.75">
      <c r="A33" s="38" t="s">
        <v>24</v>
      </c>
      <c r="B33" s="52">
        <f>SUM(B31:B32)</f>
        <v>5000</v>
      </c>
      <c r="C33" s="61">
        <f>SUM(C31:C32)</f>
        <v>0</v>
      </c>
      <c r="D33" s="61">
        <f>SUM(D31:D32)</f>
        <v>0</v>
      </c>
      <c r="E33" s="61">
        <f>SUM(E31:E32)</f>
        <v>0</v>
      </c>
      <c r="F33" s="48"/>
      <c r="G33" s="60"/>
      <c r="H33" s="43"/>
      <c r="I33" s="44"/>
    </row>
    <row r="34" spans="1:102" s="66" customFormat="1" ht="15.75">
      <c r="A34" s="29" t="s">
        <v>25</v>
      </c>
      <c r="B34" s="62">
        <f>+B8+B14+B28+B33</f>
        <v>33709764</v>
      </c>
      <c r="C34" s="63">
        <f>+C8+C14+C28+C29</f>
        <v>17694911</v>
      </c>
      <c r="D34" s="63">
        <f>+D8+D14+D28+D29</f>
        <v>25040809</v>
      </c>
      <c r="E34" s="63">
        <f>+E8+E14+E28+E29</f>
        <v>24348865</v>
      </c>
      <c r="F34" s="57"/>
      <c r="G34" s="64"/>
      <c r="H34" s="43"/>
      <c r="I34" s="43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</row>
    <row r="35" spans="1:9" s="45" customFormat="1" ht="15.75">
      <c r="A35" s="58" t="s">
        <v>26</v>
      </c>
      <c r="B35" s="39"/>
      <c r="C35" s="40"/>
      <c r="D35" s="40"/>
      <c r="E35" s="67"/>
      <c r="F35" s="68"/>
      <c r="G35" s="69"/>
      <c r="H35" s="70"/>
      <c r="I35" s="44"/>
    </row>
    <row r="36" spans="1:9" s="45" customFormat="1" ht="15.75">
      <c r="A36" s="46" t="s">
        <v>27</v>
      </c>
      <c r="B36" s="39">
        <v>-155651</v>
      </c>
      <c r="C36" s="40"/>
      <c r="D36" s="40"/>
      <c r="E36" s="67"/>
      <c r="F36" s="71"/>
      <c r="G36" s="69"/>
      <c r="H36" s="70"/>
      <c r="I36" s="44"/>
    </row>
    <row r="37" spans="1:9" s="45" customFormat="1" ht="15.75">
      <c r="A37" s="46" t="s">
        <v>28</v>
      </c>
      <c r="B37" s="39">
        <v>0</v>
      </c>
      <c r="C37" s="40"/>
      <c r="D37" s="40"/>
      <c r="E37" s="67"/>
      <c r="F37" s="71"/>
      <c r="G37" s="69"/>
      <c r="H37" s="70"/>
      <c r="I37" s="44"/>
    </row>
    <row r="38" spans="1:9" s="45" customFormat="1" ht="15.75">
      <c r="A38" s="46" t="s">
        <v>29</v>
      </c>
      <c r="B38" s="39">
        <v>-2000000</v>
      </c>
      <c r="C38" s="40">
        <v>-3000000</v>
      </c>
      <c r="D38" s="40">
        <f>+C38</f>
        <v>-3000000</v>
      </c>
      <c r="E38" s="67">
        <v>-3000000</v>
      </c>
      <c r="F38" s="71"/>
      <c r="G38" s="69"/>
      <c r="H38" s="70"/>
      <c r="I38" s="44"/>
    </row>
    <row r="39" spans="1:9" s="45" customFormat="1" ht="15.75">
      <c r="A39" s="46" t="s">
        <v>30</v>
      </c>
      <c r="B39" s="39">
        <v>0</v>
      </c>
      <c r="C39" s="40"/>
      <c r="D39" s="40"/>
      <c r="E39" s="67"/>
      <c r="F39" s="71"/>
      <c r="G39" s="69"/>
      <c r="H39" s="70"/>
      <c r="I39" s="44"/>
    </row>
    <row r="40" spans="1:9" s="45" customFormat="1" ht="15.75">
      <c r="A40" s="72"/>
      <c r="B40" s="39"/>
      <c r="C40" s="40"/>
      <c r="D40" s="40"/>
      <c r="E40" s="67">
        <f>+C40-D40</f>
        <v>0</v>
      </c>
      <c r="F40" s="71"/>
      <c r="G40" s="69"/>
      <c r="H40" s="70"/>
      <c r="I40" s="44"/>
    </row>
    <row r="41" spans="1:9" s="45" customFormat="1" ht="15.75">
      <c r="A41" s="72"/>
      <c r="B41" s="39"/>
      <c r="C41" s="40"/>
      <c r="D41" s="40"/>
      <c r="E41" s="67"/>
      <c r="F41" s="71"/>
      <c r="G41" s="69"/>
      <c r="H41" s="70"/>
      <c r="I41" s="44"/>
    </row>
    <row r="42" spans="1:9" s="37" customFormat="1" ht="15.75">
      <c r="A42" s="58" t="s">
        <v>31</v>
      </c>
      <c r="B42" s="73">
        <f>SUM(B35:B41)</f>
        <v>-2155651</v>
      </c>
      <c r="C42" s="74">
        <f>SUM(C35:C41)</f>
        <v>-3000000</v>
      </c>
      <c r="D42" s="74">
        <f>SUM(D35:D41)</f>
        <v>-3000000</v>
      </c>
      <c r="E42" s="75">
        <f>SUM(E35:E41)</f>
        <v>-3000000</v>
      </c>
      <c r="F42" s="76"/>
      <c r="G42" s="110"/>
      <c r="H42" s="77"/>
      <c r="I42" s="36"/>
    </row>
    <row r="43" spans="1:9" s="37" customFormat="1" ht="15.75">
      <c r="A43" s="29" t="s">
        <v>32</v>
      </c>
      <c r="B43" s="30">
        <f>+B34+B42</f>
        <v>31554113</v>
      </c>
      <c r="C43" s="31">
        <f>+C34+C42</f>
        <v>14694911</v>
      </c>
      <c r="D43" s="31">
        <f>+D34+D42</f>
        <v>22040809</v>
      </c>
      <c r="E43" s="31">
        <f>+E34+E42</f>
        <v>21348865</v>
      </c>
      <c r="F43" s="33"/>
      <c r="G43" s="106"/>
      <c r="H43" s="35"/>
      <c r="I43" s="36"/>
    </row>
    <row r="44" spans="1:9" s="45" customFormat="1" ht="19.5" thickBot="1">
      <c r="A44" s="78" t="s">
        <v>54</v>
      </c>
      <c r="B44" s="79">
        <v>213285</v>
      </c>
      <c r="C44" s="56">
        <f>-C28*0.01</f>
        <v>525367.12</v>
      </c>
      <c r="D44" s="56">
        <f>-D28*0.01</f>
        <v>525367.12</v>
      </c>
      <c r="E44" s="56">
        <f>-E28*0.01</f>
        <v>526923.63</v>
      </c>
      <c r="F44" s="80"/>
      <c r="G44" s="81"/>
      <c r="H44" s="82"/>
      <c r="I44" s="44"/>
    </row>
    <row r="45" spans="1:8" s="86" customFormat="1" ht="13.5" customHeight="1">
      <c r="A45" s="83" t="s">
        <v>33</v>
      </c>
      <c r="B45" s="84"/>
      <c r="C45" s="85"/>
      <c r="D45" s="84"/>
      <c r="E45" s="84"/>
      <c r="G45" s="84"/>
      <c r="H45" s="84"/>
    </row>
    <row r="46" spans="1:8" s="86" customFormat="1" ht="15.75">
      <c r="A46" s="87" t="s">
        <v>37</v>
      </c>
      <c r="B46" s="88"/>
      <c r="C46" s="89"/>
      <c r="D46" s="88"/>
      <c r="E46" s="84"/>
      <c r="F46" s="84"/>
      <c r="G46" s="88"/>
      <c r="H46" s="88"/>
    </row>
    <row r="47" spans="1:8" s="86" customFormat="1" ht="15.75">
      <c r="A47" s="90" t="s">
        <v>38</v>
      </c>
      <c r="B47" s="88"/>
      <c r="C47" s="91"/>
      <c r="D47" s="88"/>
      <c r="E47" s="84"/>
      <c r="F47" s="84"/>
      <c r="G47" s="88"/>
      <c r="H47" s="88"/>
    </row>
    <row r="48" spans="1:8" s="86" customFormat="1" ht="15.75">
      <c r="A48" s="92" t="s">
        <v>39</v>
      </c>
      <c r="B48" s="84"/>
      <c r="C48" s="93"/>
      <c r="D48" s="84"/>
      <c r="E48" s="84"/>
      <c r="F48" s="84"/>
      <c r="G48" s="94"/>
      <c r="H48" s="88"/>
    </row>
    <row r="49" spans="1:8" s="45" customFormat="1" ht="15" customHeight="1">
      <c r="A49" s="87" t="s">
        <v>40</v>
      </c>
      <c r="B49" s="65"/>
      <c r="C49" s="95"/>
      <c r="D49" s="65"/>
      <c r="E49" s="96"/>
      <c r="F49" s="96"/>
      <c r="G49" s="84"/>
      <c r="H49" s="96"/>
    </row>
    <row r="50" spans="1:8" s="45" customFormat="1" ht="16.5">
      <c r="A50" s="92" t="s">
        <v>41</v>
      </c>
      <c r="B50" s="97"/>
      <c r="C50" s="98"/>
      <c r="D50" s="97"/>
      <c r="E50" s="97"/>
      <c r="F50" s="97"/>
      <c r="G50" s="88"/>
      <c r="H50" s="65"/>
    </row>
    <row r="51" spans="1:8" s="45" customFormat="1" ht="15.75">
      <c r="A51" s="99"/>
      <c r="B51" s="97"/>
      <c r="C51" s="98"/>
      <c r="D51" s="97"/>
      <c r="E51" s="97"/>
      <c r="F51" s="97"/>
      <c r="G51" s="88"/>
      <c r="H51" s="65"/>
    </row>
    <row r="52" spans="2:8" s="45" customFormat="1" ht="15.75">
      <c r="B52" s="97"/>
      <c r="C52" s="98"/>
      <c r="D52" s="97"/>
      <c r="E52" s="97"/>
      <c r="F52" s="97"/>
      <c r="G52" s="88"/>
      <c r="H52" s="65"/>
    </row>
    <row r="53" spans="1:8" s="45" customFormat="1" ht="15.75">
      <c r="A53" s="99"/>
      <c r="B53" s="97"/>
      <c r="C53" s="98"/>
      <c r="D53" s="97"/>
      <c r="E53" s="97"/>
      <c r="F53" s="97"/>
      <c r="G53" s="88"/>
      <c r="H53" s="65"/>
    </row>
    <row r="54" spans="1:8" s="45" customFormat="1" ht="15.75">
      <c r="A54" s="100"/>
      <c r="B54" s="97"/>
      <c r="C54" s="98"/>
      <c r="D54" s="97"/>
      <c r="E54" s="97"/>
      <c r="F54" s="97"/>
      <c r="G54" s="88"/>
      <c r="H54" s="65"/>
    </row>
    <row r="55" spans="1:8" s="45" customFormat="1" ht="15.75">
      <c r="A55" s="100"/>
      <c r="B55" s="97"/>
      <c r="C55" s="98"/>
      <c r="D55" s="97"/>
      <c r="E55" s="97"/>
      <c r="F55" s="97"/>
      <c r="G55" s="88"/>
      <c r="H55" s="65"/>
    </row>
    <row r="56" spans="2:8" ht="15">
      <c r="B56" s="102"/>
      <c r="C56" s="103"/>
      <c r="D56" s="102"/>
      <c r="E56" s="102"/>
      <c r="F56" s="102"/>
      <c r="G56" s="104"/>
      <c r="H56" s="105"/>
    </row>
    <row r="57" spans="2:8" ht="15">
      <c r="B57" s="102"/>
      <c r="C57" s="103"/>
      <c r="D57" s="102"/>
      <c r="E57" s="102"/>
      <c r="F57" s="102"/>
      <c r="G57" s="104"/>
      <c r="H57" s="105"/>
    </row>
    <row r="58" spans="2:8" ht="15">
      <c r="B58" s="102"/>
      <c r="C58" s="103"/>
      <c r="D58" s="102"/>
      <c r="E58" s="102"/>
      <c r="F58" s="102"/>
      <c r="G58" s="104"/>
      <c r="H58" s="105"/>
    </row>
    <row r="59" spans="2:8" ht="15">
      <c r="B59" s="102"/>
      <c r="C59" s="103"/>
      <c r="D59" s="102"/>
      <c r="E59" s="102"/>
      <c r="F59" s="102"/>
      <c r="G59" s="104"/>
      <c r="H59" s="105"/>
    </row>
    <row r="60" ht="12.75">
      <c r="G60" s="104"/>
    </row>
    <row r="61" ht="12.75">
      <c r="G61" s="104"/>
    </row>
    <row r="62" ht="12.75">
      <c r="G62" s="104"/>
    </row>
    <row r="63" ht="12.75">
      <c r="G63" s="104"/>
    </row>
    <row r="64" ht="12.75">
      <c r="G64" s="104"/>
    </row>
    <row r="65" ht="12.75">
      <c r="G65" s="104"/>
    </row>
    <row r="66" ht="12.75">
      <c r="G66" s="104"/>
    </row>
    <row r="67" ht="12.75">
      <c r="G67" s="104"/>
    </row>
    <row r="68" ht="12.75">
      <c r="G68" s="104"/>
    </row>
    <row r="69" ht="12.75">
      <c r="G69" s="104"/>
    </row>
    <row r="70" ht="12.75">
      <c r="G70" s="104"/>
    </row>
    <row r="71" ht="12.75">
      <c r="G71" s="104"/>
    </row>
    <row r="72" ht="12.75">
      <c r="G72" s="104"/>
    </row>
    <row r="73" ht="12.75">
      <c r="G73" s="104"/>
    </row>
    <row r="74" ht="12.75">
      <c r="G74" s="104"/>
    </row>
    <row r="75" ht="12.75">
      <c r="G75" s="104"/>
    </row>
    <row r="76" ht="12.75">
      <c r="G76" s="104"/>
    </row>
    <row r="77" ht="12.75">
      <c r="G77" s="104"/>
    </row>
    <row r="78" ht="12.75">
      <c r="G78" s="104"/>
    </row>
    <row r="79" ht="12.75">
      <c r="G79" s="104"/>
    </row>
    <row r="80" ht="12.75">
      <c r="G80" s="104"/>
    </row>
    <row r="81" ht="12.75">
      <c r="G81" s="104"/>
    </row>
    <row r="82" ht="12.75">
      <c r="G82" s="104"/>
    </row>
    <row r="83" ht="12.75">
      <c r="G83" s="104"/>
    </row>
    <row r="84" ht="12.75">
      <c r="G84" s="104"/>
    </row>
    <row r="85" ht="12.75">
      <c r="G85" s="104"/>
    </row>
    <row r="86" ht="12.75">
      <c r="G86" s="104"/>
    </row>
    <row r="87" ht="12.75">
      <c r="G87" s="104"/>
    </row>
    <row r="88" ht="12.75">
      <c r="G88" s="104"/>
    </row>
    <row r="89" ht="12.75">
      <c r="G89" s="104"/>
    </row>
    <row r="90" ht="12.75">
      <c r="G90" s="104"/>
    </row>
    <row r="91" ht="12.75">
      <c r="G91" s="104"/>
    </row>
    <row r="92" ht="12.75">
      <c r="G92" s="104"/>
    </row>
    <row r="93" ht="12.75">
      <c r="G93" s="104"/>
    </row>
    <row r="94" ht="12.75">
      <c r="G94" s="104"/>
    </row>
    <row r="95" ht="12.75">
      <c r="G95" s="104"/>
    </row>
    <row r="96" ht="12.75">
      <c r="G96" s="104"/>
    </row>
    <row r="97" ht="12.75">
      <c r="G97" s="104"/>
    </row>
    <row r="98" ht="12.75">
      <c r="G98" s="104"/>
    </row>
    <row r="99" ht="12.75">
      <c r="G99" s="104"/>
    </row>
    <row r="100" ht="12.75">
      <c r="G100" s="104"/>
    </row>
    <row r="101" ht="12.75">
      <c r="G101" s="104"/>
    </row>
    <row r="102" ht="12.75">
      <c r="G102" s="104"/>
    </row>
    <row r="103" ht="12.75">
      <c r="G103" s="104"/>
    </row>
    <row r="104" ht="12.75">
      <c r="G104" s="104"/>
    </row>
    <row r="105" ht="12.75">
      <c r="G105" s="104"/>
    </row>
    <row r="106" ht="12.75">
      <c r="G106" s="104"/>
    </row>
    <row r="107" ht="12.75">
      <c r="G107" s="104"/>
    </row>
    <row r="108" ht="12.75">
      <c r="G108" s="104"/>
    </row>
    <row r="109" ht="12.75">
      <c r="G109" s="104"/>
    </row>
    <row r="110" ht="12.75">
      <c r="G110" s="104"/>
    </row>
    <row r="111" ht="12.75">
      <c r="G111" s="104"/>
    </row>
    <row r="112" ht="12.75">
      <c r="G112" s="104"/>
    </row>
    <row r="113" ht="12.75">
      <c r="G113" s="104"/>
    </row>
    <row r="114" ht="12.75">
      <c r="G114" s="104"/>
    </row>
    <row r="115" ht="12.75">
      <c r="G115" s="104"/>
    </row>
    <row r="116" ht="12.75">
      <c r="G116" s="104"/>
    </row>
    <row r="117" ht="12.75">
      <c r="G117" s="104"/>
    </row>
    <row r="118" ht="12.75">
      <c r="G118" s="104"/>
    </row>
    <row r="119" ht="12.75">
      <c r="G119" s="104"/>
    </row>
    <row r="120" ht="12.75">
      <c r="G120" s="104"/>
    </row>
    <row r="121" ht="12.75">
      <c r="G121" s="104"/>
    </row>
    <row r="122" ht="12.75">
      <c r="G122" s="104"/>
    </row>
    <row r="123" ht="12.75">
      <c r="G123" s="104"/>
    </row>
    <row r="124" ht="12.75">
      <c r="G124" s="104"/>
    </row>
    <row r="125" ht="12.75">
      <c r="G125" s="104"/>
    </row>
    <row r="126" ht="12.75">
      <c r="G126" s="104"/>
    </row>
    <row r="127" ht="12.75">
      <c r="G127" s="104"/>
    </row>
    <row r="128" ht="12.75">
      <c r="G128" s="104"/>
    </row>
    <row r="129" ht="12.75">
      <c r="G129" s="104"/>
    </row>
    <row r="130" ht="12.75">
      <c r="G130" s="104"/>
    </row>
    <row r="131" ht="12.75">
      <c r="G131" s="104"/>
    </row>
    <row r="132" ht="12.75">
      <c r="G132" s="104"/>
    </row>
    <row r="133" ht="12.75">
      <c r="G133" s="104"/>
    </row>
    <row r="134" ht="12.75">
      <c r="G134" s="104"/>
    </row>
    <row r="135" ht="12.75">
      <c r="G135" s="104"/>
    </row>
    <row r="136" ht="12.75">
      <c r="G136" s="104"/>
    </row>
    <row r="137" ht="12.75">
      <c r="G137" s="104"/>
    </row>
    <row r="138" ht="12.75">
      <c r="G138" s="104"/>
    </row>
    <row r="139" ht="12.75">
      <c r="G139" s="104"/>
    </row>
    <row r="140" ht="12.75">
      <c r="G140" s="104"/>
    </row>
    <row r="141" ht="12.75">
      <c r="G141" s="104"/>
    </row>
    <row r="142" ht="12.75">
      <c r="G142" s="104"/>
    </row>
    <row r="143" ht="12.75">
      <c r="G143" s="104"/>
    </row>
    <row r="144" ht="12.75">
      <c r="G144" s="104"/>
    </row>
    <row r="145" ht="12.75">
      <c r="G145" s="104"/>
    </row>
    <row r="146" ht="12.75">
      <c r="G146" s="104"/>
    </row>
    <row r="147" ht="12.75">
      <c r="G147" s="104"/>
    </row>
    <row r="148" ht="12.75">
      <c r="G148" s="104"/>
    </row>
  </sheetData>
  <sheetProtection/>
  <mergeCells count="1">
    <mergeCell ref="A2:G2"/>
  </mergeCells>
  <printOptions/>
  <pageMargins left="0.6" right="0.75" top="0.49" bottom="0.37" header="0.5" footer="0.37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2010-05-17T15:55:25Z</cp:lastPrinted>
  <dcterms:created xsi:type="dcterms:W3CDTF">2010-05-14T20:49:25Z</dcterms:created>
  <dcterms:modified xsi:type="dcterms:W3CDTF">2010-07-22T16:58:05Z</dcterms:modified>
  <cp:category/>
  <cp:version/>
  <cp:contentType/>
  <cp:contentStatus/>
</cp:coreProperties>
</file>