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F&amp;AS Management\Legislative Liaison\Legislative Transmittals\SeaTac Radio Shop\"/>
    </mc:Choice>
  </mc:AlternateContent>
  <xr:revisionPtr revIDLastSave="0" documentId="13_ncr:1_{406C8DEC-6240-4E1A-B912-E077467F3C08}" xr6:coauthVersionLast="44" xr6:coauthVersionMax="44" xr10:uidLastSave="{00000000-0000-0000-0000-000000000000}"/>
  <bookViews>
    <workbookView xWindow="-28920" yWindow="-1020" windowWidth="29040" windowHeight="15840" firstSheet="2" activeTab="2" xr2:uid="{00000000-000D-0000-FFFF-FFFF00000000}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7" i="2" l="1"/>
  <c r="H104" i="1" l="1"/>
  <c r="H115" i="10"/>
  <c r="R103" i="10"/>
  <c r="R102" i="10"/>
  <c r="C106" i="10"/>
  <c r="R105" i="10"/>
  <c r="R104" i="10"/>
  <c r="H104" i="10"/>
  <c r="C104" i="10"/>
  <c r="C103" i="10"/>
  <c r="C102" i="10"/>
  <c r="B123" i="10"/>
  <c r="R7" i="10" l="1"/>
  <c r="C10" i="10"/>
  <c r="R6" i="10"/>
  <c r="R9" i="10"/>
  <c r="R8" i="10"/>
  <c r="H8" i="10"/>
  <c r="C8" i="10"/>
  <c r="C7" i="10"/>
  <c r="C6" i="10"/>
  <c r="C10" i="1"/>
  <c r="H8" i="1"/>
  <c r="O17" i="10"/>
  <c r="E17" i="10"/>
  <c r="B112" i="1"/>
  <c r="O17" i="1"/>
  <c r="E17" i="1"/>
  <c r="R94" i="10"/>
  <c r="R85" i="10"/>
  <c r="R84" i="10"/>
  <c r="R75" i="10"/>
  <c r="R74" i="10"/>
  <c r="R65" i="10"/>
  <c r="R64" i="10"/>
  <c r="R55" i="10"/>
  <c r="R54" i="10"/>
  <c r="O94" i="10"/>
  <c r="O85" i="10"/>
  <c r="O84" i="10"/>
  <c r="O75" i="10"/>
  <c r="O74" i="10"/>
  <c r="O65" i="10"/>
  <c r="O64" i="10"/>
  <c r="O55" i="10"/>
  <c r="O54" i="10"/>
  <c r="L94" i="10"/>
  <c r="L85" i="10"/>
  <c r="L84" i="10"/>
  <c r="L75" i="10"/>
  <c r="L74" i="10"/>
  <c r="L65" i="10"/>
  <c r="L64" i="10"/>
  <c r="L55" i="10"/>
  <c r="L54" i="10"/>
  <c r="R94" i="1"/>
  <c r="R85" i="1"/>
  <c r="R84" i="1"/>
  <c r="R75" i="1"/>
  <c r="R74" i="1"/>
  <c r="R65" i="1"/>
  <c r="R64" i="1"/>
  <c r="R55" i="1"/>
  <c r="R54" i="1"/>
  <c r="O94" i="1"/>
  <c r="O85" i="1"/>
  <c r="O84" i="1"/>
  <c r="O75" i="1"/>
  <c r="O74" i="1"/>
  <c r="O65" i="1"/>
  <c r="O64" i="1"/>
  <c r="O55" i="1"/>
  <c r="O54" i="1"/>
  <c r="L94" i="1"/>
  <c r="L85" i="1"/>
  <c r="L84" i="1"/>
  <c r="L75" i="1"/>
  <c r="L74" i="1"/>
  <c r="L65" i="1"/>
  <c r="L64" i="1"/>
  <c r="L55" i="1"/>
  <c r="L54" i="1"/>
  <c r="Q92" i="10"/>
  <c r="Q91" i="10"/>
  <c r="Q90" i="10"/>
  <c r="Q89" i="10"/>
  <c r="Q88" i="10"/>
  <c r="Q87" i="10"/>
  <c r="Q86" i="10"/>
  <c r="Q82" i="10"/>
  <c r="Q81" i="10"/>
  <c r="Q80" i="10"/>
  <c r="Q79" i="10"/>
  <c r="Q78" i="10"/>
  <c r="Q77" i="10"/>
  <c r="Q76" i="10"/>
  <c r="Q72" i="10"/>
  <c r="Q71" i="10"/>
  <c r="Q70" i="10"/>
  <c r="Q69" i="10"/>
  <c r="Q68" i="10"/>
  <c r="Q67" i="10"/>
  <c r="Q66" i="10"/>
  <c r="Q62" i="10"/>
  <c r="Q61" i="10"/>
  <c r="Q60" i="10"/>
  <c r="Q59" i="10"/>
  <c r="Q58" i="10"/>
  <c r="Q57" i="10"/>
  <c r="Q56" i="10"/>
  <c r="Q52" i="10"/>
  <c r="Q51" i="10"/>
  <c r="Q50" i="10"/>
  <c r="Q49" i="10"/>
  <c r="Q48" i="10"/>
  <c r="Q47" i="10"/>
  <c r="Q46" i="10"/>
  <c r="Q42" i="10"/>
  <c r="Q41" i="10"/>
  <c r="Q40" i="10"/>
  <c r="Q39" i="10"/>
  <c r="Q38" i="10"/>
  <c r="Q37" i="10"/>
  <c r="Q36" i="10"/>
  <c r="P92" i="10"/>
  <c r="P91" i="10"/>
  <c r="P90" i="10"/>
  <c r="P89" i="10"/>
  <c r="P88" i="10"/>
  <c r="P87" i="10"/>
  <c r="P86" i="10"/>
  <c r="P82" i="10"/>
  <c r="P81" i="10"/>
  <c r="P80" i="10"/>
  <c r="P79" i="10"/>
  <c r="P78" i="10"/>
  <c r="P77" i="10"/>
  <c r="P76" i="10"/>
  <c r="P72" i="10"/>
  <c r="P71" i="10"/>
  <c r="P70" i="10"/>
  <c r="P69" i="10"/>
  <c r="P68" i="10"/>
  <c r="P67" i="10"/>
  <c r="P66" i="10"/>
  <c r="P62" i="10"/>
  <c r="P61" i="10"/>
  <c r="P60" i="10"/>
  <c r="P59" i="10"/>
  <c r="P58" i="10"/>
  <c r="P57" i="10"/>
  <c r="P56" i="10"/>
  <c r="P52" i="10"/>
  <c r="P51" i="10"/>
  <c r="P50" i="10"/>
  <c r="P49" i="10"/>
  <c r="P48" i="10"/>
  <c r="P47" i="10"/>
  <c r="P46" i="10"/>
  <c r="P42" i="10"/>
  <c r="P41" i="10"/>
  <c r="P40" i="10"/>
  <c r="P39" i="10"/>
  <c r="P38" i="10"/>
  <c r="P37" i="10"/>
  <c r="P36" i="10"/>
  <c r="Q30" i="10"/>
  <c r="Q29" i="10"/>
  <c r="Q28" i="10"/>
  <c r="Q27" i="10"/>
  <c r="Q26" i="10"/>
  <c r="Q25" i="10"/>
  <c r="P30" i="10"/>
  <c r="P29" i="10"/>
  <c r="P28" i="10"/>
  <c r="P27" i="10"/>
  <c r="P26" i="10"/>
  <c r="P25" i="10"/>
  <c r="Q92" i="1"/>
  <c r="Q91" i="1"/>
  <c r="Q90" i="1"/>
  <c r="Q89" i="1"/>
  <c r="Q88" i="1"/>
  <c r="Q87" i="1"/>
  <c r="Q86" i="1"/>
  <c r="Q82" i="1"/>
  <c r="Q81" i="1"/>
  <c r="Q80" i="1"/>
  <c r="Q79" i="1"/>
  <c r="Q78" i="1"/>
  <c r="Q77" i="1"/>
  <c r="Q76" i="1"/>
  <c r="Q72" i="1"/>
  <c r="Q71" i="1"/>
  <c r="Q70" i="1"/>
  <c r="Q69" i="1"/>
  <c r="Q68" i="1"/>
  <c r="Q67" i="1"/>
  <c r="Q66" i="1"/>
  <c r="Q62" i="1"/>
  <c r="Q61" i="1"/>
  <c r="Q60" i="1"/>
  <c r="Q59" i="1"/>
  <c r="Q58" i="1"/>
  <c r="Q57" i="1"/>
  <c r="Q56" i="1"/>
  <c r="Q52" i="1"/>
  <c r="Q51" i="1"/>
  <c r="Q50" i="1"/>
  <c r="Q49" i="1"/>
  <c r="Q48" i="1"/>
  <c r="Q47" i="1"/>
  <c r="Q46" i="1"/>
  <c r="Q42" i="1"/>
  <c r="Q41" i="1"/>
  <c r="Q40" i="1"/>
  <c r="Q39" i="1"/>
  <c r="Q38" i="1"/>
  <c r="Q37" i="1"/>
  <c r="Q36" i="1"/>
  <c r="P92" i="1"/>
  <c r="P91" i="1"/>
  <c r="P90" i="1"/>
  <c r="P89" i="1"/>
  <c r="P88" i="1"/>
  <c r="P87" i="1"/>
  <c r="P86" i="1"/>
  <c r="P82" i="1"/>
  <c r="P81" i="1"/>
  <c r="P80" i="1"/>
  <c r="P79" i="1"/>
  <c r="P78" i="1"/>
  <c r="P77" i="1"/>
  <c r="P76" i="1"/>
  <c r="P72" i="1"/>
  <c r="P71" i="1"/>
  <c r="P70" i="1"/>
  <c r="P69" i="1"/>
  <c r="P68" i="1"/>
  <c r="P67" i="1"/>
  <c r="P66" i="1"/>
  <c r="P62" i="1"/>
  <c r="P61" i="1"/>
  <c r="P60" i="1"/>
  <c r="P59" i="1"/>
  <c r="P58" i="1"/>
  <c r="P57" i="1"/>
  <c r="P56" i="1"/>
  <c r="P52" i="1"/>
  <c r="P51" i="1"/>
  <c r="P50" i="1"/>
  <c r="P49" i="1"/>
  <c r="P48" i="1"/>
  <c r="P47" i="1"/>
  <c r="P46" i="1"/>
  <c r="P42" i="1"/>
  <c r="P41" i="1"/>
  <c r="P40" i="1"/>
  <c r="P39" i="1"/>
  <c r="P38" i="1"/>
  <c r="P37" i="1"/>
  <c r="P36" i="1"/>
  <c r="Q30" i="1"/>
  <c r="Q29" i="1"/>
  <c r="Q28" i="1"/>
  <c r="Q27" i="1"/>
  <c r="Q26" i="1"/>
  <c r="Q25" i="1"/>
  <c r="P30" i="1"/>
  <c r="P29" i="1"/>
  <c r="P28" i="1"/>
  <c r="P27" i="1"/>
  <c r="P26" i="1"/>
  <c r="P25" i="1"/>
  <c r="R52" i="1" l="1"/>
  <c r="R30" i="10"/>
  <c r="R41" i="10"/>
  <c r="R48" i="10"/>
  <c r="R59" i="10"/>
  <c r="R66" i="10"/>
  <c r="R70" i="10"/>
  <c r="R77" i="10"/>
  <c r="R81" i="10"/>
  <c r="R88" i="10"/>
  <c r="R92" i="10"/>
  <c r="R52" i="10"/>
  <c r="R37" i="10"/>
  <c r="R26" i="10"/>
  <c r="R79" i="10"/>
  <c r="R49" i="10"/>
  <c r="R38" i="10"/>
  <c r="R42" i="10"/>
  <c r="R56" i="10"/>
  <c r="R60" i="10"/>
  <c r="R78" i="10"/>
  <c r="R82" i="10"/>
  <c r="R89" i="10"/>
  <c r="R28" i="10"/>
  <c r="R39" i="10"/>
  <c r="R46" i="10"/>
  <c r="R50" i="10"/>
  <c r="R57" i="10"/>
  <c r="R61" i="10"/>
  <c r="R68" i="10"/>
  <c r="R72" i="10"/>
  <c r="R86" i="10"/>
  <c r="R90" i="10"/>
  <c r="R25" i="10"/>
  <c r="R29" i="10"/>
  <c r="R27" i="10"/>
  <c r="R36" i="10"/>
  <c r="R40" i="10"/>
  <c r="R47" i="10"/>
  <c r="R51" i="10"/>
  <c r="R58" i="10"/>
  <c r="R62" i="10"/>
  <c r="R69" i="10"/>
  <c r="R76" i="10"/>
  <c r="R80" i="10"/>
  <c r="R87" i="10"/>
  <c r="R91" i="10"/>
  <c r="R72" i="1"/>
  <c r="R92" i="1"/>
  <c r="R30" i="1"/>
  <c r="R41" i="1"/>
  <c r="R26" i="1"/>
  <c r="R37" i="1"/>
  <c r="R48" i="1"/>
  <c r="R59" i="1"/>
  <c r="R66" i="1"/>
  <c r="R70" i="1"/>
  <c r="R88" i="1"/>
  <c r="R68" i="1"/>
  <c r="R67" i="10"/>
  <c r="R71" i="10"/>
  <c r="R27" i="1"/>
  <c r="R38" i="1"/>
  <c r="R42" i="1"/>
  <c r="R49" i="1"/>
  <c r="R56" i="1"/>
  <c r="R60" i="1"/>
  <c r="R67" i="1"/>
  <c r="R71" i="1"/>
  <c r="R78" i="1"/>
  <c r="R82" i="1"/>
  <c r="R89" i="1"/>
  <c r="R69" i="1"/>
  <c r="R76" i="1"/>
  <c r="R80" i="1"/>
  <c r="R28" i="1"/>
  <c r="R39" i="1"/>
  <c r="R46" i="1"/>
  <c r="R50" i="1"/>
  <c r="R57" i="1"/>
  <c r="R61" i="1"/>
  <c r="R79" i="1"/>
  <c r="R86" i="1"/>
  <c r="R90" i="1"/>
  <c r="R77" i="1"/>
  <c r="R81" i="1"/>
  <c r="R25" i="1"/>
  <c r="R29" i="1"/>
  <c r="R36" i="1"/>
  <c r="R40" i="1"/>
  <c r="R47" i="1"/>
  <c r="R51" i="1"/>
  <c r="R58" i="1"/>
  <c r="R62" i="1"/>
  <c r="R87" i="1"/>
  <c r="R91" i="1"/>
  <c r="Q83" i="1"/>
  <c r="P53" i="10"/>
  <c r="P93" i="10"/>
  <c r="Q73" i="10"/>
  <c r="P31" i="10"/>
  <c r="Q31" i="10"/>
  <c r="P63" i="10"/>
  <c r="Q43" i="10"/>
  <c r="Q83" i="10"/>
  <c r="P43" i="10"/>
  <c r="P83" i="10"/>
  <c r="Q63" i="10"/>
  <c r="P73" i="10"/>
  <c r="Q53" i="10"/>
  <c r="Q93" i="10"/>
  <c r="P63" i="1"/>
  <c r="Q63" i="1"/>
  <c r="P53" i="1"/>
  <c r="P93" i="1"/>
  <c r="Q73" i="1"/>
  <c r="Q31" i="1"/>
  <c r="P83" i="1"/>
  <c r="Q53" i="1"/>
  <c r="P31" i="1"/>
  <c r="P43" i="1"/>
  <c r="P73" i="1"/>
  <c r="Q43" i="1"/>
  <c r="Q93" i="1"/>
  <c r="R83" i="10" l="1"/>
  <c r="R63" i="10"/>
  <c r="R43" i="1"/>
  <c r="Q95" i="1"/>
  <c r="R73" i="10"/>
  <c r="R31" i="10"/>
  <c r="R93" i="10"/>
  <c r="R43" i="10"/>
  <c r="R53" i="10"/>
  <c r="R93" i="1"/>
  <c r="R73" i="1"/>
  <c r="R83" i="1"/>
  <c r="R53" i="1"/>
  <c r="R31" i="1"/>
  <c r="R63" i="1"/>
  <c r="Q95" i="10"/>
  <c r="P95" i="10"/>
  <c r="P95" i="1"/>
  <c r="R95" i="1" l="1"/>
  <c r="R95" i="10"/>
  <c r="E205" i="9" l="1"/>
  <c r="E204" i="2"/>
  <c r="R119" i="10"/>
  <c r="R118" i="10"/>
  <c r="R117" i="10"/>
  <c r="R116" i="10"/>
  <c r="R115" i="10"/>
  <c r="R114" i="10"/>
  <c r="R120" i="10" s="1"/>
  <c r="R108" i="1"/>
  <c r="R107" i="1"/>
  <c r="R106" i="1"/>
  <c r="R105" i="1"/>
  <c r="R104" i="1"/>
  <c r="R103" i="1"/>
  <c r="A135" i="10"/>
  <c r="B133" i="10"/>
  <c r="B132" i="10"/>
  <c r="B131" i="10"/>
  <c r="B130" i="10"/>
  <c r="B129" i="10"/>
  <c r="K119" i="10"/>
  <c r="J119" i="10"/>
  <c r="H119" i="10"/>
  <c r="G119" i="10"/>
  <c r="A119" i="10"/>
  <c r="F119" i="10" s="1"/>
  <c r="K118" i="10"/>
  <c r="J118" i="10"/>
  <c r="L118" i="10" s="1"/>
  <c r="H118" i="10"/>
  <c r="G118" i="10"/>
  <c r="A118" i="10"/>
  <c r="E118" i="10" s="1"/>
  <c r="K117" i="10"/>
  <c r="J117" i="10"/>
  <c r="H117" i="10"/>
  <c r="G117" i="10"/>
  <c r="A117" i="10"/>
  <c r="F117" i="10" s="1"/>
  <c r="K116" i="10"/>
  <c r="J116" i="10"/>
  <c r="H116" i="10"/>
  <c r="G116" i="10"/>
  <c r="A116" i="10"/>
  <c r="E116" i="10" s="1"/>
  <c r="K115" i="10"/>
  <c r="J115" i="10"/>
  <c r="G115" i="10"/>
  <c r="A115" i="10"/>
  <c r="E115" i="10" s="1"/>
  <c r="K114" i="10"/>
  <c r="J114" i="10"/>
  <c r="G114" i="10"/>
  <c r="A114" i="10"/>
  <c r="H114" i="10" s="1"/>
  <c r="J112" i="10"/>
  <c r="S92" i="10"/>
  <c r="N92" i="10"/>
  <c r="M92" i="10"/>
  <c r="K92" i="10"/>
  <c r="J92" i="10"/>
  <c r="I92" i="10"/>
  <c r="H92" i="10"/>
  <c r="S91" i="10"/>
  <c r="N91" i="10"/>
  <c r="M91" i="10"/>
  <c r="O91" i="10" s="1"/>
  <c r="K91" i="10"/>
  <c r="J91" i="10"/>
  <c r="I91" i="10"/>
  <c r="H91" i="10"/>
  <c r="S90" i="10"/>
  <c r="N90" i="10"/>
  <c r="M90" i="10"/>
  <c r="K90" i="10"/>
  <c r="J90" i="10"/>
  <c r="I90" i="10"/>
  <c r="H90" i="10"/>
  <c r="S89" i="10"/>
  <c r="N89" i="10"/>
  <c r="M89" i="10"/>
  <c r="K89" i="10"/>
  <c r="J89" i="10"/>
  <c r="I89" i="10"/>
  <c r="H89" i="10"/>
  <c r="S88" i="10"/>
  <c r="N88" i="10"/>
  <c r="M88" i="10"/>
  <c r="K88" i="10"/>
  <c r="J88" i="10"/>
  <c r="I88" i="10"/>
  <c r="H88" i="10"/>
  <c r="S87" i="10"/>
  <c r="N87" i="10"/>
  <c r="M87" i="10"/>
  <c r="O87" i="10" s="1"/>
  <c r="K87" i="10"/>
  <c r="J87" i="10"/>
  <c r="I87" i="10"/>
  <c r="H87" i="10"/>
  <c r="S86" i="10"/>
  <c r="N86" i="10"/>
  <c r="M86" i="10"/>
  <c r="K86" i="10"/>
  <c r="J86" i="10"/>
  <c r="I86" i="10"/>
  <c r="H86" i="10"/>
  <c r="G85" i="10"/>
  <c r="A85" i="10"/>
  <c r="E85" i="10" s="1"/>
  <c r="S82" i="10"/>
  <c r="N82" i="10"/>
  <c r="M82" i="10"/>
  <c r="O82" i="10" s="1"/>
  <c r="K82" i="10"/>
  <c r="J82" i="10"/>
  <c r="I82" i="10"/>
  <c r="H82" i="10"/>
  <c r="S81" i="10"/>
  <c r="N81" i="10"/>
  <c r="M81" i="10"/>
  <c r="K81" i="10"/>
  <c r="J81" i="10"/>
  <c r="I81" i="10"/>
  <c r="H81" i="10"/>
  <c r="S80" i="10"/>
  <c r="N80" i="10"/>
  <c r="M80" i="10"/>
  <c r="K80" i="10"/>
  <c r="J80" i="10"/>
  <c r="L80" i="10" s="1"/>
  <c r="I80" i="10"/>
  <c r="H80" i="10"/>
  <c r="S79" i="10"/>
  <c r="N79" i="10"/>
  <c r="M79" i="10"/>
  <c r="K79" i="10"/>
  <c r="J79" i="10"/>
  <c r="I79" i="10"/>
  <c r="H79" i="10"/>
  <c r="S78" i="10"/>
  <c r="N78" i="10"/>
  <c r="M78" i="10"/>
  <c r="O78" i="10" s="1"/>
  <c r="K78" i="10"/>
  <c r="J78" i="10"/>
  <c r="I78" i="10"/>
  <c r="H78" i="10"/>
  <c r="S77" i="10"/>
  <c r="N77" i="10"/>
  <c r="M77" i="10"/>
  <c r="K77" i="10"/>
  <c r="J77" i="10"/>
  <c r="I77" i="10"/>
  <c r="H77" i="10"/>
  <c r="S76" i="10"/>
  <c r="N76" i="10"/>
  <c r="M76" i="10"/>
  <c r="K76" i="10"/>
  <c r="J76" i="10"/>
  <c r="L76" i="10" s="1"/>
  <c r="I76" i="10"/>
  <c r="H76" i="10"/>
  <c r="G75" i="10"/>
  <c r="A75" i="10"/>
  <c r="E75" i="10" s="1"/>
  <c r="S72" i="10"/>
  <c r="N72" i="10"/>
  <c r="M72" i="10"/>
  <c r="K72" i="10"/>
  <c r="J72" i="10"/>
  <c r="I72" i="10"/>
  <c r="H72" i="10"/>
  <c r="S71" i="10"/>
  <c r="N71" i="10"/>
  <c r="M71" i="10"/>
  <c r="K71" i="10"/>
  <c r="J71" i="10"/>
  <c r="L71" i="10" s="1"/>
  <c r="I71" i="10"/>
  <c r="H71" i="10"/>
  <c r="S70" i="10"/>
  <c r="N70" i="10"/>
  <c r="M70" i="10"/>
  <c r="K70" i="10"/>
  <c r="J70" i="10"/>
  <c r="I70" i="10"/>
  <c r="H70" i="10"/>
  <c r="S69" i="10"/>
  <c r="N69" i="10"/>
  <c r="M69" i="10"/>
  <c r="O69" i="10" s="1"/>
  <c r="K69" i="10"/>
  <c r="J69" i="10"/>
  <c r="I69" i="10"/>
  <c r="H69" i="10"/>
  <c r="S68" i="10"/>
  <c r="N68" i="10"/>
  <c r="M68" i="10"/>
  <c r="K68" i="10"/>
  <c r="J68" i="10"/>
  <c r="I68" i="10"/>
  <c r="H68" i="10"/>
  <c r="S67" i="10"/>
  <c r="N67" i="10"/>
  <c r="M67" i="10"/>
  <c r="K67" i="10"/>
  <c r="J67" i="10"/>
  <c r="L67" i="10" s="1"/>
  <c r="I67" i="10"/>
  <c r="H67" i="10"/>
  <c r="S66" i="10"/>
  <c r="N66" i="10"/>
  <c r="M66" i="10"/>
  <c r="K66" i="10"/>
  <c r="J66" i="10"/>
  <c r="I66" i="10"/>
  <c r="H66" i="10"/>
  <c r="G65" i="10"/>
  <c r="A65" i="10"/>
  <c r="E65" i="10" s="1"/>
  <c r="S62" i="10"/>
  <c r="N62" i="10"/>
  <c r="M62" i="10"/>
  <c r="K62" i="10"/>
  <c r="J62" i="10"/>
  <c r="L62" i="10" s="1"/>
  <c r="I62" i="10"/>
  <c r="H62" i="10"/>
  <c r="S61" i="10"/>
  <c r="N61" i="10"/>
  <c r="M61" i="10"/>
  <c r="K61" i="10"/>
  <c r="J61" i="10"/>
  <c r="I61" i="10"/>
  <c r="H61" i="10"/>
  <c r="S60" i="10"/>
  <c r="N60" i="10"/>
  <c r="M60" i="10"/>
  <c r="O60" i="10" s="1"/>
  <c r="K60" i="10"/>
  <c r="J60" i="10"/>
  <c r="I60" i="10"/>
  <c r="H60" i="10"/>
  <c r="S59" i="10"/>
  <c r="N59" i="10"/>
  <c r="M59" i="10"/>
  <c r="K59" i="10"/>
  <c r="J59" i="10"/>
  <c r="I59" i="10"/>
  <c r="H59" i="10"/>
  <c r="S58" i="10"/>
  <c r="N58" i="10"/>
  <c r="M58" i="10"/>
  <c r="K58" i="10"/>
  <c r="J58" i="10"/>
  <c r="L58" i="10" s="1"/>
  <c r="I58" i="10"/>
  <c r="H58" i="10"/>
  <c r="S57" i="10"/>
  <c r="N57" i="10"/>
  <c r="M57" i="10"/>
  <c r="K57" i="10"/>
  <c r="J57" i="10"/>
  <c r="I57" i="10"/>
  <c r="H57" i="10"/>
  <c r="S56" i="10"/>
  <c r="N56" i="10"/>
  <c r="M56" i="10"/>
  <c r="O56" i="10" s="1"/>
  <c r="K56" i="10"/>
  <c r="J56" i="10"/>
  <c r="I56" i="10"/>
  <c r="H56" i="10"/>
  <c r="G55" i="10"/>
  <c r="A55" i="10"/>
  <c r="E55" i="10" s="1"/>
  <c r="S52" i="10"/>
  <c r="N52" i="10"/>
  <c r="M52" i="10"/>
  <c r="K52" i="10"/>
  <c r="J52" i="10"/>
  <c r="I52" i="10"/>
  <c r="H52" i="10"/>
  <c r="S51" i="10"/>
  <c r="N51" i="10"/>
  <c r="M51" i="10"/>
  <c r="O51" i="10" s="1"/>
  <c r="K51" i="10"/>
  <c r="J51" i="10"/>
  <c r="I51" i="10"/>
  <c r="H51" i="10"/>
  <c r="S50" i="10"/>
  <c r="N50" i="10"/>
  <c r="M50" i="10"/>
  <c r="K50" i="10"/>
  <c r="J50" i="10"/>
  <c r="I50" i="10"/>
  <c r="H50" i="10"/>
  <c r="S49" i="10"/>
  <c r="N49" i="10"/>
  <c r="M49" i="10"/>
  <c r="K49" i="10"/>
  <c r="J49" i="10"/>
  <c r="L49" i="10" s="1"/>
  <c r="I49" i="10"/>
  <c r="H49" i="10"/>
  <c r="S48" i="10"/>
  <c r="N48" i="10"/>
  <c r="M48" i="10"/>
  <c r="K48" i="10"/>
  <c r="J48" i="10"/>
  <c r="I48" i="10"/>
  <c r="H48" i="10"/>
  <c r="S47" i="10"/>
  <c r="N47" i="10"/>
  <c r="M47" i="10"/>
  <c r="O47" i="10" s="1"/>
  <c r="K47" i="10"/>
  <c r="J47" i="10"/>
  <c r="I47" i="10"/>
  <c r="H47" i="10"/>
  <c r="S46" i="10"/>
  <c r="N46" i="10"/>
  <c r="M46" i="10"/>
  <c r="K46" i="10"/>
  <c r="J46" i="10"/>
  <c r="I46" i="10"/>
  <c r="H46" i="10"/>
  <c r="G45" i="10"/>
  <c r="A45" i="10"/>
  <c r="E45" i="10" s="1"/>
  <c r="S42" i="10"/>
  <c r="N42" i="10"/>
  <c r="M42" i="10"/>
  <c r="O42" i="10" s="1"/>
  <c r="K42" i="10"/>
  <c r="J42" i="10"/>
  <c r="I42" i="10"/>
  <c r="H42" i="10"/>
  <c r="S41" i="10"/>
  <c r="N41" i="10"/>
  <c r="M41" i="10"/>
  <c r="K41" i="10"/>
  <c r="J41" i="10"/>
  <c r="I41" i="10"/>
  <c r="H41" i="10"/>
  <c r="S40" i="10"/>
  <c r="N40" i="10"/>
  <c r="M40" i="10"/>
  <c r="K40" i="10"/>
  <c r="J40" i="10"/>
  <c r="L40" i="10" s="1"/>
  <c r="I40" i="10"/>
  <c r="H40" i="10"/>
  <c r="S39" i="10"/>
  <c r="N39" i="10"/>
  <c r="M39" i="10"/>
  <c r="K39" i="10"/>
  <c r="J39" i="10"/>
  <c r="I39" i="10"/>
  <c r="H39" i="10"/>
  <c r="S38" i="10"/>
  <c r="N38" i="10"/>
  <c r="M38" i="10"/>
  <c r="O38" i="10" s="1"/>
  <c r="K38" i="10"/>
  <c r="J38" i="10"/>
  <c r="I38" i="10"/>
  <c r="H38" i="10"/>
  <c r="S37" i="10"/>
  <c r="N37" i="10"/>
  <c r="M37" i="10"/>
  <c r="K37" i="10"/>
  <c r="J37" i="10"/>
  <c r="I37" i="10"/>
  <c r="H37" i="10"/>
  <c r="S36" i="10"/>
  <c r="N36" i="10"/>
  <c r="M36" i="10"/>
  <c r="K36" i="10"/>
  <c r="J36" i="10"/>
  <c r="L36" i="10" s="1"/>
  <c r="I36" i="10"/>
  <c r="H36" i="10"/>
  <c r="G35" i="10"/>
  <c r="A35" i="10"/>
  <c r="E35" i="10" s="1"/>
  <c r="J34" i="10"/>
  <c r="S30" i="10"/>
  <c r="N30" i="10"/>
  <c r="M30" i="10"/>
  <c r="O30" i="10" s="1"/>
  <c r="K30" i="10"/>
  <c r="J30" i="10"/>
  <c r="I30" i="10"/>
  <c r="H30" i="10"/>
  <c r="A30" i="10"/>
  <c r="G30" i="10" s="1"/>
  <c r="S29" i="10"/>
  <c r="N29" i="10"/>
  <c r="M29" i="10"/>
  <c r="O29" i="10" s="1"/>
  <c r="K29" i="10"/>
  <c r="J29" i="10"/>
  <c r="I29" i="10"/>
  <c r="H29" i="10"/>
  <c r="A29" i="10"/>
  <c r="G29" i="10" s="1"/>
  <c r="S28" i="10"/>
  <c r="N28" i="10"/>
  <c r="M28" i="10"/>
  <c r="O28" i="10" s="1"/>
  <c r="K28" i="10"/>
  <c r="J28" i="10"/>
  <c r="I28" i="10"/>
  <c r="H28" i="10"/>
  <c r="A28" i="10"/>
  <c r="G28" i="10" s="1"/>
  <c r="S27" i="10"/>
  <c r="N27" i="10"/>
  <c r="M27" i="10"/>
  <c r="O27" i="10" s="1"/>
  <c r="K27" i="10"/>
  <c r="J27" i="10"/>
  <c r="I27" i="10"/>
  <c r="H27" i="10"/>
  <c r="A27" i="10"/>
  <c r="G27" i="10" s="1"/>
  <c r="S26" i="10"/>
  <c r="N26" i="10"/>
  <c r="M26" i="10"/>
  <c r="K26" i="10"/>
  <c r="J26" i="10"/>
  <c r="I26" i="10"/>
  <c r="H26" i="10"/>
  <c r="A26" i="10"/>
  <c r="G26" i="10" s="1"/>
  <c r="S25" i="10"/>
  <c r="N25" i="10"/>
  <c r="N31" i="10" s="1"/>
  <c r="M25" i="10"/>
  <c r="O25" i="10" s="1"/>
  <c r="K25" i="10"/>
  <c r="J25" i="10"/>
  <c r="I25" i="10"/>
  <c r="I31" i="10" s="1"/>
  <c r="H25" i="10"/>
  <c r="A25" i="10"/>
  <c r="G25" i="10" s="1"/>
  <c r="J24" i="10"/>
  <c r="C212" i="9"/>
  <c r="C211" i="9"/>
  <c r="C210" i="9"/>
  <c r="C209" i="9"/>
  <c r="C208" i="9"/>
  <c r="C207" i="9"/>
  <c r="E206" i="9"/>
  <c r="C206" i="9"/>
  <c r="C205" i="9"/>
  <c r="C201" i="9"/>
  <c r="C200" i="9"/>
  <c r="C199" i="9"/>
  <c r="C198" i="9"/>
  <c r="C197" i="9"/>
  <c r="H155" i="9"/>
  <c r="H156" i="9" s="1"/>
  <c r="K113" i="10" s="1"/>
  <c r="N136" i="9"/>
  <c r="N125" i="9"/>
  <c r="N114" i="9"/>
  <c r="N103" i="9"/>
  <c r="N92" i="9"/>
  <c r="N81" i="9"/>
  <c r="I34" i="10" s="1"/>
  <c r="N57" i="9"/>
  <c r="I24" i="10" s="1"/>
  <c r="G125" i="9"/>
  <c r="H125" i="9" s="1"/>
  <c r="I125" i="9" s="1"/>
  <c r="J125" i="9" s="1"/>
  <c r="B127" i="10" l="1"/>
  <c r="R109" i="1"/>
  <c r="O26" i="10"/>
  <c r="L89" i="10"/>
  <c r="O68" i="10"/>
  <c r="L70" i="10"/>
  <c r="O72" i="10"/>
  <c r="O77" i="10"/>
  <c r="L79" i="10"/>
  <c r="O81" i="10"/>
  <c r="O86" i="10"/>
  <c r="L88" i="10"/>
  <c r="O90" i="10"/>
  <c r="L92" i="10"/>
  <c r="L114" i="10"/>
  <c r="L115" i="10"/>
  <c r="L119" i="10"/>
  <c r="K34" i="10"/>
  <c r="M34" i="10" s="1"/>
  <c r="L37" i="10"/>
  <c r="O39" i="10"/>
  <c r="L41" i="10"/>
  <c r="L46" i="10"/>
  <c r="O48" i="10"/>
  <c r="L50" i="10"/>
  <c r="O52" i="10"/>
  <c r="O57" i="10"/>
  <c r="L59" i="10"/>
  <c r="O61" i="10"/>
  <c r="O66" i="10"/>
  <c r="L68" i="10"/>
  <c r="O70" i="10"/>
  <c r="L72" i="10"/>
  <c r="L77" i="10"/>
  <c r="O79" i="10"/>
  <c r="L81" i="10"/>
  <c r="L86" i="10"/>
  <c r="O88" i="10"/>
  <c r="L90" i="10"/>
  <c r="O92" i="10"/>
  <c r="L117" i="10"/>
  <c r="O37" i="10"/>
  <c r="L39" i="10"/>
  <c r="O41" i="10"/>
  <c r="O46" i="10"/>
  <c r="L48" i="10"/>
  <c r="O50" i="10"/>
  <c r="L52" i="10"/>
  <c r="L57" i="10"/>
  <c r="O59" i="10"/>
  <c r="L61" i="10"/>
  <c r="L66" i="10"/>
  <c r="K24" i="10"/>
  <c r="M24" i="10" s="1"/>
  <c r="L25" i="10"/>
  <c r="L26" i="10"/>
  <c r="L27" i="10"/>
  <c r="L28" i="10"/>
  <c r="L29" i="10"/>
  <c r="L30" i="10"/>
  <c r="O36" i="10"/>
  <c r="L38" i="10"/>
  <c r="O40" i="10"/>
  <c r="L42" i="10"/>
  <c r="L47" i="10"/>
  <c r="O49" i="10"/>
  <c r="L51" i="10"/>
  <c r="L56" i="10"/>
  <c r="O58" i="10"/>
  <c r="L60" i="10"/>
  <c r="O62" i="10"/>
  <c r="O67" i="10"/>
  <c r="L69" i="10"/>
  <c r="O71" i="10"/>
  <c r="O76" i="10"/>
  <c r="L78" i="10"/>
  <c r="O80" i="10"/>
  <c r="L82" i="10"/>
  <c r="L87" i="10"/>
  <c r="O89" i="10"/>
  <c r="L91" i="10"/>
  <c r="L116" i="10"/>
  <c r="J63" i="10"/>
  <c r="I93" i="10"/>
  <c r="K112" i="10"/>
  <c r="B126" i="10"/>
  <c r="J43" i="10"/>
  <c r="S43" i="10"/>
  <c r="M53" i="10"/>
  <c r="S63" i="10"/>
  <c r="M73" i="10"/>
  <c r="J83" i="10"/>
  <c r="N93" i="10"/>
  <c r="D29" i="10"/>
  <c r="K31" i="10"/>
  <c r="M43" i="10"/>
  <c r="J53" i="10"/>
  <c r="S53" i="10"/>
  <c r="M63" i="10"/>
  <c r="J73" i="10"/>
  <c r="S73" i="10"/>
  <c r="M83" i="10"/>
  <c r="K93" i="10"/>
  <c r="D25" i="10"/>
  <c r="I73" i="10"/>
  <c r="K73" i="10"/>
  <c r="N73" i="10"/>
  <c r="K120" i="10"/>
  <c r="J31" i="10"/>
  <c r="M31" i="10"/>
  <c r="O31" i="10" s="1"/>
  <c r="S31" i="10"/>
  <c r="D27" i="10"/>
  <c r="D35" i="10"/>
  <c r="D26" i="10"/>
  <c r="D28" i="10"/>
  <c r="D30" i="10"/>
  <c r="I53" i="10"/>
  <c r="K53" i="10"/>
  <c r="N53" i="10"/>
  <c r="D55" i="10"/>
  <c r="J93" i="10"/>
  <c r="L93" i="10" s="1"/>
  <c r="M93" i="10"/>
  <c r="S93" i="10"/>
  <c r="D115" i="10"/>
  <c r="D75" i="10"/>
  <c r="F25" i="10"/>
  <c r="F26" i="10"/>
  <c r="F27" i="10"/>
  <c r="F28" i="10"/>
  <c r="F29" i="10"/>
  <c r="F30" i="10"/>
  <c r="F35" i="10"/>
  <c r="I43" i="10"/>
  <c r="K43" i="10"/>
  <c r="N43" i="10"/>
  <c r="D45" i="10"/>
  <c r="F55" i="10"/>
  <c r="I63" i="10"/>
  <c r="K63" i="10"/>
  <c r="N63" i="10"/>
  <c r="D65" i="10"/>
  <c r="F75" i="10"/>
  <c r="S83" i="10"/>
  <c r="I83" i="10"/>
  <c r="K83" i="10"/>
  <c r="D85" i="10"/>
  <c r="F115" i="10"/>
  <c r="D116" i="10"/>
  <c r="D118" i="10"/>
  <c r="F45" i="10"/>
  <c r="F65" i="10"/>
  <c r="F85" i="10"/>
  <c r="F116" i="10"/>
  <c r="F118" i="10"/>
  <c r="E114" i="10"/>
  <c r="E117" i="10"/>
  <c r="E119" i="10"/>
  <c r="E25" i="10"/>
  <c r="E26" i="10"/>
  <c r="E27" i="10"/>
  <c r="E28" i="10"/>
  <c r="E29" i="10"/>
  <c r="E30" i="10"/>
  <c r="D114" i="10"/>
  <c r="F114" i="10"/>
  <c r="D117" i="10"/>
  <c r="D119" i="10"/>
  <c r="J120" i="10"/>
  <c r="L120" i="10" s="1"/>
  <c r="N83" i="10"/>
  <c r="G92" i="9"/>
  <c r="H92" i="9" s="1"/>
  <c r="I92" i="9" s="1"/>
  <c r="J92" i="9" s="1"/>
  <c r="K92" i="9" s="1"/>
  <c r="L92" i="9" s="1"/>
  <c r="G114" i="9"/>
  <c r="H114" i="9" s="1"/>
  <c r="I114" i="9" s="1"/>
  <c r="J114" i="9" s="1"/>
  <c r="G136" i="9"/>
  <c r="H136" i="9" s="1"/>
  <c r="I136" i="9" s="1"/>
  <c r="J136" i="9" s="1"/>
  <c r="H57" i="9"/>
  <c r="I57" i="9" s="1"/>
  <c r="J57" i="9" s="1"/>
  <c r="K57" i="9" s="1"/>
  <c r="L57" i="9" s="1"/>
  <c r="G81" i="9"/>
  <c r="G103" i="9"/>
  <c r="H103" i="9" s="1"/>
  <c r="I103" i="9" s="1"/>
  <c r="J103" i="9" s="1"/>
  <c r="L31" i="10" l="1"/>
  <c r="O73" i="10"/>
  <c r="O93" i="10"/>
  <c r="L34" i="10"/>
  <c r="L112" i="10" s="1"/>
  <c r="L43" i="10"/>
  <c r="L63" i="10"/>
  <c r="L73" i="10"/>
  <c r="O43" i="10"/>
  <c r="O53" i="10"/>
  <c r="N24" i="10"/>
  <c r="P24" i="10" s="1"/>
  <c r="O83" i="10"/>
  <c r="O63" i="10"/>
  <c r="L83" i="10"/>
  <c r="L53" i="10"/>
  <c r="L24" i="10"/>
  <c r="N34" i="10"/>
  <c r="P34" i="10" s="1"/>
  <c r="N95" i="10"/>
  <c r="I95" i="10"/>
  <c r="M95" i="10"/>
  <c r="K95" i="10"/>
  <c r="J95" i="10"/>
  <c r="S95" i="10"/>
  <c r="G155" i="9"/>
  <c r="H81" i="9"/>
  <c r="I81" i="9" s="1"/>
  <c r="J81" i="9" s="1"/>
  <c r="K81" i="9" s="1"/>
  <c r="L81" i="9" s="1"/>
  <c r="O95" i="10" l="1"/>
  <c r="O34" i="10"/>
  <c r="Q24" i="10"/>
  <c r="R24" i="10" s="1"/>
  <c r="Q34" i="10"/>
  <c r="R34" i="10" s="1"/>
  <c r="O24" i="10"/>
  <c r="L95" i="10"/>
  <c r="B119" i="1"/>
  <c r="A124" i="1"/>
  <c r="B118" i="1"/>
  <c r="C200" i="2"/>
  <c r="C199" i="2"/>
  <c r="C198" i="2"/>
  <c r="C197" i="2"/>
  <c r="C196" i="2"/>
  <c r="H155" i="2"/>
  <c r="K101" i="1" s="1"/>
  <c r="I30" i="1"/>
  <c r="I29" i="1"/>
  <c r="I28" i="1"/>
  <c r="I27" i="1"/>
  <c r="I26" i="1"/>
  <c r="I24" i="1"/>
  <c r="I92" i="1"/>
  <c r="I91" i="1"/>
  <c r="I90" i="1"/>
  <c r="I89" i="1"/>
  <c r="I88" i="1"/>
  <c r="I87" i="1"/>
  <c r="I86" i="1"/>
  <c r="I82" i="1"/>
  <c r="I81" i="1"/>
  <c r="I80" i="1"/>
  <c r="I79" i="1"/>
  <c r="I78" i="1"/>
  <c r="I77" i="1"/>
  <c r="I76" i="1"/>
  <c r="I72" i="1"/>
  <c r="I71" i="1"/>
  <c r="I70" i="1"/>
  <c r="I69" i="1"/>
  <c r="I68" i="1"/>
  <c r="I67" i="1"/>
  <c r="I66" i="1"/>
  <c r="I62" i="1"/>
  <c r="I61" i="1"/>
  <c r="I60" i="1"/>
  <c r="I59" i="1"/>
  <c r="I58" i="1"/>
  <c r="I57" i="1"/>
  <c r="I56" i="1"/>
  <c r="I52" i="1"/>
  <c r="I51" i="1"/>
  <c r="I50" i="1"/>
  <c r="I49" i="1"/>
  <c r="I48" i="1"/>
  <c r="I47" i="1"/>
  <c r="I46" i="1"/>
  <c r="I42" i="1"/>
  <c r="I41" i="1"/>
  <c r="I40" i="1"/>
  <c r="I39" i="1"/>
  <c r="I38" i="1"/>
  <c r="I37" i="1"/>
  <c r="I36" i="1"/>
  <c r="I25" i="1"/>
  <c r="N136" i="2"/>
  <c r="N125" i="2"/>
  <c r="N114" i="2"/>
  <c r="N103" i="2"/>
  <c r="N92" i="2"/>
  <c r="N81" i="2"/>
  <c r="E205" i="2"/>
  <c r="B115" i="1" s="1"/>
  <c r="C8" i="1"/>
  <c r="R9" i="1"/>
  <c r="R8" i="1"/>
  <c r="C7" i="1"/>
  <c r="B116" i="1" l="1"/>
  <c r="I53" i="1"/>
  <c r="I73" i="1"/>
  <c r="I93" i="1"/>
  <c r="I31" i="1"/>
  <c r="H156" i="2"/>
  <c r="K102" i="1" s="1"/>
  <c r="I34" i="1"/>
  <c r="I43" i="1"/>
  <c r="I63" i="1"/>
  <c r="I83" i="1"/>
  <c r="R6" i="1"/>
  <c r="C6" i="1"/>
  <c r="J101" i="1"/>
  <c r="J34" i="1"/>
  <c r="J24" i="1"/>
  <c r="I95" i="1" l="1"/>
  <c r="G108" i="1"/>
  <c r="G107" i="1"/>
  <c r="G106" i="1"/>
  <c r="G105" i="1"/>
  <c r="G104" i="1"/>
  <c r="G103" i="1"/>
  <c r="A108" i="1"/>
  <c r="F108" i="1" s="1"/>
  <c r="A107" i="1"/>
  <c r="F107" i="1" s="1"/>
  <c r="A106" i="1"/>
  <c r="F106" i="1" s="1"/>
  <c r="A105" i="1"/>
  <c r="F105" i="1" s="1"/>
  <c r="A104" i="1"/>
  <c r="F104" i="1" s="1"/>
  <c r="A103" i="1"/>
  <c r="H103" i="1" s="1"/>
  <c r="S92" i="1"/>
  <c r="N92" i="1"/>
  <c r="M92" i="1"/>
  <c r="K92" i="1"/>
  <c r="J92" i="1"/>
  <c r="S91" i="1"/>
  <c r="N91" i="1"/>
  <c r="M91" i="1"/>
  <c r="K91" i="1"/>
  <c r="J91" i="1"/>
  <c r="L91" i="1" s="1"/>
  <c r="S90" i="1"/>
  <c r="N90" i="1"/>
  <c r="M90" i="1"/>
  <c r="K90" i="1"/>
  <c r="J90" i="1"/>
  <c r="S89" i="1"/>
  <c r="N89" i="1"/>
  <c r="M89" i="1"/>
  <c r="O89" i="1" s="1"/>
  <c r="K89" i="1"/>
  <c r="J89" i="1"/>
  <c r="S88" i="1"/>
  <c r="N88" i="1"/>
  <c r="M88" i="1"/>
  <c r="K88" i="1"/>
  <c r="J88" i="1"/>
  <c r="S87" i="1"/>
  <c r="N87" i="1"/>
  <c r="M87" i="1"/>
  <c r="K87" i="1"/>
  <c r="J87" i="1"/>
  <c r="L87" i="1" s="1"/>
  <c r="S86" i="1"/>
  <c r="N86" i="1"/>
  <c r="M86" i="1"/>
  <c r="K86" i="1"/>
  <c r="J86" i="1"/>
  <c r="S82" i="1"/>
  <c r="N82" i="1"/>
  <c r="M82" i="1"/>
  <c r="O82" i="1" s="1"/>
  <c r="K82" i="1"/>
  <c r="J82" i="1"/>
  <c r="S81" i="1"/>
  <c r="N81" i="1"/>
  <c r="M81" i="1"/>
  <c r="K81" i="1"/>
  <c r="J81" i="1"/>
  <c r="S80" i="1"/>
  <c r="N80" i="1"/>
  <c r="M80" i="1"/>
  <c r="K80" i="1"/>
  <c r="J80" i="1"/>
  <c r="L80" i="1" s="1"/>
  <c r="S79" i="1"/>
  <c r="N79" i="1"/>
  <c r="M79" i="1"/>
  <c r="K79" i="1"/>
  <c r="J79" i="1"/>
  <c r="S78" i="1"/>
  <c r="N78" i="1"/>
  <c r="M78" i="1"/>
  <c r="O78" i="1" s="1"/>
  <c r="K78" i="1"/>
  <c r="J78" i="1"/>
  <c r="S77" i="1"/>
  <c r="N77" i="1"/>
  <c r="M77" i="1"/>
  <c r="K77" i="1"/>
  <c r="J77" i="1"/>
  <c r="S76" i="1"/>
  <c r="N76" i="1"/>
  <c r="M76" i="1"/>
  <c r="K76" i="1"/>
  <c r="J76" i="1"/>
  <c r="L76" i="1" s="1"/>
  <c r="A85" i="1"/>
  <c r="F85" i="1" s="1"/>
  <c r="A75" i="1"/>
  <c r="F75" i="1" s="1"/>
  <c r="A65" i="1"/>
  <c r="F65" i="1" s="1"/>
  <c r="G85" i="1"/>
  <c r="G75" i="1"/>
  <c r="G65" i="1"/>
  <c r="G55" i="1"/>
  <c r="A55" i="1"/>
  <c r="F55" i="1" s="1"/>
  <c r="G45" i="1"/>
  <c r="A45" i="1"/>
  <c r="H92" i="1"/>
  <c r="H91" i="1"/>
  <c r="H90" i="1"/>
  <c r="H89" i="1"/>
  <c r="H88" i="1"/>
  <c r="H87" i="1"/>
  <c r="H86" i="1"/>
  <c r="H82" i="1"/>
  <c r="H81" i="1"/>
  <c r="H80" i="1"/>
  <c r="H79" i="1"/>
  <c r="H78" i="1"/>
  <c r="H77" i="1"/>
  <c r="H76" i="1"/>
  <c r="G35" i="1"/>
  <c r="A35" i="1"/>
  <c r="H72" i="1"/>
  <c r="H71" i="1"/>
  <c r="H70" i="1"/>
  <c r="H69" i="1"/>
  <c r="H68" i="1"/>
  <c r="H67" i="1"/>
  <c r="H66" i="1"/>
  <c r="H62" i="1"/>
  <c r="H61" i="1"/>
  <c r="H60" i="1"/>
  <c r="H59" i="1"/>
  <c r="H58" i="1"/>
  <c r="H57" i="1"/>
  <c r="H56" i="1"/>
  <c r="H52" i="1"/>
  <c r="H51" i="1"/>
  <c r="H50" i="1"/>
  <c r="H49" i="1"/>
  <c r="H48" i="1"/>
  <c r="H47" i="1"/>
  <c r="H46" i="1"/>
  <c r="H42" i="1"/>
  <c r="H41" i="1"/>
  <c r="H40" i="1"/>
  <c r="H39" i="1"/>
  <c r="H38" i="1"/>
  <c r="H37" i="1"/>
  <c r="H36" i="1"/>
  <c r="H30" i="1"/>
  <c r="H29" i="1"/>
  <c r="H28" i="1"/>
  <c r="H27" i="1"/>
  <c r="H26" i="1"/>
  <c r="H25" i="1"/>
  <c r="A30" i="1"/>
  <c r="F30" i="1" s="1"/>
  <c r="A29" i="1"/>
  <c r="F29" i="1" s="1"/>
  <c r="A28" i="1"/>
  <c r="F28" i="1" s="1"/>
  <c r="A27" i="1"/>
  <c r="F27" i="1" s="1"/>
  <c r="A26" i="1"/>
  <c r="F26" i="1" s="1"/>
  <c r="A25" i="1"/>
  <c r="S30" i="1"/>
  <c r="N30" i="1"/>
  <c r="M30" i="1"/>
  <c r="K30" i="1"/>
  <c r="J30" i="1"/>
  <c r="S29" i="1"/>
  <c r="N29" i="1"/>
  <c r="M29" i="1"/>
  <c r="K29" i="1"/>
  <c r="J29" i="1"/>
  <c r="L29" i="1" s="1"/>
  <c r="K108" i="1"/>
  <c r="J108" i="1"/>
  <c r="K107" i="1"/>
  <c r="J107" i="1"/>
  <c r="L107" i="1" s="1"/>
  <c r="K106" i="1"/>
  <c r="J106" i="1"/>
  <c r="K105" i="1"/>
  <c r="J105" i="1"/>
  <c r="L105" i="1" s="1"/>
  <c r="K104" i="1"/>
  <c r="J104" i="1"/>
  <c r="K103" i="1"/>
  <c r="J103" i="1"/>
  <c r="L103" i="1" s="1"/>
  <c r="H108" i="1"/>
  <c r="H107" i="1"/>
  <c r="H106" i="1"/>
  <c r="H105" i="1"/>
  <c r="S72" i="1"/>
  <c r="N72" i="1"/>
  <c r="M72" i="1"/>
  <c r="K72" i="1"/>
  <c r="J72" i="1"/>
  <c r="S71" i="1"/>
  <c r="N71" i="1"/>
  <c r="M71" i="1"/>
  <c r="O71" i="1" s="1"/>
  <c r="K71" i="1"/>
  <c r="J71" i="1"/>
  <c r="S70" i="1"/>
  <c r="N70" i="1"/>
  <c r="M70" i="1"/>
  <c r="K70" i="1"/>
  <c r="J70" i="1"/>
  <c r="S69" i="1"/>
  <c r="N69" i="1"/>
  <c r="M69" i="1"/>
  <c r="K69" i="1"/>
  <c r="J69" i="1"/>
  <c r="L69" i="1" s="1"/>
  <c r="S68" i="1"/>
  <c r="N68" i="1"/>
  <c r="M68" i="1"/>
  <c r="K68" i="1"/>
  <c r="J68" i="1"/>
  <c r="S67" i="1"/>
  <c r="N67" i="1"/>
  <c r="M67" i="1"/>
  <c r="O67" i="1" s="1"/>
  <c r="K67" i="1"/>
  <c r="J67" i="1"/>
  <c r="S66" i="1"/>
  <c r="N66" i="1"/>
  <c r="M66" i="1"/>
  <c r="K66" i="1"/>
  <c r="J66" i="1"/>
  <c r="S62" i="1"/>
  <c r="N62" i="1"/>
  <c r="M62" i="1"/>
  <c r="K62" i="1"/>
  <c r="J62" i="1"/>
  <c r="L62" i="1" s="1"/>
  <c r="S61" i="1"/>
  <c r="N61" i="1"/>
  <c r="M61" i="1"/>
  <c r="K61" i="1"/>
  <c r="J61" i="1"/>
  <c r="S60" i="1"/>
  <c r="N60" i="1"/>
  <c r="M60" i="1"/>
  <c r="O60" i="1" s="1"/>
  <c r="K60" i="1"/>
  <c r="J60" i="1"/>
  <c r="S59" i="1"/>
  <c r="N59" i="1"/>
  <c r="M59" i="1"/>
  <c r="K59" i="1"/>
  <c r="J59" i="1"/>
  <c r="S58" i="1"/>
  <c r="N58" i="1"/>
  <c r="M58" i="1"/>
  <c r="K58" i="1"/>
  <c r="J58" i="1"/>
  <c r="L58" i="1" s="1"/>
  <c r="S57" i="1"/>
  <c r="N57" i="1"/>
  <c r="M57" i="1"/>
  <c r="K57" i="1"/>
  <c r="J57" i="1"/>
  <c r="S56" i="1"/>
  <c r="N56" i="1"/>
  <c r="M56" i="1"/>
  <c r="O56" i="1" s="1"/>
  <c r="K56" i="1"/>
  <c r="J56" i="1"/>
  <c r="S28" i="1"/>
  <c r="N28" i="1"/>
  <c r="M28" i="1"/>
  <c r="K28" i="1"/>
  <c r="J28" i="1"/>
  <c r="S27" i="1"/>
  <c r="N27" i="1"/>
  <c r="M27" i="1"/>
  <c r="K27" i="1"/>
  <c r="J27" i="1"/>
  <c r="L27" i="1" s="1"/>
  <c r="S26" i="1"/>
  <c r="N26" i="1"/>
  <c r="M26" i="1"/>
  <c r="K26" i="1"/>
  <c r="J26" i="1"/>
  <c r="S25" i="1"/>
  <c r="N25" i="1"/>
  <c r="M25" i="1"/>
  <c r="O25" i="1" s="1"/>
  <c r="K25" i="1"/>
  <c r="J25" i="1"/>
  <c r="S52" i="1"/>
  <c r="N52" i="1"/>
  <c r="M52" i="1"/>
  <c r="K52" i="1"/>
  <c r="J52" i="1"/>
  <c r="S51" i="1"/>
  <c r="N51" i="1"/>
  <c r="M51" i="1"/>
  <c r="K51" i="1"/>
  <c r="J51" i="1"/>
  <c r="L51" i="1" s="1"/>
  <c r="S50" i="1"/>
  <c r="N50" i="1"/>
  <c r="M50" i="1"/>
  <c r="K50" i="1"/>
  <c r="J50" i="1"/>
  <c r="S49" i="1"/>
  <c r="N49" i="1"/>
  <c r="M49" i="1"/>
  <c r="O49" i="1" s="1"/>
  <c r="K49" i="1"/>
  <c r="J49" i="1"/>
  <c r="S48" i="1"/>
  <c r="N48" i="1"/>
  <c r="M48" i="1"/>
  <c r="K48" i="1"/>
  <c r="J48" i="1"/>
  <c r="S47" i="1"/>
  <c r="N47" i="1"/>
  <c r="M47" i="1"/>
  <c r="K47" i="1"/>
  <c r="J47" i="1"/>
  <c r="L47" i="1" s="1"/>
  <c r="S46" i="1"/>
  <c r="N46" i="1"/>
  <c r="M46" i="1"/>
  <c r="K46" i="1"/>
  <c r="J46" i="1"/>
  <c r="S42" i="1"/>
  <c r="N42" i="1"/>
  <c r="M42" i="1"/>
  <c r="O42" i="1" s="1"/>
  <c r="K42" i="1"/>
  <c r="J42" i="1"/>
  <c r="S41" i="1"/>
  <c r="N41" i="1"/>
  <c r="M41" i="1"/>
  <c r="K41" i="1"/>
  <c r="J41" i="1"/>
  <c r="S40" i="1"/>
  <c r="N40" i="1"/>
  <c r="M40" i="1"/>
  <c r="K40" i="1"/>
  <c r="J40" i="1"/>
  <c r="L40" i="1" s="1"/>
  <c r="S39" i="1"/>
  <c r="N39" i="1"/>
  <c r="M39" i="1"/>
  <c r="K39" i="1"/>
  <c r="J39" i="1"/>
  <c r="S38" i="1"/>
  <c r="N38" i="1"/>
  <c r="M38" i="1"/>
  <c r="O38" i="1" s="1"/>
  <c r="K38" i="1"/>
  <c r="J38" i="1"/>
  <c r="S37" i="1"/>
  <c r="N37" i="1"/>
  <c r="M37" i="1"/>
  <c r="K37" i="1"/>
  <c r="J37" i="1"/>
  <c r="S36" i="1"/>
  <c r="N36" i="1"/>
  <c r="M36" i="1"/>
  <c r="K36" i="1"/>
  <c r="J36" i="1"/>
  <c r="L36" i="1" s="1"/>
  <c r="R7" i="1"/>
  <c r="C211" i="2"/>
  <c r="C210" i="2"/>
  <c r="C209" i="2"/>
  <c r="C208" i="2"/>
  <c r="C207" i="2"/>
  <c r="C206" i="2"/>
  <c r="C205" i="2"/>
  <c r="C204" i="2"/>
  <c r="G103" i="2"/>
  <c r="H103" i="2" s="1"/>
  <c r="I103" i="2" s="1"/>
  <c r="J103" i="2" s="1"/>
  <c r="K24" i="1"/>
  <c r="M24" i="1" s="1"/>
  <c r="L37" i="1" l="1"/>
  <c r="O39" i="1"/>
  <c r="L41" i="1"/>
  <c r="O46" i="1"/>
  <c r="L48" i="1"/>
  <c r="O50" i="1"/>
  <c r="L52" i="1"/>
  <c r="O26" i="1"/>
  <c r="L28" i="1"/>
  <c r="O57" i="1"/>
  <c r="L59" i="1"/>
  <c r="O61" i="1"/>
  <c r="L66" i="1"/>
  <c r="O68" i="1"/>
  <c r="L70" i="1"/>
  <c r="O72" i="1"/>
  <c r="L30" i="1"/>
  <c r="L77" i="1"/>
  <c r="O79" i="1"/>
  <c r="L81" i="1"/>
  <c r="O86" i="1"/>
  <c r="L88" i="1"/>
  <c r="O90" i="1"/>
  <c r="L92" i="1"/>
  <c r="O36" i="1"/>
  <c r="L38" i="1"/>
  <c r="O40" i="1"/>
  <c r="L42" i="1"/>
  <c r="O47" i="1"/>
  <c r="L49" i="1"/>
  <c r="O51" i="1"/>
  <c r="L25" i="1"/>
  <c r="O27" i="1"/>
  <c r="L56" i="1"/>
  <c r="O58" i="1"/>
  <c r="L60" i="1"/>
  <c r="O62" i="1"/>
  <c r="L67" i="1"/>
  <c r="O69" i="1"/>
  <c r="L71" i="1"/>
  <c r="L104" i="1"/>
  <c r="L106" i="1"/>
  <c r="L108" i="1"/>
  <c r="O29" i="1"/>
  <c r="O76" i="1"/>
  <c r="L78" i="1"/>
  <c r="O80" i="1"/>
  <c r="L82" i="1"/>
  <c r="O87" i="1"/>
  <c r="L89" i="1"/>
  <c r="O91" i="1"/>
  <c r="O37" i="1"/>
  <c r="L39" i="1"/>
  <c r="O41" i="1"/>
  <c r="L46" i="1"/>
  <c r="O48" i="1"/>
  <c r="L50" i="1"/>
  <c r="O52" i="1"/>
  <c r="L26" i="1"/>
  <c r="O28" i="1"/>
  <c r="L57" i="1"/>
  <c r="O59" i="1"/>
  <c r="L61" i="1"/>
  <c r="O66" i="1"/>
  <c r="L68" i="1"/>
  <c r="O70" i="1"/>
  <c r="L72" i="1"/>
  <c r="O30" i="1"/>
  <c r="O77" i="1"/>
  <c r="L79" i="1"/>
  <c r="O81" i="1"/>
  <c r="L86" i="1"/>
  <c r="O88" i="1"/>
  <c r="L90" i="1"/>
  <c r="O92" i="1"/>
  <c r="L24" i="1"/>
  <c r="L101" i="1" s="1"/>
  <c r="N24" i="1"/>
  <c r="P24" i="1" s="1"/>
  <c r="J109" i="1"/>
  <c r="K109" i="1"/>
  <c r="F35" i="1"/>
  <c r="E35" i="1"/>
  <c r="F45" i="1"/>
  <c r="E45" i="1"/>
  <c r="J83" i="1"/>
  <c r="F25" i="1"/>
  <c r="E25" i="1"/>
  <c r="F103" i="1"/>
  <c r="E103" i="1"/>
  <c r="D25" i="1"/>
  <c r="K83" i="1"/>
  <c r="M83" i="1"/>
  <c r="S83" i="1"/>
  <c r="N83" i="1"/>
  <c r="E65" i="1"/>
  <c r="D65" i="1"/>
  <c r="E85" i="1"/>
  <c r="D85" i="1"/>
  <c r="D103" i="1"/>
  <c r="E105" i="1"/>
  <c r="D105" i="1"/>
  <c r="E107" i="1"/>
  <c r="D107" i="1"/>
  <c r="D35" i="1"/>
  <c r="D45" i="1"/>
  <c r="E55" i="1"/>
  <c r="D55" i="1"/>
  <c r="E75" i="1"/>
  <c r="D75" i="1"/>
  <c r="E104" i="1"/>
  <c r="D104" i="1"/>
  <c r="E106" i="1"/>
  <c r="D106" i="1"/>
  <c r="E108" i="1"/>
  <c r="D108" i="1"/>
  <c r="G25" i="1"/>
  <c r="G27" i="1"/>
  <c r="E27" i="1"/>
  <c r="D27" i="1"/>
  <c r="G29" i="1"/>
  <c r="E29" i="1"/>
  <c r="D29" i="1"/>
  <c r="G26" i="1"/>
  <c r="E26" i="1"/>
  <c r="D26" i="1"/>
  <c r="G28" i="1"/>
  <c r="E28" i="1"/>
  <c r="D28" i="1"/>
  <c r="G30" i="1"/>
  <c r="E30" i="1"/>
  <c r="D30" i="1"/>
  <c r="K93" i="1"/>
  <c r="N93" i="1"/>
  <c r="J93" i="1"/>
  <c r="M93" i="1"/>
  <c r="S93" i="1"/>
  <c r="G136" i="2"/>
  <c r="H136" i="2" s="1"/>
  <c r="I136" i="2" s="1"/>
  <c r="J136" i="2" s="1"/>
  <c r="G125" i="2"/>
  <c r="H125" i="2" s="1"/>
  <c r="I125" i="2" s="1"/>
  <c r="J125" i="2" s="1"/>
  <c r="S43" i="1"/>
  <c r="J31" i="1"/>
  <c r="M31" i="1"/>
  <c r="S31" i="1"/>
  <c r="K31" i="1"/>
  <c r="N31" i="1"/>
  <c r="K73" i="1"/>
  <c r="J43" i="1"/>
  <c r="J63" i="1"/>
  <c r="M63" i="1"/>
  <c r="S63" i="1"/>
  <c r="N73" i="1"/>
  <c r="J53" i="1"/>
  <c r="M43" i="1"/>
  <c r="M53" i="1"/>
  <c r="K63" i="1"/>
  <c r="N63" i="1"/>
  <c r="J73" i="1"/>
  <c r="M73" i="1"/>
  <c r="O73" i="1" s="1"/>
  <c r="S73" i="1"/>
  <c r="K43" i="1"/>
  <c r="N43" i="1"/>
  <c r="S53" i="1"/>
  <c r="K53" i="1"/>
  <c r="N53" i="1"/>
  <c r="K34" i="1"/>
  <c r="H57" i="2"/>
  <c r="I57" i="2" s="1"/>
  <c r="J57" i="2" s="1"/>
  <c r="K57" i="2" s="1"/>
  <c r="L57" i="2" s="1"/>
  <c r="G92" i="2"/>
  <c r="H92" i="2" s="1"/>
  <c r="I92" i="2" s="1"/>
  <c r="J92" i="2" s="1"/>
  <c r="K92" i="2" s="1"/>
  <c r="L92" i="2" s="1"/>
  <c r="G114" i="2"/>
  <c r="H114" i="2" s="1"/>
  <c r="I114" i="2" s="1"/>
  <c r="J114" i="2" s="1"/>
  <c r="G81" i="2"/>
  <c r="O83" i="1" l="1"/>
  <c r="L53" i="1"/>
  <c r="L63" i="1"/>
  <c r="O93" i="1"/>
  <c r="L73" i="1"/>
  <c r="O63" i="1"/>
  <c r="L31" i="1"/>
  <c r="L43" i="1"/>
  <c r="L93" i="1"/>
  <c r="O24" i="1"/>
  <c r="O43" i="1"/>
  <c r="O53" i="1"/>
  <c r="O31" i="1"/>
  <c r="L83" i="1"/>
  <c r="L109" i="1"/>
  <c r="M34" i="1"/>
  <c r="L34" i="1"/>
  <c r="Q24" i="1"/>
  <c r="R24" i="1" s="1"/>
  <c r="M95" i="1"/>
  <c r="S95" i="1"/>
  <c r="J95" i="1"/>
  <c r="N95" i="1"/>
  <c r="K95" i="1"/>
  <c r="G155" i="2"/>
  <c r="H81" i="2"/>
  <c r="I81" i="2" s="1"/>
  <c r="J81" i="2" s="1"/>
  <c r="K81" i="2" s="1"/>
  <c r="L81" i="2" s="1"/>
  <c r="O95" i="1" l="1"/>
  <c r="L95" i="1"/>
  <c r="N34" i="1"/>
  <c r="P34" i="1" s="1"/>
  <c r="O34" i="1" l="1"/>
  <c r="Q34" i="1"/>
  <c r="R34" i="1" s="1"/>
</calcChain>
</file>

<file path=xl/sharedStrings.xml><?xml version="1.0" encoding="utf-8"?>
<sst xmlns="http://schemas.openxmlformats.org/spreadsheetml/2006/main" count="685" uniqueCount="170">
  <si>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</si>
  <si>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</si>
  <si>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</si>
  <si>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</si>
  <si>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</si>
  <si>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</si>
  <si>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</si>
  <si>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</si>
  <si>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</si>
  <si>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</si>
  <si>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</si>
  <si>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</si>
  <si>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</si>
  <si>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</si>
  <si>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</si>
  <si>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</si>
  <si>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</si>
  <si>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</si>
  <si>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</si>
  <si>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</si>
  <si>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</si>
  <si>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</si>
  <si>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</si>
  <si>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</si>
  <si>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</si>
  <si>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</si>
  <si>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</si>
  <si>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</si>
  <si>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</si>
  <si>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</si>
  <si>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</si>
  <si>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</si>
  <si>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</si>
  <si>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</si>
  <si>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</si>
  <si>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</si>
  <si>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</si>
  <si>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</si>
  <si>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</si>
  <si>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</si>
  <si>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</si>
  <si>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</si>
  <si>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</si>
  <si>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</si>
  <si>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</si>
  <si>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</si>
  <si>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</si>
  <si>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</si>
  <si>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</si>
  <si>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</si>
  <si>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</si>
  <si>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</si>
  <si>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</si>
  <si>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</si>
  <si>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</si>
  <si>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</si>
  <si>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</si>
  <si>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</si>
  <si>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</si>
  <si>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</si>
  <si>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</si>
  <si>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</si>
  <si>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</si>
  <si>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</si>
  <si>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</si>
  <si>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</si>
  <si>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</si>
  <si>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</si>
  <si>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</si>
  <si>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</si>
  <si>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</si>
  <si>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</si>
  <si>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</si>
  <si>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</si>
  <si>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</si>
  <si>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</si>
  <si>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</si>
  <si>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</si>
  <si>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</si>
  <si>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/>
        <sz val="11"/>
        <rFont val="Univers"/>
      </rPr>
      <t>fund balance</t>
    </r>
    <r>
      <rPr>
        <sz val="11"/>
        <rFont val="Univers"/>
      </rPr>
      <t>?</t>
    </r>
  </si>
  <si>
    <r>
      <t xml:space="preserve">Is the activity partially or entirely covered by </t>
    </r>
    <r>
      <rPr>
        <b/>
        <u/>
        <sz val="11"/>
        <rFont val="Univers"/>
      </rPr>
      <t>reallocation of grants</t>
    </r>
    <r>
      <rPr>
        <sz val="11"/>
        <rFont val="Univers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</si>
  <si>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</si>
  <si>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</si>
  <si>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</si>
  <si>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</si>
  <si>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</si>
  <si>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</si>
  <si>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</si>
  <si>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</si>
  <si>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</si>
  <si>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</si>
  <si>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</si>
  <si>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</si>
  <si>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</si>
  <si>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</si>
  <si>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</si>
  <si>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</si>
  <si>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</si>
  <si>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</si>
  <si>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</si>
  <si>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</si>
  <si>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</si>
  <si>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</si>
  <si>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</si>
  <si>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</si>
  <si>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</si>
  <si>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</si>
  <si>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</si>
  <si>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</si>
  <si>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</si>
  <si>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</si>
  <si>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</si>
  <si>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</si>
  <si>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</si>
  <si>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</si>
  <si>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financial affairs</t>
    </r>
    <r>
      <rPr>
        <sz val="10.5"/>
        <rFont val="Univers"/>
      </rPr>
      <t xml:space="preserve"> of King County is</t>
    </r>
    <r>
      <rPr>
        <i/>
        <sz val="10.5"/>
        <rFont val="Univers"/>
      </rPr>
      <t xml:space="preserve"> estimated </t>
    </r>
    <r>
      <rPr>
        <sz val="10.5"/>
        <rFont val="Univers"/>
      </rPr>
      <t xml:space="preserve">to be as indicated below: </t>
    </r>
    <r>
      <rPr>
        <vertAlign val="superscript"/>
        <sz val="10.5"/>
        <rFont val="Univers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</si>
  <si>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</si>
  <si>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</si>
  <si>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</si>
  <si>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</si>
  <si>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</si>
  <si>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</si>
  <si>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</si>
  <si>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</si>
  <si>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</si>
  <si>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/>
        <sz val="11"/>
        <color theme="3"/>
        <rFont val="Arial"/>
        <family val="2"/>
      </rPr>
      <t xml:space="preserve"> </t>
    </r>
    <r>
      <rPr>
        <i/>
        <u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</si>
  <si>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</si>
  <si>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financial affairs</t>
    </r>
    <r>
      <rPr>
        <sz val="10.5"/>
        <rFont val="Univers"/>
      </rPr>
      <t xml:space="preserve"> of King County is</t>
    </r>
    <r>
      <rPr>
        <i/>
        <sz val="10.5"/>
        <rFont val="Univers"/>
      </rPr>
      <t xml:space="preserve"> estimated </t>
    </r>
    <r>
      <rPr>
        <sz val="10.5"/>
        <rFont val="Univers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</si>
  <si>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/>
        <sz val="10.5"/>
        <rFont val="Univers"/>
      </rPr>
      <t>budget appropriation</t>
    </r>
    <r>
      <rPr>
        <sz val="10.5"/>
        <rFont val="Univers"/>
      </rPr>
      <t xml:space="preserve"> of King County is </t>
    </r>
    <r>
      <rPr>
        <i/>
        <sz val="10.5"/>
        <rFont val="Univers"/>
      </rPr>
      <t>estimated</t>
    </r>
    <r>
      <rPr>
        <sz val="10.5"/>
        <rFont val="Univers"/>
      </rPr>
      <t xml:space="preserve"> to be as indicated below: </t>
    </r>
    <r>
      <rPr>
        <vertAlign val="superscript"/>
        <sz val="10.5"/>
        <rFont val="Univers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</si>
  <si>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</si>
  <si>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</si>
  <si>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</si>
  <si>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</si>
  <si>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</si>
  <si>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</si>
  <si>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$5,000</t>
  </si>
  <si>
    <t>$3,000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</si>
  <si>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</si>
  <si>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</si>
  <si>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</si>
  <si>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</si>
  <si>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</si>
  <si>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</si>
  <si>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</si>
  <si>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</si>
  <si>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</si>
  <si>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</rPr>
      <t>2,3,5</t>
    </r>
  </si>
  <si>
    <r>
      <t>Expenditures from:</t>
    </r>
    <r>
      <rPr>
        <sz val="10.5"/>
        <rFont val="Univers"/>
      </rPr>
      <t xml:space="preserve"> </t>
    </r>
    <r>
      <rPr>
        <vertAlign val="superscript"/>
        <sz val="10.5"/>
        <rFont val="Univers"/>
      </rPr>
      <t>2,3,4,5</t>
    </r>
  </si>
  <si>
    <r>
      <t>Expenditures from:</t>
    </r>
    <r>
      <rPr>
        <vertAlign val="superscript"/>
        <sz val="10.5"/>
        <rFont val="Univers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</si>
  <si>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</si>
  <si>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</si>
  <si>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</si>
  <si>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</si>
  <si>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</si>
  <si>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</si>
  <si>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</si>
  <si>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</si>
  <si>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SeaTac Radio Shop Lease</t>
  </si>
  <si>
    <t>KCIT</t>
  </si>
  <si>
    <t>Lease Extension</t>
  </si>
  <si>
    <t>Stand Alone</t>
  </si>
  <si>
    <t>Carolyn Mock / Stephen Cugier</t>
  </si>
  <si>
    <t>1/6/20</t>
  </si>
  <si>
    <t>SeaTac Radio Shop Lease Extension - 855 S 192nd St., SeaTac</t>
  </si>
  <si>
    <t>1045837</t>
  </si>
  <si>
    <t>An NPV analysis was not performed because this is a lease renewal.</t>
  </si>
  <si>
    <t>- Landlord is providing a $25,000 tenant inprovement allowance.</t>
  </si>
  <si>
    <t>A21300</t>
  </si>
  <si>
    <t>- Used 3% annual increases for triple net estimate.</t>
  </si>
  <si>
    <t>Rent and Triple Net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</si>
</sst>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55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b/>
      <sz val="10.5"/>
      <name val="Univers"/>
    </font>
    <font>
      <b/>
      <sz val="12"/>
      <name val="Univers"/>
      <family val="2"/>
    </font>
    <font>
      <sz val="10.5"/>
      <name val="Univers"/>
    </font>
    <font>
      <b/>
      <sz val="14"/>
      <name val="Univers"/>
      <family val="2"/>
    </font>
    <font>
      <b/>
      <sz val="12"/>
      <name val="Univers"/>
    </font>
    <font>
      <i/>
      <sz val="10.5"/>
      <name val="Univers"/>
    </font>
    <font>
      <b/>
      <u/>
      <sz val="10.5"/>
      <name val="Univers"/>
    </font>
    <font>
      <sz val="10"/>
      <name val="Univers"/>
    </font>
    <font>
      <vertAlign val="superscript"/>
      <sz val="10.5"/>
      <name val="Univers"/>
    </font>
    <font>
      <strike/>
      <sz val="10.5"/>
      <name val="Univers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7558519241921"/>
      <name val="Univers"/>
    </font>
    <font>
      <i/>
      <sz val="10.5"/>
      <color theme="4"/>
      <name val="Univers"/>
    </font>
    <font>
      <sz val="10.5"/>
      <color theme="1"/>
      <name val="Univers"/>
      <family val="2"/>
    </font>
    <font>
      <sz val="10.5"/>
      <color theme="1"/>
      <name val="Univers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sz val="10.5"/>
      <color theme="1"/>
      <name val="Univers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</font>
    <font>
      <i/>
      <sz val="10.5"/>
      <color theme="1"/>
      <name val="Univers"/>
    </font>
    <font>
      <b/>
      <i/>
      <sz val="10.5"/>
      <color theme="1"/>
      <name val="Univers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</font>
    <font>
      <sz val="11"/>
      <color theme="1"/>
      <name val="Univers"/>
    </font>
    <font>
      <sz val="11"/>
      <name val="Univers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Univers"/>
    </font>
    <font>
      <sz val="11"/>
      <color theme="1"/>
      <name val="Univers"/>
      <family val="2"/>
    </font>
    <font>
      <b/>
      <sz val="11"/>
      <name val="Arial"/>
      <family val="2"/>
    </font>
    <font>
      <i/>
      <sz val="11"/>
      <color theme="3"/>
      <name val="Univers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b/>
      <i/>
      <u/>
      <sz val="11"/>
      <color theme="3"/>
      <name val="Arial"/>
      <family val="2"/>
    </font>
    <font>
      <b/>
      <u/>
      <sz val="11"/>
      <name val="Univers"/>
    </font>
    <font>
      <i/>
      <u/>
      <sz val="10.5"/>
      <name val="Univers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9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1" fillId="0" borderId="7" xfId="0" applyFont="1" applyBorder="1"/>
    <xf numFmtId="0" fontId="2" fillId="0" borderId="5" xfId="0" applyFont="1" applyBorder="1" applyAlignment="1">
      <alignment horizontal="center" wrapText="1"/>
    </xf>
    <xf numFmtId="0" fontId="21" fillId="0" borderId="4" xfId="0" applyFont="1" applyBorder="1"/>
    <xf numFmtId="0" fontId="21" fillId="0" borderId="8" xfId="0" applyFont="1" applyBorder="1"/>
    <xf numFmtId="0" fontId="2" fillId="0" borderId="13" xfId="0" applyFont="1" applyBorder="1"/>
    <xf numFmtId="0" fontId="2" fillId="0" borderId="3" xfId="0" applyFont="1" applyFill="1" applyBorder="1"/>
    <xf numFmtId="0" fontId="2" fillId="0" borderId="14" xfId="0" applyFont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1" fillId="0" borderId="16" xfId="0" applyFont="1" applyBorder="1"/>
    <xf numFmtId="0" fontId="21" fillId="0" borderId="17" xfId="0" applyFont="1" applyBorder="1"/>
    <xf numFmtId="0" fontId="2" fillId="0" borderId="18" xfId="0" applyFont="1" applyBorder="1"/>
    <xf numFmtId="0" fontId="2" fillId="0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5" xfId="0" applyFont="1" applyBorder="1"/>
    <xf numFmtId="0" fontId="2" fillId="0" borderId="5" xfId="0" applyFont="1" applyFill="1" applyBorder="1"/>
    <xf numFmtId="0" fontId="2" fillId="0" borderId="21" xfId="0" applyFont="1" applyFill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0" fontId="5" fillId="0" borderId="0" xfId="0" applyFont="1" applyBorder="1"/>
    <xf numFmtId="0" fontId="2" fillId="0" borderId="10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Border="1"/>
    <xf numFmtId="0" fontId="21" fillId="0" borderId="3" xfId="0" applyFont="1" applyBorder="1"/>
    <xf numFmtId="0" fontId="22" fillId="0" borderId="0" xfId="0" applyFont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/>
    </xf>
    <xf numFmtId="0" fontId="21" fillId="0" borderId="6" xfId="0" applyFont="1" applyBorder="1" applyAlignment="1">
      <alignment horizontal="left" wrapText="1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" fillId="0" borderId="0" xfId="0" applyFont="1"/>
    <xf numFmtId="0" fontId="24" fillId="0" borderId="9" xfId="0" applyFont="1" applyBorder="1"/>
    <xf numFmtId="0" fontId="22" fillId="0" borderId="0" xfId="0" quotePrefix="1" applyFont="1" applyBorder="1" applyAlignment="1">
      <alignment horizontal="left" vertical="center" wrapText="1"/>
    </xf>
    <xf numFmtId="0" fontId="27" fillId="0" borderId="0" xfId="0" applyFont="1"/>
    <xf numFmtId="0" fontId="1" fillId="0" borderId="0" xfId="0" quotePrefix="1" applyFont="1" applyAlignment="1">
      <alignment horizontal="center"/>
    </xf>
    <xf numFmtId="0" fontId="35" fillId="0" borderId="28" xfId="0" applyFont="1" applyFill="1" applyBorder="1" applyAlignment="1">
      <alignment horizontal="left"/>
    </xf>
    <xf numFmtId="0" fontId="34" fillId="0" borderId="0" xfId="0" applyFont="1" applyFill="1" applyBorder="1"/>
    <xf numFmtId="166" fontId="3" fillId="0" borderId="3" xfId="2" applyNumberFormat="1" applyFont="1" applyBorder="1"/>
    <xf numFmtId="0" fontId="21" fillId="0" borderId="20" xfId="0" applyFont="1" applyBorder="1"/>
    <xf numFmtId="0" fontId="21" fillId="0" borderId="0" xfId="0" applyFont="1" applyBorder="1"/>
    <xf numFmtId="0" fontId="2" fillId="0" borderId="21" xfId="0" applyFont="1" applyFill="1" applyBorder="1" applyAlignment="1">
      <alignment horizontal="left"/>
    </xf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6" fontId="3" fillId="0" borderId="19" xfId="2" applyNumberFormat="1" applyFont="1" applyBorder="1"/>
    <xf numFmtId="166" fontId="3" fillId="0" borderId="26" xfId="2" applyNumberFormat="1" applyFont="1" applyBorder="1"/>
    <xf numFmtId="166" fontId="3" fillId="0" borderId="11" xfId="2" applyNumberFormat="1" applyFont="1" applyBorder="1"/>
    <xf numFmtId="166" fontId="26" fillId="0" borderId="3" xfId="2" applyNumberFormat="1" applyFont="1" applyBorder="1"/>
    <xf numFmtId="0" fontId="2" fillId="0" borderId="0" xfId="0" quotePrefix="1" applyFont="1" applyAlignment="1">
      <alignment vertical="top" wrapText="1"/>
    </xf>
    <xf numFmtId="0" fontId="2" fillId="0" borderId="0" xfId="0" quotePrefix="1" applyFont="1" applyAlignment="1">
      <alignment vertical="top"/>
    </xf>
    <xf numFmtId="0" fontId="13" fillId="0" borderId="0" xfId="0" quotePrefix="1" applyFont="1" applyFill="1" applyAlignment="1">
      <alignment vertical="top"/>
    </xf>
    <xf numFmtId="44" fontId="2" fillId="0" borderId="0" xfId="2" applyFont="1"/>
    <xf numFmtId="0" fontId="25" fillId="0" borderId="28" xfId="0" applyFont="1" applyFill="1" applyBorder="1" applyAlignment="1"/>
    <xf numFmtId="0" fontId="25" fillId="0" borderId="0" xfId="0" applyFont="1" applyFill="1" applyBorder="1" applyAlignment="1">
      <alignment horizontal="right"/>
    </xf>
    <xf numFmtId="166" fontId="25" fillId="0" borderId="0" xfId="2" applyNumberFormat="1" applyFont="1" applyFill="1" applyBorder="1" applyAlignment="1">
      <alignment horizontal="right"/>
    </xf>
    <xf numFmtId="0" fontId="28" fillId="0" borderId="0" xfId="0" applyFont="1" applyFill="1" applyBorder="1"/>
    <xf numFmtId="0" fontId="2" fillId="0" borderId="9" xfId="0" applyFont="1" applyFill="1" applyBorder="1"/>
    <xf numFmtId="0" fontId="2" fillId="0" borderId="10" xfId="0" applyFont="1" applyFill="1" applyBorder="1" applyAlignment="1">
      <alignment horizontal="center"/>
    </xf>
    <xf numFmtId="166" fontId="2" fillId="0" borderId="10" xfId="2" applyNumberFormat="1" applyFont="1" applyFill="1" applyBorder="1" applyAlignment="1">
      <alignment horizontal="left"/>
    </xf>
    <xf numFmtId="0" fontId="2" fillId="0" borderId="4" xfId="0" applyFont="1" applyFill="1" applyBorder="1"/>
    <xf numFmtId="1" fontId="24" fillId="0" borderId="6" xfId="0" applyNumberFormat="1" applyFont="1" applyFill="1" applyBorder="1" applyAlignment="1">
      <alignment horizontal="center" wrapText="1"/>
    </xf>
    <xf numFmtId="166" fontId="2" fillId="0" borderId="5" xfId="2" applyNumberFormat="1" applyFont="1" applyFill="1" applyBorder="1" applyAlignment="1">
      <alignment horizontal="left"/>
    </xf>
    <xf numFmtId="166" fontId="5" fillId="0" borderId="10" xfId="2" applyNumberFormat="1" applyFont="1" applyFill="1" applyBorder="1"/>
    <xf numFmtId="166" fontId="10" fillId="0" borderId="10" xfId="2" applyNumberFormat="1" applyFont="1" applyFill="1" applyBorder="1" applyAlignment="1">
      <alignment horizontal="center"/>
    </xf>
    <xf numFmtId="166" fontId="10" fillId="0" borderId="25" xfId="2" applyNumberFormat="1" applyFont="1" applyFill="1" applyBorder="1" applyAlignment="1">
      <alignment horizontal="center"/>
    </xf>
    <xf numFmtId="0" fontId="2" fillId="0" borderId="8" xfId="0" applyNumberFormat="1" applyFont="1" applyFill="1" applyBorder="1"/>
    <xf numFmtId="49" fontId="2" fillId="0" borderId="9" xfId="0" applyNumberFormat="1" applyFont="1" applyFill="1" applyBorder="1"/>
    <xf numFmtId="49" fontId="2" fillId="0" borderId="17" xfId="0" applyNumberFormat="1" applyFont="1" applyFill="1" applyBorder="1"/>
    <xf numFmtId="166" fontId="2" fillId="0" borderId="25" xfId="2" applyNumberFormat="1" applyFont="1" applyFill="1" applyBorder="1" applyAlignment="1">
      <alignment horizontal="left"/>
    </xf>
    <xf numFmtId="0" fontId="2" fillId="0" borderId="7" xfId="0" applyNumberFormat="1" applyFont="1" applyFill="1" applyBorder="1"/>
    <xf numFmtId="2" fontId="2" fillId="0" borderId="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6" fontId="2" fillId="0" borderId="15" xfId="2" applyNumberFormat="1" applyFont="1" applyFill="1" applyBorder="1" applyAlignment="1">
      <alignment horizontal="left"/>
    </xf>
    <xf numFmtId="0" fontId="5" fillId="0" borderId="31" xfId="0" applyFont="1" applyBorder="1"/>
    <xf numFmtId="0" fontId="12" fillId="0" borderId="40" xfId="0" applyFont="1" applyBorder="1"/>
    <xf numFmtId="0" fontId="2" fillId="0" borderId="40" xfId="0" applyFont="1" applyBorder="1"/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3" fillId="0" borderId="32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7" xfId="0" applyFont="1" applyFill="1" applyBorder="1"/>
    <xf numFmtId="166" fontId="10" fillId="0" borderId="5" xfId="2" applyNumberFormat="1" applyFont="1" applyFill="1" applyBorder="1" applyAlignment="1">
      <alignment horizontal="center"/>
    </xf>
    <xf numFmtId="44" fontId="2" fillId="0" borderId="10" xfId="2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6" fontId="2" fillId="0" borderId="41" xfId="2" applyNumberFormat="1" applyFont="1" applyBorder="1" applyAlignment="1">
      <alignment horizontal="center" wrapText="1"/>
    </xf>
    <xf numFmtId="166" fontId="5" fillId="0" borderId="25" xfId="2" applyNumberFormat="1" applyFont="1" applyFill="1" applyBorder="1"/>
    <xf numFmtId="0" fontId="0" fillId="0" borderId="0" xfId="0" applyProtection="1">
      <protection locked="0"/>
    </xf>
    <xf numFmtId="0" fontId="3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20" fillId="0" borderId="0" xfId="0" applyFont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37" fillId="0" borderId="0" xfId="0" applyFont="1" applyProtection="1">
      <protection locked="0"/>
    </xf>
    <xf numFmtId="0" fontId="37" fillId="0" borderId="39" xfId="0" applyFont="1" applyBorder="1" applyAlignment="1" applyProtection="1">
      <alignment vertical="top"/>
    </xf>
    <xf numFmtId="0" fontId="41" fillId="0" borderId="0" xfId="0" applyFont="1" applyBorder="1" applyAlignment="1" applyProtection="1">
      <alignment horizontal="left" vertical="center" wrapText="1"/>
      <protection locked="0"/>
    </xf>
    <xf numFmtId="0" fontId="0" fillId="0" borderId="48" xfId="0" applyBorder="1" applyProtection="1">
      <protection locked="0"/>
    </xf>
    <xf numFmtId="0" fontId="0" fillId="0" borderId="0" xfId="0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42" fillId="0" borderId="0" xfId="0" applyFont="1" applyBorder="1" applyProtection="1">
      <protection locked="0"/>
    </xf>
    <xf numFmtId="0" fontId="37" fillId="0" borderId="0" xfId="0" applyFont="1" applyBorder="1" applyAlignment="1" applyProtection="1">
      <alignment vertical="top"/>
      <protection locked="0"/>
    </xf>
    <xf numFmtId="0" fontId="49" fillId="0" borderId="0" xfId="0" applyFont="1" applyBorder="1" applyAlignment="1" applyProtection="1">
      <alignment vertical="top"/>
      <protection locked="0"/>
    </xf>
    <xf numFmtId="0" fontId="37" fillId="0" borderId="0" xfId="0" applyFont="1" applyBorder="1" applyProtection="1">
      <protection locked="0"/>
    </xf>
    <xf numFmtId="0" fontId="50" fillId="0" borderId="0" xfId="0" applyFont="1" applyBorder="1" applyAlignment="1" applyProtection="1">
      <alignment vertical="top"/>
      <protection locked="0"/>
    </xf>
    <xf numFmtId="0" fontId="0" fillId="0" borderId="53" xfId="0" applyBorder="1" applyAlignment="1" applyProtection="1">
      <alignment vertical="top"/>
      <protection locked="0"/>
    </xf>
    <xf numFmtId="0" fontId="0" fillId="0" borderId="5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9" fillId="0" borderId="48" xfId="0" applyFont="1" applyBorder="1" applyAlignment="1" applyProtection="1">
      <alignment vertical="top"/>
      <protection locked="0"/>
    </xf>
    <xf numFmtId="0" fontId="0" fillId="0" borderId="48" xfId="0" applyBorder="1" applyAlignment="1" applyProtection="1">
      <alignment vertical="top"/>
      <protection locked="0"/>
    </xf>
    <xf numFmtId="0" fontId="43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23" fillId="0" borderId="0" xfId="0" quotePrefix="1" applyFont="1" applyBorder="1" applyAlignment="1" applyProtection="1">
      <alignment wrapText="1"/>
      <protection locked="0"/>
    </xf>
    <xf numFmtId="0" fontId="23" fillId="0" borderId="0" xfId="0" applyFont="1" applyBorder="1" applyAlignment="1" applyProtection="1">
      <alignment wrapText="1"/>
      <protection locked="0"/>
    </xf>
    <xf numFmtId="0" fontId="44" fillId="0" borderId="0" xfId="0" applyFont="1" applyBorder="1" applyProtection="1">
      <protection locked="0"/>
    </xf>
    <xf numFmtId="0" fontId="49" fillId="0" borderId="0" xfId="0" applyFont="1" applyBorder="1" applyProtection="1">
      <protection locked="0"/>
    </xf>
    <xf numFmtId="0" fontId="37" fillId="0" borderId="53" xfId="0" applyFont="1" applyBorder="1" applyAlignment="1" applyProtection="1">
      <alignment vertical="top"/>
      <protection locked="0"/>
    </xf>
    <xf numFmtId="0" fontId="37" fillId="0" borderId="53" xfId="0" applyFont="1" applyBorder="1" applyProtection="1">
      <protection locked="0"/>
    </xf>
    <xf numFmtId="0" fontId="0" fillId="0" borderId="55" xfId="0" applyBorder="1" applyAlignment="1" applyProtection="1">
      <alignment vertical="top"/>
      <protection locked="0"/>
    </xf>
    <xf numFmtId="0" fontId="0" fillId="0" borderId="55" xfId="0" applyBorder="1" applyProtection="1">
      <protection locked="0"/>
    </xf>
    <xf numFmtId="0" fontId="40" fillId="4" borderId="31" xfId="0" applyFont="1" applyFill="1" applyBorder="1" applyAlignment="1" applyProtection="1">
      <alignment horizontal="left" vertical="top"/>
      <protection locked="0"/>
    </xf>
    <xf numFmtId="0" fontId="40" fillId="4" borderId="40" xfId="0" applyFont="1" applyFill="1" applyBorder="1" applyAlignment="1" applyProtection="1">
      <alignment horizontal="left" vertical="top"/>
      <protection locked="0"/>
    </xf>
    <xf numFmtId="0" fontId="40" fillId="4" borderId="32" xfId="0" applyFont="1" applyFill="1" applyBorder="1" applyAlignment="1" applyProtection="1">
      <alignment horizontal="left" vertical="top"/>
      <protection locked="0"/>
    </xf>
    <xf numFmtId="0" fontId="40" fillId="4" borderId="39" xfId="0" applyFont="1" applyFill="1" applyBorder="1" applyAlignment="1" applyProtection="1">
      <alignment horizontal="left" vertical="top"/>
      <protection locked="0"/>
    </xf>
    <xf numFmtId="166" fontId="40" fillId="4" borderId="39" xfId="2" applyNumberFormat="1" applyFont="1" applyFill="1" applyBorder="1" applyAlignment="1" applyProtection="1">
      <alignment horizontal="left" vertical="top"/>
      <protection locked="0"/>
    </xf>
    <xf numFmtId="0" fontId="40" fillId="4" borderId="31" xfId="0" applyFont="1" applyFill="1" applyBorder="1" applyAlignment="1" applyProtection="1">
      <alignment vertical="top"/>
      <protection locked="0"/>
    </xf>
    <xf numFmtId="0" fontId="40" fillId="4" borderId="40" xfId="0" applyFont="1" applyFill="1" applyBorder="1" applyAlignment="1" applyProtection="1">
      <alignment vertical="top"/>
      <protection locked="0"/>
    </xf>
    <xf numFmtId="0" fontId="41" fillId="4" borderId="32" xfId="0" applyFont="1" applyFill="1" applyBorder="1" applyAlignment="1" applyProtection="1">
      <alignment vertical="top"/>
      <protection locked="0"/>
    </xf>
    <xf numFmtId="0" fontId="41" fillId="4" borderId="39" xfId="0" applyFont="1" applyFill="1" applyBorder="1" applyAlignment="1" applyProtection="1">
      <alignment horizontal="left" vertical="top"/>
      <protection locked="0"/>
    </xf>
    <xf numFmtId="165" fontId="41" fillId="4" borderId="39" xfId="1" applyNumberFormat="1" applyFont="1" applyFill="1" applyBorder="1" applyAlignment="1" applyProtection="1">
      <alignment horizontal="center"/>
      <protection locked="0"/>
    </xf>
    <xf numFmtId="49" fontId="40" fillId="4" borderId="39" xfId="0" applyNumberFormat="1" applyFont="1" applyFill="1" applyBorder="1" applyAlignment="1" applyProtection="1">
      <alignment horizontal="right" vertical="top"/>
      <protection locked="0"/>
    </xf>
    <xf numFmtId="0" fontId="38" fillId="4" borderId="40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166" fontId="41" fillId="4" borderId="41" xfId="2" applyNumberFormat="1" applyFont="1" applyFill="1" applyBorder="1" applyAlignment="1" applyProtection="1">
      <alignment horizontal="center"/>
      <protection locked="0"/>
    </xf>
    <xf numFmtId="166" fontId="41" fillId="4" borderId="42" xfId="2" applyNumberFormat="1" applyFont="1" applyFill="1" applyBorder="1" applyAlignment="1" applyProtection="1">
      <alignment horizontal="center"/>
      <protection locked="0"/>
    </xf>
    <xf numFmtId="49" fontId="37" fillId="4" borderId="31" xfId="0" applyNumberFormat="1" applyFont="1" applyFill="1" applyBorder="1" applyProtection="1">
      <protection locked="0"/>
    </xf>
    <xf numFmtId="0" fontId="37" fillId="4" borderId="32" xfId="0" applyFont="1" applyFill="1" applyBorder="1" applyProtection="1">
      <protection locked="0"/>
    </xf>
    <xf numFmtId="166" fontId="41" fillId="4" borderId="43" xfId="2" applyNumberFormat="1" applyFont="1" applyFill="1" applyBorder="1" applyAlignment="1" applyProtection="1">
      <alignment horizontal="center"/>
      <protection locked="0"/>
    </xf>
    <xf numFmtId="0" fontId="37" fillId="5" borderId="39" xfId="0" applyFont="1" applyFill="1" applyBorder="1" applyAlignment="1" applyProtection="1">
      <alignment horizontal="left" vertical="center"/>
      <protection locked="0"/>
    </xf>
    <xf numFmtId="49" fontId="37" fillId="5" borderId="39" xfId="0" applyNumberFormat="1" applyFont="1" applyFill="1" applyBorder="1" applyAlignment="1" applyProtection="1">
      <alignment horizontal="left" vertical="center"/>
      <protection locked="0"/>
    </xf>
    <xf numFmtId="1" fontId="37" fillId="5" borderId="44" xfId="0" applyNumberFormat="1" applyFont="1" applyFill="1" applyBorder="1" applyAlignment="1" applyProtection="1">
      <alignment horizontal="left" vertical="center"/>
      <protection locked="0"/>
    </xf>
    <xf numFmtId="1" fontId="37" fillId="5" borderId="39" xfId="0" applyNumberFormat="1" applyFont="1" applyFill="1" applyBorder="1" applyAlignment="1" applyProtection="1">
      <alignment horizontal="left" vertical="center"/>
      <protection locked="0"/>
    </xf>
    <xf numFmtId="0" fontId="37" fillId="5" borderId="39" xfId="0" applyFont="1" applyFill="1" applyBorder="1" applyAlignment="1" applyProtection="1">
      <alignment horizontal="left"/>
      <protection locked="0"/>
    </xf>
    <xf numFmtId="0" fontId="37" fillId="5" borderId="39" xfId="0" applyFont="1" applyFill="1" applyBorder="1" applyAlignment="1" applyProtection="1">
      <alignment vertical="top"/>
      <protection locked="0"/>
    </xf>
    <xf numFmtId="0" fontId="37" fillId="4" borderId="31" xfId="0" applyFont="1" applyFill="1" applyBorder="1" applyProtection="1">
      <protection locked="0"/>
    </xf>
    <xf numFmtId="0" fontId="37" fillId="4" borderId="39" xfId="0" applyFont="1" applyFill="1" applyBorder="1" applyAlignment="1" applyProtection="1">
      <alignment vertical="top"/>
      <protection locked="0"/>
    </xf>
    <xf numFmtId="0" fontId="18" fillId="0" borderId="0" xfId="0" quotePrefix="1" applyFont="1" applyProtection="1">
      <protection locked="0"/>
    </xf>
    <xf numFmtId="0" fontId="18" fillId="0" borderId="0" xfId="0" quotePrefix="1" applyFont="1" applyAlignment="1" applyProtection="1">
      <alignment wrapText="1"/>
      <protection locked="0"/>
    </xf>
    <xf numFmtId="0" fontId="18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0" fontId="47" fillId="0" borderId="0" xfId="0" quotePrefix="1" applyFont="1" applyAlignment="1">
      <alignment wrapText="1"/>
    </xf>
    <xf numFmtId="0" fontId="47" fillId="0" borderId="0" xfId="0" applyFont="1" applyAlignment="1" applyProtection="1">
      <alignment wrapText="1"/>
      <protection locked="0"/>
    </xf>
    <xf numFmtId="0" fontId="0" fillId="4" borderId="31" xfId="0" applyFill="1" applyBorder="1" applyAlignment="1" applyProtection="1">
      <alignment horizontal="left"/>
      <protection locked="0"/>
    </xf>
    <xf numFmtId="0" fontId="0" fillId="4" borderId="32" xfId="0" applyFill="1" applyBorder="1" applyProtection="1">
      <protection locked="0"/>
    </xf>
    <xf numFmtId="0" fontId="1" fillId="5" borderId="39" xfId="0" applyFont="1" applyFill="1" applyBorder="1" applyAlignment="1" applyProtection="1">
      <alignment horizontal="left" vertical="center"/>
      <protection locked="0"/>
    </xf>
    <xf numFmtId="0" fontId="1" fillId="5" borderId="39" xfId="0" applyFont="1" applyFill="1" applyBorder="1" applyAlignment="1" applyProtection="1">
      <alignment horizontal="left"/>
      <protection locked="0"/>
    </xf>
    <xf numFmtId="0" fontId="24" fillId="0" borderId="53" xfId="0" applyFont="1" applyBorder="1" applyAlignment="1" applyProtection="1">
      <alignment vertical="top" wrapText="1"/>
      <protection locked="0"/>
    </xf>
    <xf numFmtId="0" fontId="0" fillId="5" borderId="0" xfId="0" applyFill="1" applyProtection="1">
      <protection locked="0"/>
    </xf>
    <xf numFmtId="0" fontId="0" fillId="4" borderId="0" xfId="0" applyFill="1" applyProtection="1">
      <protection locked="0"/>
    </xf>
    <xf numFmtId="1" fontId="2" fillId="0" borderId="5" xfId="0" applyNumberFormat="1" applyFont="1" applyFill="1" applyBorder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48" fillId="0" borderId="0" xfId="0" quotePrefix="1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horizontal="left"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vertical="top" wrapText="1"/>
      <protection locked="0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49" fontId="41" fillId="4" borderId="39" xfId="1" quotePrefix="1" applyNumberFormat="1" applyFont="1" applyFill="1" applyBorder="1" applyAlignment="1" applyProtection="1">
      <alignment horizontal="center"/>
      <protection locked="0"/>
    </xf>
    <xf numFmtId="49" fontId="40" fillId="4" borderId="39" xfId="0" quotePrefix="1" applyNumberFormat="1" applyFont="1" applyFill="1" applyBorder="1" applyAlignment="1" applyProtection="1">
      <alignment horizontal="left" vertical="top"/>
      <protection locked="0"/>
    </xf>
    <xf numFmtId="0" fontId="40" fillId="4" borderId="39" xfId="0" quotePrefix="1" applyFont="1" applyFill="1" applyBorder="1" applyAlignment="1" applyProtection="1">
      <alignment horizontal="left" vertical="top"/>
      <protection locked="0"/>
    </xf>
    <xf numFmtId="0" fontId="49" fillId="0" borderId="0" xfId="0" quotePrefix="1" applyFont="1" applyBorder="1" applyAlignment="1" applyProtection="1">
      <alignment vertical="top" wrapText="1"/>
      <protection locked="0"/>
    </xf>
    <xf numFmtId="0" fontId="25" fillId="0" borderId="35" xfId="0" applyFont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166" fontId="41" fillId="4" borderId="40" xfId="2" applyNumberFormat="1" applyFont="1" applyFill="1" applyBorder="1" applyAlignment="1" applyProtection="1">
      <alignment horizontal="center"/>
      <protection locked="0"/>
    </xf>
    <xf numFmtId="166" fontId="41" fillId="4" borderId="56" xfId="2" applyNumberFormat="1" applyFont="1" applyFill="1" applyBorder="1" applyAlignment="1" applyProtection="1">
      <alignment horizontal="center"/>
      <protection locked="0"/>
    </xf>
    <xf numFmtId="0" fontId="37" fillId="5" borderId="57" xfId="0" applyFont="1" applyFill="1" applyBorder="1" applyAlignment="1" applyProtection="1">
      <alignment vertical="top"/>
      <protection locked="0"/>
    </xf>
    <xf numFmtId="0" fontId="37" fillId="5" borderId="39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wrapText="1"/>
    </xf>
    <xf numFmtId="0" fontId="25" fillId="0" borderId="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0" fontId="0" fillId="0" borderId="4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0" fillId="0" borderId="51" xfId="0" applyBorder="1" applyProtection="1">
      <protection locked="0"/>
    </xf>
    <xf numFmtId="0" fontId="23" fillId="0" borderId="51" xfId="0" applyFont="1" applyFill="1" applyBorder="1" applyAlignment="1" applyProtection="1">
      <alignment horizontal="left"/>
      <protection locked="0"/>
    </xf>
    <xf numFmtId="0" fontId="23" fillId="0" borderId="51" xfId="0" applyFont="1" applyFill="1" applyBorder="1" applyProtection="1">
      <protection locked="0"/>
    </xf>
    <xf numFmtId="0" fontId="23" fillId="0" borderId="51" xfId="0" applyFont="1" applyFill="1" applyBorder="1" applyAlignment="1" applyProtection="1">
      <protection locked="0"/>
    </xf>
    <xf numFmtId="49" fontId="0" fillId="0" borderId="0" xfId="0" applyNumberFormat="1" applyProtection="1">
      <protection locked="0"/>
    </xf>
    <xf numFmtId="165" fontId="41" fillId="0" borderId="39" xfId="1" applyNumberFormat="1" applyFont="1" applyFill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54" xfId="0" applyBorder="1" applyProtection="1">
      <protection locked="0"/>
    </xf>
    <xf numFmtId="0" fontId="23" fillId="0" borderId="51" xfId="0" quotePrefix="1" applyFont="1" applyBorder="1" applyAlignment="1" applyProtection="1">
      <alignment wrapText="1"/>
      <protection locked="0"/>
    </xf>
    <xf numFmtId="0" fontId="23" fillId="0" borderId="0" xfId="0" quotePrefix="1" applyFont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51" xfId="0" applyFont="1" applyBorder="1" applyAlignment="1" applyProtection="1">
      <alignment vertical="center" wrapText="1"/>
      <protection locked="0"/>
    </xf>
    <xf numFmtId="0" fontId="22" fillId="0" borderId="0" xfId="0" applyFont="1" applyBorder="1" applyAlignment="1" applyProtection="1">
      <alignment vertical="center" wrapText="1"/>
      <protection locked="0"/>
    </xf>
    <xf numFmtId="0" fontId="33" fillId="0" borderId="51" xfId="0" quotePrefix="1" applyFont="1" applyBorder="1" applyAlignment="1" applyProtection="1">
      <alignment vertical="center" wrapText="1"/>
      <protection locked="0"/>
    </xf>
    <xf numFmtId="0" fontId="33" fillId="0" borderId="0" xfId="0" quotePrefix="1" applyFont="1" applyBorder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0" fontId="1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Protection="1"/>
    <xf numFmtId="164" fontId="0" fillId="0" borderId="0" xfId="0" applyNumberFormat="1" applyProtection="1"/>
    <xf numFmtId="164" fontId="1" fillId="0" borderId="0" xfId="0" applyNumberFormat="1" applyFont="1" applyProtection="1"/>
    <xf numFmtId="0" fontId="37" fillId="0" borderId="0" xfId="0" quotePrefix="1" applyFont="1" applyProtection="1"/>
    <xf numFmtId="0" fontId="19" fillId="0" borderId="48" xfId="0" applyFont="1" applyBorder="1" applyProtection="1"/>
    <xf numFmtId="0" fontId="0" fillId="0" borderId="48" xfId="0" applyBorder="1" applyProtection="1"/>
    <xf numFmtId="0" fontId="0" fillId="0" borderId="0" xfId="0" applyBorder="1" applyProtection="1"/>
    <xf numFmtId="0" fontId="16" fillId="0" borderId="53" xfId="0" applyFont="1" applyBorder="1" applyProtection="1"/>
    <xf numFmtId="0" fontId="38" fillId="0" borderId="0" xfId="0" applyFont="1" applyBorder="1" applyAlignment="1" applyProtection="1">
      <alignment horizontal="left" vertical="top"/>
    </xf>
    <xf numFmtId="0" fontId="38" fillId="0" borderId="0" xfId="0" applyFont="1" applyBorder="1" applyAlignment="1" applyProtection="1">
      <alignment vertical="top" wrapText="1"/>
    </xf>
    <xf numFmtId="0" fontId="38" fillId="0" borderId="0" xfId="0" applyFont="1" applyBorder="1" applyAlignment="1" applyProtection="1">
      <alignment vertical="top"/>
    </xf>
    <xf numFmtId="0" fontId="48" fillId="0" borderId="28" xfId="0" applyFont="1" applyFill="1" applyBorder="1" applyAlignment="1" applyProtection="1">
      <alignment vertical="top" wrapText="1"/>
    </xf>
    <xf numFmtId="0" fontId="41" fillId="0" borderId="0" xfId="0" applyFont="1" applyFill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 vertical="top"/>
    </xf>
    <xf numFmtId="0" fontId="37" fillId="0" borderId="0" xfId="0" applyFont="1" applyBorder="1" applyAlignment="1" applyProtection="1">
      <alignment vertical="top"/>
    </xf>
    <xf numFmtId="0" fontId="49" fillId="0" borderId="0" xfId="0" applyFont="1" applyBorder="1" applyAlignment="1" applyProtection="1">
      <alignment vertical="top"/>
    </xf>
    <xf numFmtId="0" fontId="50" fillId="0" borderId="0" xfId="0" applyFont="1" applyBorder="1" applyAlignment="1" applyProtection="1">
      <alignment vertical="top"/>
    </xf>
    <xf numFmtId="0" fontId="37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/>
    </xf>
    <xf numFmtId="0" fontId="0" fillId="0" borderId="53" xfId="0" applyBorder="1" applyProtection="1"/>
    <xf numFmtId="0" fontId="41" fillId="0" borderId="0" xfId="0" applyFont="1" applyBorder="1" applyAlignment="1" applyProtection="1">
      <alignment horizontal="left" vertical="center" wrapText="1"/>
    </xf>
    <xf numFmtId="0" fontId="19" fillId="0" borderId="48" xfId="0" applyFont="1" applyBorder="1" applyAlignment="1" applyProtection="1">
      <alignment vertical="top"/>
    </xf>
    <xf numFmtId="0" fontId="0" fillId="0" borderId="48" xfId="0" applyBorder="1" applyAlignment="1" applyProtection="1">
      <alignment vertical="top"/>
    </xf>
    <xf numFmtId="0" fontId="19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7" fillId="0" borderId="0" xfId="0" applyFont="1" applyBorder="1" applyProtection="1"/>
    <xf numFmtId="0" fontId="3" fillId="0" borderId="0" xfId="0" applyFont="1" applyBorder="1" applyProtection="1"/>
    <xf numFmtId="0" fontId="41" fillId="0" borderId="0" xfId="0" applyFont="1" applyBorder="1" applyAlignment="1" applyProtection="1">
      <alignment wrapText="1"/>
    </xf>
    <xf numFmtId="0" fontId="41" fillId="0" borderId="0" xfId="0" applyFont="1" applyBorder="1" applyProtection="1"/>
    <xf numFmtId="0" fontId="37" fillId="0" borderId="29" xfId="0" applyFont="1" applyBorder="1" applyAlignment="1" applyProtection="1">
      <alignment horizontal="center"/>
    </xf>
    <xf numFmtId="0" fontId="37" fillId="0" borderId="0" xfId="0" applyFont="1" applyBorder="1" applyProtection="1"/>
    <xf numFmtId="0" fontId="38" fillId="0" borderId="29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 wrapText="1"/>
    </xf>
    <xf numFmtId="0" fontId="38" fillId="0" borderId="0" xfId="0" applyFont="1" applyBorder="1" applyAlignment="1" applyProtection="1">
      <alignment horizontal="center"/>
    </xf>
    <xf numFmtId="0" fontId="37" fillId="0" borderId="0" xfId="0" applyFont="1" applyBorder="1" applyAlignment="1" applyProtection="1">
      <alignment horizontal="center" wrapText="1"/>
    </xf>
    <xf numFmtId="0" fontId="44" fillId="0" borderId="0" xfId="0" applyFont="1" applyBorder="1" applyAlignment="1" applyProtection="1">
      <alignment vertical="top"/>
    </xf>
    <xf numFmtId="0" fontId="44" fillId="0" borderId="0" xfId="0" applyFont="1" applyBorder="1" applyProtection="1"/>
    <xf numFmtId="0" fontId="45" fillId="0" borderId="0" xfId="0" applyFont="1" applyBorder="1" applyAlignment="1" applyProtection="1">
      <alignment vertical="center" wrapText="1"/>
    </xf>
    <xf numFmtId="0" fontId="39" fillId="0" borderId="0" xfId="0" quotePrefix="1" applyFont="1" applyBorder="1" applyAlignment="1" applyProtection="1">
      <alignment vertical="center" wrapText="1"/>
    </xf>
    <xf numFmtId="0" fontId="46" fillId="0" borderId="0" xfId="0" applyFont="1" applyBorder="1" applyProtection="1"/>
    <xf numFmtId="0" fontId="38" fillId="0" borderId="0" xfId="0" applyFont="1" applyBorder="1" applyProtection="1"/>
    <xf numFmtId="0" fontId="48" fillId="0" borderId="0" xfId="0" quotePrefix="1" applyFont="1" applyBorder="1" applyAlignment="1" applyProtection="1">
      <alignment vertical="center" wrapText="1"/>
    </xf>
    <xf numFmtId="0" fontId="49" fillId="0" borderId="0" xfId="0" applyFont="1" applyBorder="1" applyProtection="1"/>
    <xf numFmtId="0" fontId="47" fillId="0" borderId="0" xfId="0" applyFont="1" applyBorder="1" applyAlignment="1" applyProtection="1">
      <alignment vertical="top"/>
    </xf>
    <xf numFmtId="0" fontId="46" fillId="0" borderId="31" xfId="0" applyFont="1" applyBorder="1" applyProtection="1"/>
    <xf numFmtId="0" fontId="38" fillId="0" borderId="32" xfId="0" applyFont="1" applyBorder="1" applyProtection="1"/>
    <xf numFmtId="0" fontId="1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vertical="top"/>
    </xf>
    <xf numFmtId="0" fontId="24" fillId="0" borderId="31" xfId="0" applyFont="1" applyBorder="1" applyProtection="1"/>
    <xf numFmtId="0" fontId="2" fillId="0" borderId="32" xfId="0" applyFont="1" applyBorder="1" applyProtection="1"/>
    <xf numFmtId="0" fontId="24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vertical="top"/>
    </xf>
    <xf numFmtId="0" fontId="40" fillId="0" borderId="29" xfId="0" applyFont="1" applyBorder="1" applyAlignment="1" applyProtection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 wrapText="1"/>
      <protection locked="0"/>
    </xf>
    <xf numFmtId="0" fontId="3" fillId="0" borderId="2" xfId="0" applyFont="1" applyBorder="1"/>
    <xf numFmtId="0" fontId="29" fillId="0" borderId="2" xfId="0" applyFont="1" applyBorder="1"/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2" fillId="0" borderId="0" xfId="0" applyFont="1" applyBorder="1" applyAlignment="1">
      <alignment horizontal="left" vertical="center" wrapText="1"/>
    </xf>
    <xf numFmtId="167" fontId="41" fillId="6" borderId="39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2" fillId="0" borderId="6" xfId="0" applyFont="1" applyFill="1" applyBorder="1" applyAlignment="1">
      <alignment horizontal="right"/>
    </xf>
    <xf numFmtId="0" fontId="2" fillId="0" borderId="58" xfId="0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44" fontId="5" fillId="0" borderId="0" xfId="2" applyFont="1" applyBorder="1"/>
    <xf numFmtId="44" fontId="3" fillId="0" borderId="0" xfId="2" applyFont="1" applyBorder="1"/>
    <xf numFmtId="165" fontId="41" fillId="0" borderId="0" xfId="1" applyNumberFormat="1" applyFont="1" applyFill="1" applyBorder="1" applyAlignment="1" applyProtection="1">
      <alignment horizontal="center"/>
      <protection locked="0"/>
    </xf>
    <xf numFmtId="0" fontId="37" fillId="4" borderId="0" xfId="0" applyFont="1" applyFill="1" applyBorder="1" applyAlignment="1" applyProtection="1">
      <alignment vertical="top"/>
      <protection locked="0"/>
    </xf>
    <xf numFmtId="166" fontId="41" fillId="4" borderId="45" xfId="2" applyNumberFormat="1" applyFont="1" applyFill="1" applyBorder="1" applyAlignment="1" applyProtection="1">
      <alignment horizontal="center"/>
      <protection locked="0"/>
    </xf>
    <xf numFmtId="166" fontId="41" fillId="4" borderId="29" xfId="2" applyNumberFormat="1" applyFont="1" applyFill="1" applyBorder="1" applyAlignment="1" applyProtection="1">
      <alignment horizontal="center"/>
      <protection locked="0"/>
    </xf>
    <xf numFmtId="0" fontId="0" fillId="0" borderId="28" xfId="0" applyBorder="1"/>
    <xf numFmtId="166" fontId="10" fillId="0" borderId="15" xfId="2" applyNumberFormat="1" applyFont="1" applyFill="1" applyBorder="1" applyAlignment="1">
      <alignment horizontal="center"/>
    </xf>
    <xf numFmtId="166" fontId="26" fillId="0" borderId="11" xfId="2" applyNumberFormat="1" applyFont="1" applyBorder="1"/>
    <xf numFmtId="44" fontId="5" fillId="0" borderId="0" xfId="2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0" fontId="25" fillId="2" borderId="27" xfId="0" applyFont="1" applyFill="1" applyBorder="1" applyAlignment="1">
      <alignment horizontal="center"/>
    </xf>
    <xf numFmtId="0" fontId="25" fillId="2" borderId="45" xfId="0" applyFont="1" applyFill="1" applyBorder="1" applyAlignment="1">
      <alignment horizontal="center" wrapText="1"/>
    </xf>
    <xf numFmtId="166" fontId="10" fillId="2" borderId="5" xfId="2" applyNumberFormat="1" applyFont="1" applyFill="1" applyBorder="1" applyAlignment="1">
      <alignment horizontal="center"/>
    </xf>
    <xf numFmtId="166" fontId="26" fillId="2" borderId="3" xfId="2" applyNumberFormat="1" applyFont="1" applyFill="1" applyBorder="1"/>
    <xf numFmtId="0" fontId="25" fillId="0" borderId="0" xfId="0" applyFont="1" applyFill="1" applyBorder="1" applyAlignment="1">
      <alignment horizontal="right" vertical="center"/>
    </xf>
    <xf numFmtId="166" fontId="25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54" fillId="0" borderId="0" xfId="0" applyFont="1"/>
    <xf numFmtId="0" fontId="37" fillId="0" borderId="0" xfId="0" applyFont="1" applyBorder="1" applyAlignment="1" applyProtection="1">
      <alignment vertical="top" wrapText="1"/>
      <protection locked="0"/>
    </xf>
    <xf numFmtId="166" fontId="41" fillId="6" borderId="39" xfId="2" applyNumberFormat="1" applyFont="1" applyFill="1" applyBorder="1" applyAlignment="1" applyProtection="1">
      <alignment horizontal="center" vertical="center"/>
      <protection locked="0"/>
    </xf>
    <xf numFmtId="166" fontId="41" fillId="6" borderId="39" xfId="2" quotePrefix="1" applyNumberFormat="1" applyFont="1" applyFill="1" applyBorder="1" applyAlignment="1" applyProtection="1">
      <alignment horizontal="center" vertical="center"/>
      <protection locked="0"/>
    </xf>
    <xf numFmtId="0" fontId="37" fillId="2" borderId="39" xfId="0" applyFont="1" applyFill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</xf>
    <xf numFmtId="0" fontId="25" fillId="0" borderId="28" xfId="0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1" fillId="0" borderId="20" xfId="0" applyFont="1" applyBorder="1"/>
    <xf numFmtId="0" fontId="1" fillId="0" borderId="0" xfId="0" applyFont="1" applyBorder="1"/>
    <xf numFmtId="0" fontId="1" fillId="0" borderId="37" xfId="0" applyFont="1" applyBorder="1"/>
    <xf numFmtId="0" fontId="1" fillId="0" borderId="29" xfId="0" applyFont="1" applyBorder="1"/>
    <xf numFmtId="14" fontId="40" fillId="4" borderId="31" xfId="0" applyNumberFormat="1" applyFont="1" applyFill="1" applyBorder="1" applyAlignment="1" applyProtection="1">
      <alignment horizontal="left" vertical="top"/>
      <protection locked="0"/>
    </xf>
    <xf numFmtId="0" fontId="37" fillId="0" borderId="29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 wrapText="1"/>
    </xf>
    <xf numFmtId="0" fontId="46" fillId="0" borderId="31" xfId="0" applyFont="1" applyFill="1" applyBorder="1" applyAlignment="1" applyProtection="1">
      <alignment wrapText="1"/>
    </xf>
    <xf numFmtId="0" fontId="46" fillId="0" borderId="32" xfId="0" applyFont="1" applyFill="1" applyBorder="1" applyAlignment="1" applyProtection="1">
      <alignment wrapText="1"/>
    </xf>
    <xf numFmtId="0" fontId="46" fillId="0" borderId="31" xfId="0" applyFont="1" applyBorder="1" applyAlignment="1" applyProtection="1">
      <alignment wrapText="1"/>
    </xf>
    <xf numFmtId="0" fontId="46" fillId="0" borderId="32" xfId="0" applyFont="1" applyBorder="1" applyAlignment="1" applyProtection="1">
      <alignment wrapText="1"/>
    </xf>
    <xf numFmtId="0" fontId="46" fillId="0" borderId="31" xfId="0" applyFont="1" applyBorder="1" applyAlignment="1" applyProtection="1">
      <alignment vertical="top" wrapText="1"/>
    </xf>
    <xf numFmtId="0" fontId="46" fillId="0" borderId="32" xfId="0" applyFont="1" applyBorder="1" applyAlignment="1" applyProtection="1">
      <alignment vertical="top" wrapText="1"/>
    </xf>
    <xf numFmtId="0" fontId="24" fillId="0" borderId="31" xfId="0" applyFont="1" applyFill="1" applyBorder="1" applyAlignment="1" applyProtection="1">
      <alignment wrapText="1"/>
    </xf>
    <xf numFmtId="0" fontId="24" fillId="0" borderId="32" xfId="0" applyFont="1" applyFill="1" applyBorder="1" applyAlignment="1" applyProtection="1">
      <alignment wrapText="1"/>
    </xf>
    <xf numFmtId="0" fontId="24" fillId="0" borderId="31" xfId="0" applyFont="1" applyBorder="1" applyAlignment="1" applyProtection="1">
      <alignment wrapText="1"/>
    </xf>
    <xf numFmtId="0" fontId="24" fillId="0" borderId="32" xfId="0" applyFont="1" applyBorder="1" applyAlignment="1" applyProtection="1">
      <alignment wrapText="1"/>
    </xf>
    <xf numFmtId="0" fontId="24" fillId="0" borderId="31" xfId="0" applyFont="1" applyBorder="1" applyAlignment="1" applyProtection="1">
      <alignment vertical="top" wrapText="1"/>
    </xf>
    <xf numFmtId="0" fontId="24" fillId="0" borderId="32" xfId="0" applyFont="1" applyBorder="1" applyAlignment="1" applyProtection="1">
      <alignment vertical="top" wrapText="1"/>
    </xf>
    <xf numFmtId="0" fontId="48" fillId="0" borderId="0" xfId="0" applyFont="1" applyFill="1" applyBorder="1" applyAlignment="1" applyProtection="1">
      <alignment vertical="top" wrapText="1"/>
    </xf>
    <xf numFmtId="0" fontId="48" fillId="0" borderId="28" xfId="0" applyFont="1" applyFill="1" applyBorder="1" applyAlignment="1" applyProtection="1">
      <alignment vertical="top" wrapText="1"/>
    </xf>
    <xf numFmtId="0" fontId="38" fillId="4" borderId="31" xfId="0" applyFont="1" applyFill="1" applyBorder="1" applyAlignment="1" applyProtection="1">
      <alignment horizontal="left"/>
      <protection locked="0"/>
    </xf>
    <xf numFmtId="0" fontId="38" fillId="4" borderId="43" xfId="0" applyFont="1" applyFill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vertical="center" wrapText="1"/>
    </xf>
    <xf numFmtId="0" fontId="48" fillId="0" borderId="0" xfId="0" quotePrefix="1" applyFont="1" applyBorder="1" applyAlignment="1" applyProtection="1">
      <alignment vertical="center" wrapText="1"/>
    </xf>
    <xf numFmtId="0" fontId="48" fillId="0" borderId="0" xfId="0" applyFont="1" applyFill="1" applyBorder="1" applyAlignment="1" applyProtection="1">
      <alignment horizontal="left" vertical="top" wrapText="1"/>
    </xf>
    <xf numFmtId="0" fontId="48" fillId="0" borderId="28" xfId="0" applyFont="1" applyFill="1" applyBorder="1" applyAlignment="1" applyProtection="1">
      <alignment horizontal="left" vertical="top" wrapText="1"/>
    </xf>
    <xf numFmtId="0" fontId="41" fillId="6" borderId="31" xfId="0" applyFont="1" applyFill="1" applyBorder="1" applyAlignment="1" applyProtection="1">
      <alignment horizontal="left" vertical="center" wrapText="1"/>
      <protection locked="0"/>
    </xf>
    <xf numFmtId="0" fontId="41" fillId="6" borderId="40" xfId="0" applyFont="1" applyFill="1" applyBorder="1" applyAlignment="1" applyProtection="1">
      <alignment horizontal="left" vertical="center" wrapText="1"/>
      <protection locked="0"/>
    </xf>
    <xf numFmtId="0" fontId="41" fillId="6" borderId="32" xfId="0" applyFont="1" applyFill="1" applyBorder="1" applyAlignment="1" applyProtection="1">
      <alignment horizontal="left" vertical="center" wrapText="1"/>
      <protection locked="0"/>
    </xf>
    <xf numFmtId="0" fontId="49" fillId="0" borderId="53" xfId="0" quotePrefix="1" applyFont="1" applyBorder="1" applyAlignment="1" applyProtection="1">
      <alignment vertical="top" wrapText="1"/>
    </xf>
    <xf numFmtId="0" fontId="50" fillId="0" borderId="0" xfId="0" quotePrefix="1" applyFont="1" applyBorder="1" applyAlignment="1" applyProtection="1">
      <alignment vertical="top" wrapText="1"/>
    </xf>
    <xf numFmtId="0" fontId="50" fillId="0" borderId="0" xfId="0" applyFont="1" applyBorder="1" applyAlignment="1" applyProtection="1">
      <alignment vertical="top" wrapText="1"/>
    </xf>
    <xf numFmtId="0" fontId="46" fillId="0" borderId="0" xfId="0" applyFont="1" applyBorder="1" applyAlignment="1" applyProtection="1">
      <alignment wrapText="1"/>
    </xf>
    <xf numFmtId="0" fontId="50" fillId="0" borderId="0" xfId="0" applyFont="1" applyBorder="1" applyAlignment="1" applyProtection="1">
      <alignment vertical="top" wrapText="1"/>
      <protection locked="0"/>
    </xf>
    <xf numFmtId="0" fontId="48" fillId="0" borderId="0" xfId="0" quotePrefix="1" applyFont="1" applyFill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/>
    </xf>
    <xf numFmtId="0" fontId="46" fillId="0" borderId="0" xfId="0" applyFont="1" applyFill="1" applyBorder="1" applyAlignment="1" applyProtection="1">
      <alignment wrapText="1"/>
    </xf>
    <xf numFmtId="0" fontId="46" fillId="0" borderId="0" xfId="0" applyFont="1" applyBorder="1" applyAlignment="1" applyProtection="1">
      <alignment vertical="top" wrapText="1"/>
    </xf>
    <xf numFmtId="0" fontId="48" fillId="0" borderId="0" xfId="0" applyFont="1" applyBorder="1" applyAlignment="1" applyProtection="1">
      <alignment horizontal="left" vertical="center" wrapText="1"/>
    </xf>
    <xf numFmtId="0" fontId="48" fillId="0" borderId="28" xfId="0" applyFont="1" applyBorder="1" applyAlignment="1" applyProtection="1">
      <alignment horizontal="left" vertical="center" wrapText="1"/>
    </xf>
    <xf numFmtId="0" fontId="36" fillId="0" borderId="0" xfId="0" applyFont="1" applyAlignment="1" applyProtection="1">
      <alignment horizontal="center"/>
      <protection locked="0"/>
    </xf>
    <xf numFmtId="0" fontId="39" fillId="0" borderId="0" xfId="0" quotePrefix="1" applyFont="1" applyBorder="1" applyAlignment="1" applyProtection="1">
      <alignment vertical="center" wrapText="1"/>
    </xf>
    <xf numFmtId="0" fontId="37" fillId="0" borderId="29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top" wrapText="1"/>
    </xf>
    <xf numFmtId="0" fontId="38" fillId="0" borderId="29" xfId="0" applyFont="1" applyBorder="1" applyAlignment="1" applyProtection="1">
      <alignment horizontal="center" wrapText="1"/>
    </xf>
    <xf numFmtId="0" fontId="40" fillId="0" borderId="0" xfId="0" applyFont="1" applyFill="1" applyBorder="1" applyAlignment="1" applyProtection="1">
      <alignment horizontal="center" wrapText="1"/>
    </xf>
    <xf numFmtId="0" fontId="40" fillId="0" borderId="29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37" fillId="6" borderId="31" xfId="0" applyFont="1" applyFill="1" applyBorder="1" applyAlignment="1" applyProtection="1">
      <alignment vertical="top"/>
      <protection locked="0"/>
    </xf>
    <xf numFmtId="0" fontId="37" fillId="6" borderId="40" xfId="0" applyFont="1" applyFill="1" applyBorder="1" applyAlignment="1" applyProtection="1">
      <alignment vertical="top"/>
      <protection locked="0"/>
    </xf>
    <xf numFmtId="0" fontId="37" fillId="6" borderId="32" xfId="0" applyFont="1" applyFill="1" applyBorder="1" applyAlignment="1" applyProtection="1">
      <alignment vertical="top"/>
      <protection locked="0"/>
    </xf>
    <xf numFmtId="49" fontId="37" fillId="6" borderId="31" xfId="0" quotePrefix="1" applyNumberFormat="1" applyFont="1" applyFill="1" applyBorder="1" applyAlignment="1" applyProtection="1">
      <alignment vertical="center" wrapText="1"/>
    </xf>
    <xf numFmtId="49" fontId="37" fillId="6" borderId="40" xfId="0" quotePrefix="1" applyNumberFormat="1" applyFont="1" applyFill="1" applyBorder="1" applyAlignment="1" applyProtection="1">
      <alignment vertical="center" wrapText="1"/>
    </xf>
    <xf numFmtId="49" fontId="37" fillId="6" borderId="32" xfId="0" quotePrefix="1" applyNumberFormat="1" applyFont="1" applyFill="1" applyBorder="1" applyAlignment="1" applyProtection="1">
      <alignment vertical="center" wrapText="1"/>
    </xf>
    <xf numFmtId="49" fontId="37" fillId="6" borderId="31" xfId="0" quotePrefix="1" applyNumberFormat="1" applyFont="1" applyFill="1" applyBorder="1" applyAlignment="1" applyProtection="1">
      <alignment vertical="center" wrapText="1"/>
      <protection locked="0"/>
    </xf>
    <xf numFmtId="49" fontId="37" fillId="6" borderId="40" xfId="0" quotePrefix="1" applyNumberFormat="1" applyFont="1" applyFill="1" applyBorder="1" applyAlignment="1" applyProtection="1">
      <alignment vertical="center" wrapText="1"/>
      <protection locked="0"/>
    </xf>
    <xf numFmtId="49" fontId="37" fillId="6" borderId="32" xfId="0" quotePrefix="1" applyNumberFormat="1" applyFont="1" applyFill="1" applyBorder="1" applyAlignment="1" applyProtection="1">
      <alignment vertical="center" wrapText="1"/>
      <protection locked="0"/>
    </xf>
    <xf numFmtId="0" fontId="24" fillId="0" borderId="9" xfId="0" applyFont="1" applyFill="1" applyBorder="1" applyAlignment="1">
      <alignment wrapText="1"/>
    </xf>
    <xf numFmtId="0" fontId="24" fillId="0" borderId="13" xfId="0" applyFont="1" applyFill="1" applyBorder="1" applyAlignment="1">
      <alignment wrapText="1"/>
    </xf>
    <xf numFmtId="0" fontId="24" fillId="0" borderId="9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5" fillId="0" borderId="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left"/>
    </xf>
    <xf numFmtId="0" fontId="25" fillId="0" borderId="33" xfId="0" applyFont="1" applyBorder="1"/>
    <xf numFmtId="0" fontId="25" fillId="0" borderId="34" xfId="0" applyFont="1" applyBorder="1"/>
    <xf numFmtId="0" fontId="25" fillId="0" borderId="35" xfId="0" applyFont="1" applyBorder="1"/>
    <xf numFmtId="0" fontId="25" fillId="0" borderId="37" xfId="0" applyFont="1" applyBorder="1"/>
    <xf numFmtId="0" fontId="25" fillId="0" borderId="29" xfId="0" applyFont="1" applyBorder="1"/>
    <xf numFmtId="0" fontId="25" fillId="0" borderId="46" xfId="0" applyFont="1" applyBorder="1"/>
    <xf numFmtId="0" fontId="24" fillId="0" borderId="9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2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20" xfId="0" applyFont="1" applyFill="1" applyBorder="1"/>
    <xf numFmtId="0" fontId="5" fillId="0" borderId="0" xfId="0" applyFont="1" applyFill="1" applyBorder="1"/>
    <xf numFmtId="0" fontId="29" fillId="0" borderId="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20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0" fontId="31" fillId="0" borderId="0" xfId="0" applyFont="1" applyAlignment="1">
      <alignment horizontal="center"/>
    </xf>
    <xf numFmtId="0" fontId="7" fillId="3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167" fontId="25" fillId="0" borderId="31" xfId="2" applyNumberFormat="1" applyFont="1" applyFill="1" applyBorder="1" applyAlignment="1">
      <alignment horizontal="center" vertical="center" wrapText="1"/>
    </xf>
    <xf numFmtId="167" fontId="25" fillId="0" borderId="40" xfId="2" applyNumberFormat="1" applyFont="1" applyFill="1" applyBorder="1" applyAlignment="1">
      <alignment horizontal="center" vertical="center" wrapText="1"/>
    </xf>
    <xf numFmtId="167" fontId="25" fillId="0" borderId="32" xfId="2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3" fillId="0" borderId="0" xfId="0" applyFont="1" applyAlignment="1" applyProtection="1">
      <alignment vertical="top" wrapText="1"/>
      <protection locked="0"/>
    </xf>
    <xf numFmtId="0" fontId="25" fillId="0" borderId="27" xfId="0" applyFont="1" applyBorder="1" applyAlignment="1">
      <alignment horizontal="center" wrapText="1"/>
    </xf>
    <xf numFmtId="0" fontId="25" fillId="0" borderId="45" xfId="0" applyFont="1" applyBorder="1" applyAlignment="1">
      <alignment horizontal="center" wrapText="1"/>
    </xf>
    <xf numFmtId="166" fontId="5" fillId="0" borderId="64" xfId="2" applyNumberFormat="1" applyFont="1" applyBorder="1" applyAlignment="1">
      <alignment horizontal="center"/>
    </xf>
    <xf numFmtId="166" fontId="5" fillId="0" borderId="65" xfId="2" applyNumberFormat="1" applyFont="1" applyBorder="1" applyAlignment="1">
      <alignment horizontal="center"/>
    </xf>
    <xf numFmtId="166" fontId="5" fillId="0" borderId="8" xfId="2" applyNumberFormat="1" applyFont="1" applyBorder="1" applyAlignment="1">
      <alignment horizontal="center"/>
    </xf>
    <xf numFmtId="166" fontId="5" fillId="0" borderId="59" xfId="2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0" fontId="2" fillId="0" borderId="0" xfId="0" applyFont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25" fillId="0" borderId="27" xfId="0" applyFont="1" applyFill="1" applyBorder="1" applyAlignment="1">
      <alignment horizontal="center" wrapText="1"/>
    </xf>
    <xf numFmtId="0" fontId="25" fillId="0" borderId="45" xfId="0" applyFont="1" applyFill="1" applyBorder="1" applyAlignment="1">
      <alignment horizontal="center" wrapText="1"/>
    </xf>
    <xf numFmtId="0" fontId="13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vertical="top" wrapText="1"/>
    </xf>
    <xf numFmtId="166" fontId="3" fillId="0" borderId="37" xfId="2" applyNumberFormat="1" applyFont="1" applyBorder="1" applyAlignment="1">
      <alignment horizontal="center"/>
    </xf>
    <xf numFmtId="166" fontId="3" fillId="0" borderId="38" xfId="2" applyNumberFormat="1" applyFont="1" applyBorder="1" applyAlignment="1">
      <alignment horizontal="center"/>
    </xf>
    <xf numFmtId="0" fontId="25" fillId="0" borderId="64" xfId="0" applyFont="1" applyFill="1" applyBorder="1" applyAlignment="1">
      <alignment horizontal="left"/>
    </xf>
    <xf numFmtId="0" fontId="25" fillId="0" borderId="66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0" fontId="25" fillId="0" borderId="63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28" xfId="0" applyFont="1" applyBorder="1" applyAlignment="1">
      <alignment vertical="top"/>
    </xf>
    <xf numFmtId="0" fontId="1" fillId="0" borderId="29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166" fontId="25" fillId="0" borderId="31" xfId="2" applyNumberFormat="1" applyFont="1" applyFill="1" applyBorder="1" applyAlignment="1">
      <alignment horizontal="center" vertical="center" wrapText="1"/>
    </xf>
    <xf numFmtId="166" fontId="25" fillId="0" borderId="40" xfId="2" applyNumberFormat="1" applyFont="1" applyFill="1" applyBorder="1" applyAlignment="1">
      <alignment horizontal="center" vertical="center" wrapText="1"/>
    </xf>
    <xf numFmtId="166" fontId="25" fillId="0" borderId="32" xfId="2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25" fillId="0" borderId="31" xfId="1" applyNumberFormat="1" applyFont="1" applyFill="1" applyBorder="1" applyAlignment="1">
      <alignment horizontal="center" vertical="center" wrapText="1"/>
    </xf>
    <xf numFmtId="167" fontId="25" fillId="0" borderId="40" xfId="1" applyNumberFormat="1" applyFont="1" applyFill="1" applyBorder="1" applyAlignment="1">
      <alignment horizontal="center" vertical="center" wrapText="1"/>
    </xf>
    <xf numFmtId="167" fontId="25" fillId="0" borderId="32" xfId="1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166" fontId="5" fillId="0" borderId="7" xfId="2" applyNumberFormat="1" applyFont="1" applyBorder="1"/>
    <xf numFmtId="166" fontId="5" fillId="0" borderId="61" xfId="2" applyNumberFormat="1" applyFont="1" applyBorder="1"/>
    <xf numFmtId="166" fontId="3" fillId="0" borderId="1" xfId="2" applyNumberFormat="1" applyFont="1" applyBorder="1"/>
    <xf numFmtId="166" fontId="3" fillId="0" borderId="60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66FF99"/>
      <color rgb="FF99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</xdr:row>
      <xdr:rowOff>352408</xdr:rowOff>
    </xdr:from>
    <xdr:to>
      <xdr:col>0</xdr:col>
      <xdr:colOff>9296400</xdr:colOff>
      <xdr:row>20</xdr:row>
      <xdr:rowOff>501015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771508"/>
          <a:ext cx="9258300" cy="6282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21"/>
  <sheetViews>
    <sheetView showGridLines="0" showRowColHeaders="0" workbookViewId="0">
      <selection activeCell="A14" sqref="A14"/>
    </sheetView>
  </sheetViews>
  <sheetFormatPr defaultRowHeight="12.75" x14ac:dyDescent="0.2"/>
  <cols>
    <col min="1" max="1" width="186.28515625" customWidth="1"/>
  </cols>
  <sheetData>
    <row r="1" spans="1:9" ht="20.25" customHeight="1" x14ac:dyDescent="0.3">
      <c r="A1" s="110"/>
      <c r="B1" s="111"/>
      <c r="C1" s="111"/>
      <c r="D1" s="111"/>
      <c r="E1" s="111"/>
      <c r="F1" s="111"/>
      <c r="G1" s="111"/>
      <c r="H1" s="111"/>
      <c r="I1" s="111"/>
    </row>
    <row r="2" spans="1:9" x14ac:dyDescent="0.2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 x14ac:dyDescent="0.25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 x14ac:dyDescent="0.25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 x14ac:dyDescent="0.25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 x14ac:dyDescent="0.25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 x14ac:dyDescent="0.25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 x14ac:dyDescent="0.25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 x14ac:dyDescent="0.25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 x14ac:dyDescent="0.25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 x14ac:dyDescent="0.25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 x14ac:dyDescent="0.25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 x14ac:dyDescent="0.25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 x14ac:dyDescent="0.25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 x14ac:dyDescent="0.25">
      <c r="A15" s="164"/>
      <c r="B15" s="105"/>
      <c r="C15" s="105"/>
      <c r="D15" s="105"/>
      <c r="E15" s="105"/>
      <c r="F15" s="105"/>
      <c r="G15" s="105"/>
      <c r="H15" s="105"/>
      <c r="I15" s="105"/>
    </row>
    <row r="18" spans="1:1" ht="18.75" x14ac:dyDescent="0.3">
      <c r="A18" s="106"/>
    </row>
    <row r="19" spans="1:1" ht="18.75" x14ac:dyDescent="0.3">
      <c r="A19" s="106"/>
    </row>
    <row r="20" spans="1:1" ht="15" x14ac:dyDescent="0.25">
      <c r="A20" s="169"/>
    </row>
    <row r="21" spans="1:1" ht="267" customHeight="1" x14ac:dyDescent="0.25">
      <c r="A21" s="168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I342"/>
  <sheetViews>
    <sheetView showGridLines="0" zoomScale="80" zoomScaleNormal="80" workbookViewId="0">
      <selection activeCell="E85" sqref="E85"/>
    </sheetView>
  </sheetViews>
  <sheetFormatPr defaultRowHeight="12.75" x14ac:dyDescent="0.2"/>
  <cols>
    <col min="1" max="1" width="2" style="105" customWidth="1"/>
    <col min="2" max="2" width="2.85546875" style="105" customWidth="1"/>
    <col min="3" max="3" width="41.8554687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546875" style="105" customWidth="1"/>
    <col min="13" max="14" width="13.85546875" style="105" customWidth="1"/>
    <col min="15" max="15" width="3" style="105" customWidth="1"/>
    <col min="16" max="16384" width="9.140625" style="105"/>
  </cols>
  <sheetData>
    <row r="1" spans="2:15" ht="18" x14ac:dyDescent="0.25">
      <c r="C1" s="107"/>
    </row>
    <row r="2" spans="2:15" ht="23.25" x14ac:dyDescent="0.35">
      <c r="C2" s="371" t="s">
        <v>60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178"/>
    </row>
    <row r="3" spans="2:15" ht="14.25" x14ac:dyDescent="0.2">
      <c r="C3" s="112"/>
    </row>
    <row r="4" spans="2:15" ht="14.25" x14ac:dyDescent="0.2">
      <c r="C4" s="232" t="s">
        <v>67</v>
      </c>
      <c r="I4" s="176"/>
      <c r="J4" s="112" t="s">
        <v>98</v>
      </c>
      <c r="K4" s="112"/>
      <c r="L4" s="112"/>
    </row>
    <row r="5" spans="2:15" ht="14.25" x14ac:dyDescent="0.2">
      <c r="C5" s="232" t="s">
        <v>68</v>
      </c>
      <c r="I5" s="175"/>
      <c r="J5" s="112" t="s">
        <v>97</v>
      </c>
      <c r="K5" s="112"/>
      <c r="L5" s="112"/>
    </row>
    <row r="6" spans="2:15" ht="13.5" thickBot="1" x14ac:dyDescent="0.25"/>
    <row r="7" spans="2:15" ht="18.75" thickTop="1" x14ac:dyDescent="0.25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x14ac:dyDescent="0.2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 x14ac:dyDescent="0.25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Top="1" thickBot="1" x14ac:dyDescent="0.25">
      <c r="B10" s="210"/>
      <c r="C10" s="259" t="s">
        <v>151</v>
      </c>
      <c r="D10" s="235"/>
      <c r="E10" s="235"/>
      <c r="F10" s="235"/>
      <c r="G10" s="138" t="s">
        <v>163</v>
      </c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 x14ac:dyDescent="0.3">
      <c r="B11" s="210"/>
      <c r="C11" s="237" t="s">
        <v>0</v>
      </c>
      <c r="D11" s="355" t="s">
        <v>76</v>
      </c>
      <c r="E11" s="355"/>
      <c r="F11" s="356"/>
      <c r="G11" s="138" t="s">
        <v>157</v>
      </c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 x14ac:dyDescent="0.3">
      <c r="B12" s="210"/>
      <c r="C12" s="238" t="s">
        <v>1</v>
      </c>
      <c r="D12" s="349" t="s">
        <v>75</v>
      </c>
      <c r="E12" s="349"/>
      <c r="F12" s="350"/>
      <c r="G12" s="138" t="s">
        <v>158</v>
      </c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 x14ac:dyDescent="0.3">
      <c r="B13" s="210"/>
      <c r="C13" s="238" t="s">
        <v>10</v>
      </c>
      <c r="D13" s="349" t="s">
        <v>74</v>
      </c>
      <c r="E13" s="349"/>
      <c r="F13" s="350"/>
      <c r="G13" s="138" t="s">
        <v>159</v>
      </c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 x14ac:dyDescent="0.3">
      <c r="B14" s="210"/>
      <c r="C14" s="238" t="s">
        <v>9</v>
      </c>
      <c r="D14" s="365" t="s">
        <v>73</v>
      </c>
      <c r="E14" s="349"/>
      <c r="F14" s="350"/>
      <c r="G14" s="138" t="s">
        <v>160</v>
      </c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 x14ac:dyDescent="0.3">
      <c r="B15" s="210"/>
      <c r="C15" s="239" t="s">
        <v>2</v>
      </c>
      <c r="D15" s="349" t="s">
        <v>72</v>
      </c>
      <c r="E15" s="349"/>
      <c r="F15" s="350"/>
      <c r="G15" s="138" t="s">
        <v>161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 x14ac:dyDescent="0.3">
      <c r="B16" s="210"/>
      <c r="C16" s="239" t="s">
        <v>8</v>
      </c>
      <c r="D16" s="349" t="s">
        <v>103</v>
      </c>
      <c r="E16" s="349"/>
      <c r="F16" s="240"/>
      <c r="G16" s="187" t="s">
        <v>162</v>
      </c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 x14ac:dyDescent="0.25">
      <c r="B17" s="210"/>
      <c r="C17" s="241" t="s">
        <v>16</v>
      </c>
      <c r="D17" s="349" t="s">
        <v>69</v>
      </c>
      <c r="E17" s="349"/>
      <c r="F17" s="350"/>
      <c r="G17" s="141">
        <v>5</v>
      </c>
      <c r="H17" s="117"/>
      <c r="I17" s="117"/>
      <c r="J17" s="118"/>
      <c r="K17" s="118"/>
      <c r="L17" s="118"/>
      <c r="M17" s="118"/>
      <c r="N17" s="118"/>
      <c r="O17" s="211"/>
    </row>
    <row r="18" spans="2:16" ht="15.75" thickBot="1" x14ac:dyDescent="0.25">
      <c r="B18" s="210"/>
      <c r="C18" s="242" t="s">
        <v>27</v>
      </c>
      <c r="D18" s="355" t="s">
        <v>70</v>
      </c>
      <c r="E18" s="355"/>
      <c r="F18" s="356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.75" thickBot="1" x14ac:dyDescent="0.25">
      <c r="B19" s="210"/>
      <c r="C19" s="242" t="s">
        <v>38</v>
      </c>
      <c r="D19" s="355" t="s">
        <v>139</v>
      </c>
      <c r="E19" s="355"/>
      <c r="F19" s="356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9.25" thickBot="1" x14ac:dyDescent="0.25">
      <c r="B20" s="210"/>
      <c r="C20" s="243"/>
      <c r="D20" s="244"/>
      <c r="E20" s="244"/>
      <c r="F20" s="244"/>
      <c r="G20" s="373" t="s">
        <v>34</v>
      </c>
      <c r="H20" s="373"/>
      <c r="I20" s="373"/>
      <c r="J20" s="246" t="s">
        <v>35</v>
      </c>
      <c r="K20" s="247" t="s">
        <v>5</v>
      </c>
      <c r="L20" s="247" t="s">
        <v>104</v>
      </c>
      <c r="O20" s="211"/>
    </row>
    <row r="21" spans="2:16" ht="15.75" thickBot="1" x14ac:dyDescent="0.25">
      <c r="B21" s="210"/>
      <c r="C21" s="243" t="s">
        <v>61</v>
      </c>
      <c r="D21" s="245" t="s">
        <v>71</v>
      </c>
      <c r="E21" s="245"/>
      <c r="F21" s="245"/>
      <c r="G21" s="143" t="s">
        <v>158</v>
      </c>
      <c r="H21" s="144"/>
      <c r="I21" s="145"/>
      <c r="J21" s="146" t="s">
        <v>167</v>
      </c>
      <c r="K21" s="146" t="s">
        <v>158</v>
      </c>
      <c r="L21" s="146">
        <v>4501</v>
      </c>
      <c r="O21" s="211"/>
    </row>
    <row r="22" spans="2:16" ht="15.75" thickBot="1" x14ac:dyDescent="0.25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6" ht="15.75" thickBot="1" x14ac:dyDescent="0.25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.75" thickBot="1" x14ac:dyDescent="0.25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.75" thickBot="1" x14ac:dyDescent="0.25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.75" thickBot="1" x14ac:dyDescent="0.25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5" hidden="1" thickBot="1" x14ac:dyDescent="0.25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5" thickBot="1" x14ac:dyDescent="0.25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.75" thickBot="1" x14ac:dyDescent="0.3">
      <c r="B29" s="210"/>
      <c r="C29" s="243" t="s">
        <v>62</v>
      </c>
      <c r="D29" s="245" t="s">
        <v>102</v>
      </c>
      <c r="E29" s="244"/>
      <c r="F29" s="244"/>
      <c r="G29" s="186" t="s">
        <v>164</v>
      </c>
      <c r="H29" s="186"/>
      <c r="I29" s="186"/>
      <c r="M29" s="121"/>
      <c r="N29" s="121"/>
      <c r="O29" s="211"/>
    </row>
    <row r="30" spans="2:16" ht="15.75" hidden="1" thickBot="1" x14ac:dyDescent="0.3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.75" hidden="1" thickBot="1" x14ac:dyDescent="0.3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.5" thickBot="1" x14ac:dyDescent="0.25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Top="1" thickBot="1" x14ac:dyDescent="0.25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 x14ac:dyDescent="0.2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 x14ac:dyDescent="0.2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 x14ac:dyDescent="0.2">
      <c r="B36" s="210"/>
      <c r="C36" s="374" t="s">
        <v>125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182"/>
      <c r="O36" s="211"/>
    </row>
    <row r="37" spans="2:15" ht="16.5" customHeight="1" thickBot="1" x14ac:dyDescent="0.25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 x14ac:dyDescent="0.25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 x14ac:dyDescent="0.25">
      <c r="B39" s="210"/>
      <c r="C39" s="323" t="s">
        <v>143</v>
      </c>
      <c r="D39" s="364" t="s">
        <v>144</v>
      </c>
      <c r="E39" s="364"/>
      <c r="F39" s="364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 x14ac:dyDescent="0.25">
      <c r="B40" s="210"/>
      <c r="C40" s="249" t="s">
        <v>36</v>
      </c>
      <c r="D40" s="369" t="s">
        <v>77</v>
      </c>
      <c r="E40" s="369"/>
      <c r="F40" s="370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 x14ac:dyDescent="0.25">
      <c r="B41" s="210"/>
      <c r="C41" s="249" t="s">
        <v>37</v>
      </c>
      <c r="D41" s="369" t="s">
        <v>78</v>
      </c>
      <c r="E41" s="369"/>
      <c r="F41" s="370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 x14ac:dyDescent="0.25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 x14ac:dyDescent="0.25">
      <c r="B43" s="210"/>
      <c r="C43" s="249" t="s">
        <v>119</v>
      </c>
      <c r="D43" s="357" t="s">
        <v>165</v>
      </c>
      <c r="E43" s="358"/>
      <c r="F43" s="358"/>
      <c r="G43" s="358"/>
      <c r="H43" s="358"/>
      <c r="I43" s="359"/>
      <c r="J43" s="121"/>
      <c r="K43" s="121"/>
      <c r="L43" s="121"/>
      <c r="M43" s="121"/>
      <c r="N43" s="121"/>
      <c r="O43" s="211"/>
    </row>
    <row r="44" spans="2:15" ht="13.5" thickBot="1" x14ac:dyDescent="0.25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Top="1" thickBot="1" x14ac:dyDescent="0.25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 x14ac:dyDescent="0.2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 x14ac:dyDescent="0.2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 x14ac:dyDescent="0.25">
      <c r="B48" s="210"/>
      <c r="C48" s="360" t="s">
        <v>99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189"/>
      <c r="O48" s="211"/>
    </row>
    <row r="49" spans="2:22" ht="15" thickTop="1" x14ac:dyDescent="0.25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75" x14ac:dyDescent="0.2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 x14ac:dyDescent="0.3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30.75" thickBot="1" x14ac:dyDescent="0.3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22" ht="15.75" thickBot="1" x14ac:dyDescent="0.3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30.75" thickBot="1" x14ac:dyDescent="0.3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 x14ac:dyDescent="0.25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25" x14ac:dyDescent="0.2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 x14ac:dyDescent="0.3">
      <c r="B57" s="210"/>
      <c r="C57" s="258" t="s">
        <v>34</v>
      </c>
      <c r="D57" s="260" t="s">
        <v>39</v>
      </c>
      <c r="E57" s="375" t="s">
        <v>20</v>
      </c>
      <c r="F57" s="375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22" ht="15.75" thickBot="1" x14ac:dyDescent="0.3">
      <c r="B58" s="210"/>
      <c r="C58" s="157"/>
      <c r="D58" s="158" t="s">
        <v>50</v>
      </c>
      <c r="E58" s="351"/>
      <c r="F58" s="352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22" ht="15.75" thickBot="1" x14ac:dyDescent="0.3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22" ht="15.75" hidden="1" thickBot="1" x14ac:dyDescent="0.3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22" ht="15.75" hidden="1" thickBot="1" x14ac:dyDescent="0.3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22" ht="15.75" hidden="1" thickBot="1" x14ac:dyDescent="0.3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22" ht="15.75" hidden="1" thickBot="1" x14ac:dyDescent="0.3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22" ht="13.5" thickBot="1" x14ac:dyDescent="0.25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35" ht="13.5" thickTop="1" x14ac:dyDescent="0.2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75" x14ac:dyDescent="0.2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 x14ac:dyDescent="0.25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 x14ac:dyDescent="0.2">
      <c r="B68" s="210"/>
      <c r="C68" s="361" t="s">
        <v>84</v>
      </c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 x14ac:dyDescent="0.2">
      <c r="B69" s="210"/>
      <c r="C69" s="372"/>
      <c r="D69" s="372"/>
      <c r="E69" s="372"/>
      <c r="F69" s="372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 x14ac:dyDescent="0.2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 x14ac:dyDescent="0.25">
      <c r="B71" s="210"/>
      <c r="C71" s="268" t="s">
        <v>21</v>
      </c>
      <c r="D71" s="269"/>
      <c r="E71" s="369" t="s">
        <v>85</v>
      </c>
      <c r="F71" s="369"/>
      <c r="G71" s="369"/>
      <c r="H71" s="369"/>
      <c r="I71" s="369"/>
      <c r="J71" s="369"/>
      <c r="K71" s="369"/>
      <c r="L71" s="369"/>
      <c r="M71" s="369"/>
      <c r="N71" s="180"/>
      <c r="O71" s="211"/>
    </row>
    <row r="72" spans="2:35" ht="13.5" customHeight="1" x14ac:dyDescent="0.25">
      <c r="B72" s="210"/>
      <c r="C72" s="268" t="s">
        <v>25</v>
      </c>
      <c r="D72" s="269"/>
      <c r="E72" s="353" t="s">
        <v>86</v>
      </c>
      <c r="F72" s="353"/>
      <c r="G72" s="353"/>
      <c r="H72" s="353"/>
      <c r="I72" s="353"/>
      <c r="J72" s="353"/>
      <c r="K72" s="353"/>
      <c r="L72" s="353"/>
      <c r="M72" s="353"/>
      <c r="N72" s="181"/>
      <c r="O72" s="211"/>
    </row>
    <row r="73" spans="2:35" ht="15" x14ac:dyDescent="0.25">
      <c r="B73" s="210"/>
      <c r="C73" s="268" t="s">
        <v>53</v>
      </c>
      <c r="D73" s="269"/>
      <c r="E73" s="353" t="s">
        <v>87</v>
      </c>
      <c r="F73" s="354"/>
      <c r="G73" s="354"/>
      <c r="H73" s="354"/>
      <c r="I73" s="354"/>
      <c r="J73" s="354"/>
      <c r="K73" s="354"/>
      <c r="L73" s="354"/>
      <c r="M73" s="354"/>
      <c r="N73" s="179"/>
      <c r="O73" s="211"/>
    </row>
    <row r="74" spans="2:35" ht="15" x14ac:dyDescent="0.25">
      <c r="B74" s="210"/>
      <c r="C74" s="363" t="s">
        <v>55</v>
      </c>
      <c r="D74" s="363"/>
      <c r="E74" s="353" t="s">
        <v>88</v>
      </c>
      <c r="F74" s="354"/>
      <c r="G74" s="354"/>
      <c r="H74" s="354"/>
      <c r="I74" s="354"/>
      <c r="J74" s="354"/>
      <c r="K74" s="354"/>
      <c r="L74" s="354"/>
      <c r="M74" s="354"/>
      <c r="N74" s="179"/>
      <c r="O74" s="211"/>
    </row>
    <row r="75" spans="2:35" ht="14.25" customHeight="1" x14ac:dyDescent="0.25">
      <c r="B75" s="210"/>
      <c r="C75" s="367" t="s">
        <v>56</v>
      </c>
      <c r="D75" s="367"/>
      <c r="E75" s="353" t="s">
        <v>89</v>
      </c>
      <c r="F75" s="353"/>
      <c r="G75" s="353"/>
      <c r="H75" s="353"/>
      <c r="I75" s="353"/>
      <c r="J75" s="353"/>
      <c r="K75" s="353"/>
      <c r="L75" s="353"/>
      <c r="M75" s="353"/>
      <c r="N75" s="181"/>
      <c r="O75" s="211"/>
    </row>
    <row r="76" spans="2:35" ht="15" x14ac:dyDescent="0.25">
      <c r="B76" s="210"/>
      <c r="C76" s="363" t="s">
        <v>57</v>
      </c>
      <c r="D76" s="363"/>
      <c r="E76" s="353"/>
      <c r="F76" s="354"/>
      <c r="G76" s="354"/>
      <c r="H76" s="354"/>
      <c r="I76" s="354"/>
      <c r="J76" s="354"/>
      <c r="K76" s="354"/>
      <c r="L76" s="354"/>
      <c r="M76" s="354"/>
      <c r="N76" s="179"/>
      <c r="O76" s="211"/>
    </row>
    <row r="77" spans="2:35" ht="15" customHeight="1" x14ac:dyDescent="0.2">
      <c r="B77" s="210"/>
      <c r="C77" s="368" t="s">
        <v>26</v>
      </c>
      <c r="D77" s="368"/>
      <c r="E77" s="353" t="s">
        <v>90</v>
      </c>
      <c r="F77" s="354"/>
      <c r="G77" s="354"/>
      <c r="H77" s="354"/>
      <c r="I77" s="354"/>
      <c r="J77" s="354"/>
      <c r="K77" s="354"/>
      <c r="L77" s="354"/>
      <c r="M77" s="354"/>
      <c r="N77" s="179"/>
      <c r="O77" s="211"/>
    </row>
    <row r="78" spans="2:35" ht="15" x14ac:dyDescent="0.2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5.75" thickBot="1" x14ac:dyDescent="0.25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5" thickBot="1" x14ac:dyDescent="0.25">
      <c r="B80" s="210"/>
      <c r="C80" s="243" t="s">
        <v>18</v>
      </c>
      <c r="D80" s="121"/>
      <c r="E80" s="156" t="s">
        <v>158</v>
      </c>
      <c r="F80" s="121"/>
      <c r="G80" s="243" t="s">
        <v>11</v>
      </c>
      <c r="H80" s="119"/>
      <c r="I80" s="159" t="s">
        <v>164</v>
      </c>
      <c r="J80" s="121"/>
      <c r="K80" s="121"/>
      <c r="L80" s="121"/>
      <c r="M80" s="121"/>
      <c r="N80" s="121"/>
      <c r="O80" s="211"/>
    </row>
    <row r="81" spans="2:15" ht="44.25" thickBot="1" x14ac:dyDescent="0.3">
      <c r="B81" s="210"/>
      <c r="C81" s="336" t="s">
        <v>40</v>
      </c>
      <c r="D81" s="336"/>
      <c r="E81" s="335" t="s">
        <v>22</v>
      </c>
      <c r="F81" s="335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 x14ac:dyDescent="0.3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 x14ac:dyDescent="0.3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 x14ac:dyDescent="0.3">
      <c r="B84" s="210"/>
      <c r="C84" s="273" t="s">
        <v>53</v>
      </c>
      <c r="D84" s="274"/>
      <c r="E84" s="153" t="s">
        <v>169</v>
      </c>
      <c r="F84" s="154"/>
      <c r="G84" s="155"/>
      <c r="H84" s="151">
        <v>269075</v>
      </c>
      <c r="I84" s="152">
        <v>367572</v>
      </c>
      <c r="J84" s="151">
        <v>378599</v>
      </c>
      <c r="K84" s="151">
        <v>389957</v>
      </c>
      <c r="L84" s="151">
        <v>401656</v>
      </c>
      <c r="M84" s="151">
        <v>101774</v>
      </c>
      <c r="N84" s="193"/>
      <c r="O84" s="211"/>
    </row>
    <row r="85" spans="2:15" ht="14.25" customHeight="1" thickBot="1" x14ac:dyDescent="0.3">
      <c r="B85" s="210"/>
      <c r="C85" s="339" t="s">
        <v>55</v>
      </c>
      <c r="D85" s="34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 x14ac:dyDescent="0.3">
      <c r="B86" s="210"/>
      <c r="C86" s="337" t="s">
        <v>56</v>
      </c>
      <c r="D86" s="338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 x14ac:dyDescent="0.3">
      <c r="B87" s="210"/>
      <c r="C87" s="339" t="s">
        <v>57</v>
      </c>
      <c r="D87" s="34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 x14ac:dyDescent="0.3">
      <c r="B88" s="210"/>
      <c r="C88" s="341" t="s">
        <v>26</v>
      </c>
      <c r="D88" s="342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 x14ac:dyDescent="0.2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 x14ac:dyDescent="0.25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 x14ac:dyDescent="0.25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 x14ac:dyDescent="0.3">
      <c r="B92" s="210"/>
      <c r="C92" s="336" t="s">
        <v>40</v>
      </c>
      <c r="D92" s="336"/>
      <c r="E92" s="335" t="s">
        <v>22</v>
      </c>
      <c r="F92" s="335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 x14ac:dyDescent="0.3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 x14ac:dyDescent="0.3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 x14ac:dyDescent="0.3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 x14ac:dyDescent="0.3">
      <c r="B96" s="210"/>
      <c r="C96" s="339" t="s">
        <v>55</v>
      </c>
      <c r="D96" s="34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 x14ac:dyDescent="0.3">
      <c r="B97" s="210"/>
      <c r="C97" s="337" t="s">
        <v>56</v>
      </c>
      <c r="D97" s="338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 x14ac:dyDescent="0.3">
      <c r="B98" s="210"/>
      <c r="C98" s="339" t="s">
        <v>57</v>
      </c>
      <c r="D98" s="34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 x14ac:dyDescent="0.3">
      <c r="B99" s="210"/>
      <c r="C99" s="341" t="s">
        <v>26</v>
      </c>
      <c r="D99" s="34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 x14ac:dyDescent="0.2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 x14ac:dyDescent="0.25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 x14ac:dyDescent="0.25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hidden="1" thickBot="1" x14ac:dyDescent="0.3">
      <c r="B103" s="210"/>
      <c r="C103" s="336" t="s">
        <v>40</v>
      </c>
      <c r="D103" s="336"/>
      <c r="E103" s="335" t="s">
        <v>22</v>
      </c>
      <c r="F103" s="335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hidden="1" thickBot="1" x14ac:dyDescent="0.3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hidden="1" thickBot="1" x14ac:dyDescent="0.3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hidden="1" thickBot="1" x14ac:dyDescent="0.3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hidden="1" thickBot="1" x14ac:dyDescent="0.3">
      <c r="B107" s="210"/>
      <c r="C107" s="339" t="s">
        <v>55</v>
      </c>
      <c r="D107" s="34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hidden="1" thickBot="1" x14ac:dyDescent="0.3">
      <c r="B108" s="210"/>
      <c r="C108" s="337" t="s">
        <v>56</v>
      </c>
      <c r="D108" s="338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hidden="1" thickBot="1" x14ac:dyDescent="0.3">
      <c r="B109" s="210"/>
      <c r="C109" s="339" t="s">
        <v>57</v>
      </c>
      <c r="D109" s="34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hidden="1" thickBot="1" x14ac:dyDescent="0.3">
      <c r="B110" s="210"/>
      <c r="C110" s="341" t="s">
        <v>26</v>
      </c>
      <c r="D110" s="34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 x14ac:dyDescent="0.2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 x14ac:dyDescent="0.25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 x14ac:dyDescent="0.25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hidden="1" thickBot="1" x14ac:dyDescent="0.3">
      <c r="B114" s="210"/>
      <c r="C114" s="336" t="s">
        <v>40</v>
      </c>
      <c r="D114" s="336"/>
      <c r="E114" s="335" t="s">
        <v>22</v>
      </c>
      <c r="F114" s="335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hidden="1" thickBot="1" x14ac:dyDescent="0.3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hidden="1" thickBot="1" x14ac:dyDescent="0.3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hidden="1" thickBot="1" x14ac:dyDescent="0.3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hidden="1" thickBot="1" x14ac:dyDescent="0.3">
      <c r="B118" s="210"/>
      <c r="C118" s="345" t="s">
        <v>55</v>
      </c>
      <c r="D118" s="34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hidden="1" thickBot="1" x14ac:dyDescent="0.3">
      <c r="B119" s="210"/>
      <c r="C119" s="343" t="s">
        <v>56</v>
      </c>
      <c r="D119" s="34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hidden="1" thickBot="1" x14ac:dyDescent="0.3">
      <c r="B120" s="210"/>
      <c r="C120" s="345" t="s">
        <v>57</v>
      </c>
      <c r="D120" s="34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hidden="1" thickBot="1" x14ac:dyDescent="0.3">
      <c r="B121" s="210"/>
      <c r="C121" s="347" t="s">
        <v>26</v>
      </c>
      <c r="D121" s="34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 hidden="1" x14ac:dyDescent="0.2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 x14ac:dyDescent="0.25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 x14ac:dyDescent="0.25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hidden="1" thickBot="1" x14ac:dyDescent="0.3">
      <c r="B125" s="210"/>
      <c r="C125" s="336" t="s">
        <v>40</v>
      </c>
      <c r="D125" s="336"/>
      <c r="E125" s="335" t="s">
        <v>22</v>
      </c>
      <c r="F125" s="335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hidden="1" thickBot="1" x14ac:dyDescent="0.3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hidden="1" thickBot="1" x14ac:dyDescent="0.3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hidden="1" thickBot="1" x14ac:dyDescent="0.3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hidden="1" thickBot="1" x14ac:dyDescent="0.3">
      <c r="B129" s="210"/>
      <c r="C129" s="345" t="s">
        <v>55</v>
      </c>
      <c r="D129" s="34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hidden="1" thickBot="1" x14ac:dyDescent="0.3">
      <c r="B130" s="210"/>
      <c r="C130" s="343" t="s">
        <v>56</v>
      </c>
      <c r="D130" s="34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hidden="1" thickBot="1" x14ac:dyDescent="0.3">
      <c r="B131" s="210"/>
      <c r="C131" s="345" t="s">
        <v>57</v>
      </c>
      <c r="D131" s="34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hidden="1" thickBot="1" x14ac:dyDescent="0.3">
      <c r="B132" s="210"/>
      <c r="C132" s="347" t="s">
        <v>26</v>
      </c>
      <c r="D132" s="34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 hidden="1" x14ac:dyDescent="0.2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 x14ac:dyDescent="0.25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 x14ac:dyDescent="0.25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hidden="1" thickBot="1" x14ac:dyDescent="0.3">
      <c r="B136" s="210"/>
      <c r="C136" s="336" t="s">
        <v>40</v>
      </c>
      <c r="D136" s="336"/>
      <c r="E136" s="335" t="s">
        <v>22</v>
      </c>
      <c r="F136" s="335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hidden="1" thickBot="1" x14ac:dyDescent="0.3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hidden="1" thickBot="1" x14ac:dyDescent="0.3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hidden="1" thickBot="1" x14ac:dyDescent="0.3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hidden="1" thickBot="1" x14ac:dyDescent="0.3">
      <c r="B140" s="210"/>
      <c r="C140" s="345" t="s">
        <v>55</v>
      </c>
      <c r="D140" s="34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hidden="1" thickBot="1" x14ac:dyDescent="0.3">
      <c r="B141" s="210"/>
      <c r="C141" s="343" t="s">
        <v>56</v>
      </c>
      <c r="D141" s="34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hidden="1" thickBot="1" x14ac:dyDescent="0.3">
      <c r="B142" s="210"/>
      <c r="C142" s="345" t="s">
        <v>57</v>
      </c>
      <c r="D142" s="34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hidden="1" thickBot="1" x14ac:dyDescent="0.3">
      <c r="B143" s="210"/>
      <c r="C143" s="347" t="s">
        <v>26</v>
      </c>
      <c r="D143" s="34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 x14ac:dyDescent="0.25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 x14ac:dyDescent="0.25">
      <c r="C145" s="108"/>
      <c r="D145" s="108"/>
      <c r="E145" s="108"/>
      <c r="F145" s="108"/>
      <c r="G145" s="108"/>
      <c r="H145" s="108"/>
      <c r="I145" s="108"/>
    </row>
    <row r="146" spans="2:17" ht="18.75" thickTop="1" x14ac:dyDescent="0.2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 x14ac:dyDescent="0.2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 x14ac:dyDescent="0.2">
      <c r="B148" s="210"/>
      <c r="C148" s="354" t="s">
        <v>100</v>
      </c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179"/>
      <c r="O148" s="224"/>
      <c r="P148" s="225"/>
      <c r="Q148" s="225"/>
    </row>
    <row r="149" spans="2:17" ht="12.75" customHeight="1" x14ac:dyDescent="0.2">
      <c r="B149" s="210"/>
      <c r="C149" s="354" t="s">
        <v>132</v>
      </c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179"/>
      <c r="O149" s="224"/>
      <c r="P149" s="225"/>
      <c r="Q149" s="225"/>
    </row>
    <row r="150" spans="2:17" ht="15" thickBot="1" x14ac:dyDescent="0.25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5" thickBot="1" x14ac:dyDescent="0.25">
      <c r="B151" s="210"/>
      <c r="C151" s="243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5" thickBot="1" x14ac:dyDescent="0.25">
      <c r="B152" s="210"/>
      <c r="C152" s="243" t="s">
        <v>124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 x14ac:dyDescent="0.2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 x14ac:dyDescent="0.2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5" x14ac:dyDescent="0.25">
      <c r="B155" s="210"/>
      <c r="C155" s="366" t="s">
        <v>18</v>
      </c>
      <c r="D155" s="366" t="s">
        <v>39</v>
      </c>
      <c r="E155" s="376" t="s">
        <v>23</v>
      </c>
      <c r="F155" s="376"/>
      <c r="G155" s="283">
        <f>G81</f>
        <v>2019</v>
      </c>
      <c r="H155" s="284">
        <f>IF(OR(G19=2013, G19=2015, G19=2017, G19=2019), G19+1, 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30.75" thickBot="1" x14ac:dyDescent="0.3">
      <c r="B156" s="210"/>
      <c r="C156" s="335"/>
      <c r="D156" s="335"/>
      <c r="E156" s="377"/>
      <c r="F156" s="377"/>
      <c r="G156" s="285" t="s">
        <v>24</v>
      </c>
      <c r="H156" s="285" t="str">
        <f>IF(H155="NA", " ", 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5" thickBot="1" x14ac:dyDescent="0.25">
      <c r="B157" s="210"/>
      <c r="C157" s="156"/>
      <c r="D157" s="160" t="s">
        <v>50</v>
      </c>
      <c r="E157" s="153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7" ht="15" thickBot="1" x14ac:dyDescent="0.25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5" hidden="1" thickBot="1" x14ac:dyDescent="0.25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7" ht="15" hidden="1" thickBot="1" x14ac:dyDescent="0.25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 x14ac:dyDescent="0.25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 x14ac:dyDescent="0.25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 x14ac:dyDescent="0.25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9.5" thickTop="1" thickBot="1" x14ac:dyDescent="0.25">
      <c r="C164" s="109"/>
      <c r="D164" s="108"/>
      <c r="E164" s="108"/>
      <c r="F164" s="108"/>
      <c r="G164" s="108"/>
      <c r="H164" s="108"/>
      <c r="I164" s="108"/>
    </row>
    <row r="165" spans="2:15" ht="19.5" thickTop="1" thickBot="1" x14ac:dyDescent="0.25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 x14ac:dyDescent="0.25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 x14ac:dyDescent="0.25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 x14ac:dyDescent="0.25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 x14ac:dyDescent="0.25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 x14ac:dyDescent="0.25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 x14ac:dyDescent="0.25">
      <c r="B171" s="210"/>
      <c r="C171" s="243" t="s">
        <v>106</v>
      </c>
      <c r="D171" s="125"/>
      <c r="E171" s="125"/>
      <c r="F171" s="379" t="s">
        <v>149</v>
      </c>
      <c r="G171" s="380"/>
      <c r="H171" s="380"/>
      <c r="I171" s="380"/>
      <c r="J171" s="380"/>
      <c r="K171" s="380"/>
      <c r="L171" s="380"/>
      <c r="M171" s="380"/>
      <c r="N171" s="381"/>
      <c r="O171" s="211"/>
    </row>
    <row r="172" spans="2:15" ht="15" customHeight="1" x14ac:dyDescent="0.2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 x14ac:dyDescent="0.25">
      <c r="B173" s="210"/>
      <c r="C173" s="354" t="s">
        <v>155</v>
      </c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179"/>
      <c r="O173" s="224"/>
    </row>
    <row r="174" spans="2:15" ht="34.5" customHeight="1" thickBot="1" x14ac:dyDescent="0.25">
      <c r="B174" s="210"/>
      <c r="C174" s="382" t="s">
        <v>166</v>
      </c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4"/>
      <c r="O174" s="224"/>
    </row>
    <row r="175" spans="2:15" ht="34.5" customHeight="1" thickBot="1" x14ac:dyDescent="0.25">
      <c r="B175" s="210"/>
      <c r="C175" s="385" t="s">
        <v>168</v>
      </c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7"/>
      <c r="O175" s="224"/>
    </row>
    <row r="176" spans="2:15" ht="34.5" customHeight="1" thickBot="1" x14ac:dyDescent="0.25">
      <c r="B176" s="210"/>
      <c r="C176" s="385" t="s">
        <v>123</v>
      </c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7"/>
      <c r="O176" s="224"/>
    </row>
    <row r="177" spans="2:15" ht="34.5" customHeight="1" thickBot="1" x14ac:dyDescent="0.25">
      <c r="B177" s="210"/>
      <c r="C177" s="385" t="s">
        <v>123</v>
      </c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7"/>
      <c r="O177" s="224"/>
    </row>
    <row r="178" spans="2:15" ht="19.5" customHeight="1" x14ac:dyDescent="0.2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 x14ac:dyDescent="0.2">
      <c r="B179" s="210"/>
      <c r="C179" s="354" t="s">
        <v>156</v>
      </c>
      <c r="D179" s="354"/>
      <c r="E179" s="354"/>
      <c r="F179" s="354"/>
      <c r="G179" s="354"/>
      <c r="H179" s="354"/>
      <c r="I179" s="354"/>
      <c r="J179" s="354"/>
      <c r="K179" s="354"/>
      <c r="L179" s="354"/>
      <c r="M179" s="354"/>
      <c r="N179" s="116"/>
      <c r="O179" s="211"/>
    </row>
    <row r="180" spans="2:15" ht="15" thickBot="1" x14ac:dyDescent="0.25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2:15" ht="13.5" thickTop="1" x14ac:dyDescent="0.2">
      <c r="C181" s="108"/>
      <c r="D181" s="108"/>
      <c r="E181" s="108"/>
      <c r="F181" s="108"/>
      <c r="G181" s="108"/>
      <c r="H181" s="108"/>
      <c r="I181" s="108"/>
    </row>
    <row r="182" spans="2:15" x14ac:dyDescent="0.2">
      <c r="C182" s="108"/>
      <c r="D182" s="108"/>
      <c r="E182" s="108"/>
      <c r="F182" s="108"/>
      <c r="G182" s="108"/>
      <c r="H182" s="108"/>
      <c r="I182" s="108"/>
    </row>
    <row r="183" spans="2:15" x14ac:dyDescent="0.2">
      <c r="C183" s="108"/>
      <c r="D183" s="108"/>
      <c r="E183" s="108"/>
      <c r="F183" s="108"/>
      <c r="G183" s="108"/>
      <c r="H183" s="108"/>
      <c r="I183" s="108"/>
    </row>
    <row r="184" spans="2:15" x14ac:dyDescent="0.2">
      <c r="C184" s="108"/>
      <c r="D184" s="108"/>
      <c r="E184" s="108"/>
      <c r="F184" s="108"/>
      <c r="G184" s="108"/>
      <c r="H184" s="108"/>
      <c r="I184" s="108"/>
    </row>
    <row r="185" spans="2:15" x14ac:dyDescent="0.2">
      <c r="C185" s="108"/>
      <c r="D185" s="108"/>
      <c r="E185" s="108"/>
      <c r="F185" s="108"/>
      <c r="G185" s="108"/>
      <c r="H185" s="108"/>
      <c r="I185" s="108"/>
    </row>
    <row r="186" spans="2:15" x14ac:dyDescent="0.2">
      <c r="C186" s="108"/>
      <c r="D186" s="108"/>
      <c r="E186" s="108"/>
      <c r="F186" s="108"/>
      <c r="G186" s="108"/>
      <c r="H186" s="108"/>
      <c r="I186" s="108"/>
    </row>
    <row r="187" spans="2:15" x14ac:dyDescent="0.2">
      <c r="C187" s="108"/>
      <c r="D187" s="108"/>
      <c r="E187" s="108"/>
      <c r="F187" s="108"/>
      <c r="G187" s="108"/>
      <c r="H187" s="108"/>
      <c r="I187" s="108"/>
    </row>
    <row r="188" spans="2:15" x14ac:dyDescent="0.2">
      <c r="C188" s="108"/>
      <c r="D188" s="108"/>
      <c r="E188" s="108"/>
      <c r="F188" s="108"/>
      <c r="G188" s="108"/>
      <c r="H188" s="108"/>
      <c r="I188" s="108"/>
    </row>
    <row r="189" spans="2:15" x14ac:dyDescent="0.2">
      <c r="C189" s="108"/>
      <c r="D189" s="108"/>
      <c r="E189" s="108"/>
      <c r="F189" s="108"/>
      <c r="G189" s="108"/>
      <c r="H189" s="108"/>
      <c r="I189" s="108"/>
    </row>
    <row r="190" spans="2:15" x14ac:dyDescent="0.2">
      <c r="C190" s="108"/>
      <c r="D190" s="108"/>
      <c r="E190" s="108"/>
      <c r="F190" s="108"/>
      <c r="G190" s="108"/>
      <c r="H190" s="108"/>
      <c r="I190" s="108"/>
    </row>
    <row r="191" spans="2:15" x14ac:dyDescent="0.2">
      <c r="C191" s="108"/>
      <c r="D191" s="108"/>
      <c r="E191" s="108"/>
      <c r="F191" s="108"/>
      <c r="G191" s="108"/>
      <c r="H191" s="108"/>
      <c r="I191" s="108"/>
    </row>
    <row r="192" spans="2:15" x14ac:dyDescent="0.2">
      <c r="C192" s="108"/>
      <c r="D192" s="108"/>
      <c r="E192" s="108"/>
      <c r="F192" s="108"/>
      <c r="G192" s="108"/>
      <c r="H192" s="108"/>
      <c r="I192" s="108"/>
    </row>
    <row r="193" spans="3:17" x14ac:dyDescent="0.2">
      <c r="C193" s="108"/>
      <c r="D193" s="108"/>
      <c r="E193" s="108"/>
      <c r="F193" s="108"/>
      <c r="G193" s="108"/>
      <c r="H193" s="108"/>
      <c r="I193" s="108"/>
    </row>
    <row r="194" spans="3:17" x14ac:dyDescent="0.2">
      <c r="C194" s="108"/>
      <c r="D194" s="108"/>
      <c r="E194" s="108"/>
      <c r="F194" s="108"/>
      <c r="G194" s="108"/>
      <c r="H194" s="108"/>
      <c r="I194" s="108"/>
    </row>
    <row r="195" spans="3:17" x14ac:dyDescent="0.2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x14ac:dyDescent="0.2">
      <c r="C196" s="228" t="str">
        <f>IF(F167="N", "The transaction is not backed by new revenue. ", 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x14ac:dyDescent="0.2">
      <c r="C197" s="227" t="str">
        <f>IF(F167="N", "", IF(F168="N", "The new revenue does not include grant revenue. ", 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x14ac:dyDescent="0.2">
      <c r="C198" s="227" t="str">
        <f>IF(F167="N", " ", IF(F168="N", " ", IF(F169="N", "The grant has not been awarded. ", 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x14ac:dyDescent="0.2">
      <c r="C199" s="228" t="str">
        <f>IF(F167="N", " ", IF(F170="N", "The new revenue has not been received. ", 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x14ac:dyDescent="0.2">
      <c r="C200" s="327" t="str">
        <f>IF(F167="N", " ", IF(F170="N", F171, 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x14ac:dyDescent="0.2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 x14ac:dyDescent="0.25">
      <c r="C202" s="378"/>
      <c r="D202" s="378"/>
      <c r="E202" s="378"/>
      <c r="F202" s="378"/>
      <c r="G202" s="378"/>
      <c r="H202" s="378"/>
      <c r="I202" s="378"/>
      <c r="J202" s="378"/>
      <c r="K202" s="378"/>
      <c r="L202" s="378"/>
      <c r="M202" s="378"/>
      <c r="N202" s="378"/>
      <c r="O202" s="378"/>
      <c r="P202" s="378"/>
      <c r="Q202" s="378"/>
    </row>
    <row r="203" spans="3:17" x14ac:dyDescent="0.2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x14ac:dyDescent="0.2">
      <c r="C204" s="230" t="str">
        <f>G29</f>
        <v>1045837</v>
      </c>
      <c r="D204" s="227" t="s">
        <v>43</v>
      </c>
      <c r="E204" s="228" t="str">
        <f>IF(D52="Y", CONCATENATE(F52, " in fund balance is being used to cover indicated expenditures.  "), 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x14ac:dyDescent="0.2">
      <c r="C205" s="230">
        <f>H29</f>
        <v>0</v>
      </c>
      <c r="D205" s="227" t="s">
        <v>44</v>
      </c>
      <c r="E205" s="228" t="str">
        <f>IF(D54="Y", CONCATENATE(F54, " in reallocated grant funding is being used to cover indicated expenditures."),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x14ac:dyDescent="0.2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x14ac:dyDescent="0.2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x14ac:dyDescent="0.2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x14ac:dyDescent="0.2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x14ac:dyDescent="0.2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x14ac:dyDescent="0.2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x14ac:dyDescent="0.2">
      <c r="C212" s="231"/>
      <c r="D212" s="227">
        <v>300</v>
      </c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x14ac:dyDescent="0.2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x14ac:dyDescent="0.2">
      <c r="C214" s="226"/>
      <c r="D214" s="108"/>
      <c r="E214" s="108"/>
      <c r="F214" s="108"/>
      <c r="G214" s="108"/>
      <c r="H214" s="108"/>
      <c r="I214" s="108"/>
    </row>
    <row r="215" spans="3:17" x14ac:dyDescent="0.2">
      <c r="C215" s="226"/>
      <c r="D215" s="108"/>
      <c r="E215" s="108"/>
      <c r="F215" s="108"/>
      <c r="G215" s="108"/>
      <c r="H215" s="108"/>
      <c r="I215" s="108"/>
    </row>
    <row r="216" spans="3:17" x14ac:dyDescent="0.2">
      <c r="C216" s="226"/>
      <c r="D216" s="108"/>
      <c r="E216" s="108"/>
      <c r="F216" s="108"/>
      <c r="G216" s="108"/>
      <c r="H216" s="108"/>
      <c r="I216" s="108"/>
    </row>
    <row r="217" spans="3:17" x14ac:dyDescent="0.2">
      <c r="C217" s="226"/>
      <c r="D217" s="108"/>
      <c r="E217" s="108"/>
      <c r="F217" s="108"/>
      <c r="G217" s="108"/>
      <c r="H217" s="108"/>
      <c r="I217" s="108"/>
    </row>
    <row r="218" spans="3:17" x14ac:dyDescent="0.2">
      <c r="C218" s="226"/>
      <c r="D218" s="108"/>
      <c r="E218" s="108"/>
      <c r="F218" s="108"/>
      <c r="G218" s="108"/>
      <c r="H218" s="108"/>
      <c r="I218" s="108"/>
    </row>
    <row r="219" spans="3:17" x14ac:dyDescent="0.2">
      <c r="C219" s="226"/>
      <c r="D219" s="108"/>
      <c r="E219" s="108"/>
      <c r="F219" s="108"/>
      <c r="G219" s="108"/>
      <c r="H219" s="108"/>
      <c r="I219" s="108"/>
    </row>
    <row r="220" spans="3:17" x14ac:dyDescent="0.2">
      <c r="C220" s="108"/>
      <c r="D220" s="108"/>
      <c r="E220" s="108"/>
      <c r="F220" s="108"/>
      <c r="G220" s="108"/>
      <c r="H220" s="108"/>
      <c r="I220" s="108"/>
    </row>
    <row r="221" spans="3:17" x14ac:dyDescent="0.2">
      <c r="C221" s="108"/>
      <c r="D221" s="108"/>
      <c r="E221" s="108"/>
      <c r="F221" s="108"/>
      <c r="G221" s="108"/>
      <c r="H221" s="108"/>
      <c r="I221" s="108"/>
    </row>
    <row r="222" spans="3:17" x14ac:dyDescent="0.2">
      <c r="C222" s="108"/>
      <c r="D222" s="108"/>
      <c r="E222" s="108"/>
      <c r="F222" s="108"/>
      <c r="G222" s="108"/>
      <c r="H222" s="108"/>
      <c r="I222" s="108"/>
    </row>
    <row r="223" spans="3:17" x14ac:dyDescent="0.2">
      <c r="C223" s="108"/>
      <c r="D223" s="108"/>
      <c r="E223" s="108"/>
      <c r="F223" s="108"/>
      <c r="G223" s="108"/>
      <c r="H223" s="108"/>
      <c r="I223" s="108"/>
    </row>
    <row r="224" spans="3:17" x14ac:dyDescent="0.2">
      <c r="C224" s="108"/>
      <c r="D224" s="108"/>
      <c r="E224" s="108"/>
      <c r="F224" s="108"/>
      <c r="G224" s="108"/>
      <c r="H224" s="108"/>
      <c r="I224" s="108"/>
    </row>
    <row r="225" spans="3:9" x14ac:dyDescent="0.2">
      <c r="C225" s="108"/>
      <c r="D225" s="108"/>
      <c r="E225" s="108"/>
      <c r="F225" s="108"/>
      <c r="G225" s="108"/>
      <c r="H225" s="108"/>
      <c r="I225" s="108"/>
    </row>
    <row r="226" spans="3:9" x14ac:dyDescent="0.2">
      <c r="C226" s="108"/>
      <c r="D226" s="108"/>
      <c r="E226" s="108"/>
      <c r="F226" s="108"/>
      <c r="G226" s="108"/>
      <c r="H226" s="108"/>
      <c r="I226" s="108"/>
    </row>
    <row r="227" spans="3:9" x14ac:dyDescent="0.2">
      <c r="C227" s="108"/>
      <c r="D227" s="108"/>
      <c r="E227" s="108"/>
      <c r="F227" s="108"/>
      <c r="G227" s="108"/>
      <c r="H227" s="108"/>
      <c r="I227" s="108"/>
    </row>
    <row r="228" spans="3:9" x14ac:dyDescent="0.2">
      <c r="C228" s="108"/>
      <c r="D228" s="108"/>
      <c r="E228" s="108"/>
      <c r="F228" s="108"/>
      <c r="G228" s="108"/>
      <c r="H228" s="108"/>
      <c r="I228" s="108"/>
    </row>
    <row r="229" spans="3:9" x14ac:dyDescent="0.2">
      <c r="C229" s="108"/>
      <c r="D229" s="108"/>
      <c r="E229" s="108"/>
      <c r="F229" s="108"/>
      <c r="G229" s="108"/>
      <c r="H229" s="108"/>
      <c r="I229" s="108"/>
    </row>
    <row r="230" spans="3:9" x14ac:dyDescent="0.2">
      <c r="C230" s="108"/>
      <c r="D230" s="108"/>
      <c r="E230" s="108"/>
      <c r="F230" s="108"/>
      <c r="G230" s="108"/>
      <c r="H230" s="108"/>
      <c r="I230" s="108"/>
    </row>
    <row r="231" spans="3:9" x14ac:dyDescent="0.2">
      <c r="C231" s="108"/>
      <c r="D231" s="108"/>
      <c r="E231" s="108"/>
      <c r="F231" s="108"/>
      <c r="G231" s="108"/>
      <c r="H231" s="108"/>
      <c r="I231" s="108"/>
    </row>
    <row r="232" spans="3:9" x14ac:dyDescent="0.2">
      <c r="C232" s="108"/>
      <c r="D232" s="108"/>
      <c r="E232" s="108"/>
      <c r="F232" s="108"/>
      <c r="G232" s="108"/>
      <c r="H232" s="108"/>
      <c r="I232" s="108"/>
    </row>
    <row r="233" spans="3:9" x14ac:dyDescent="0.2">
      <c r="C233" s="108"/>
      <c r="D233" s="108"/>
      <c r="E233" s="108"/>
      <c r="F233" s="108"/>
      <c r="G233" s="108"/>
      <c r="H233" s="108"/>
      <c r="I233" s="108"/>
    </row>
    <row r="234" spans="3:9" x14ac:dyDescent="0.2">
      <c r="C234" s="108"/>
      <c r="D234" s="108"/>
      <c r="E234" s="108"/>
      <c r="F234" s="108"/>
      <c r="G234" s="108"/>
      <c r="H234" s="108"/>
      <c r="I234" s="108"/>
    </row>
    <row r="235" spans="3:9" x14ac:dyDescent="0.2">
      <c r="C235" s="108"/>
      <c r="D235" s="108"/>
      <c r="E235" s="108"/>
      <c r="F235" s="108"/>
      <c r="G235" s="108"/>
      <c r="H235" s="108"/>
      <c r="I235" s="108"/>
    </row>
    <row r="236" spans="3:9" x14ac:dyDescent="0.2">
      <c r="C236" s="108"/>
      <c r="D236" s="108"/>
      <c r="E236" s="108"/>
      <c r="F236" s="108"/>
      <c r="G236" s="108"/>
      <c r="H236" s="108"/>
      <c r="I236" s="108"/>
    </row>
    <row r="237" spans="3:9" x14ac:dyDescent="0.2">
      <c r="C237" s="108"/>
      <c r="D237" s="108"/>
      <c r="E237" s="108"/>
      <c r="F237" s="108"/>
      <c r="G237" s="108"/>
      <c r="H237" s="108"/>
      <c r="I237" s="108"/>
    </row>
    <row r="238" spans="3:9" x14ac:dyDescent="0.2">
      <c r="C238" s="108"/>
      <c r="D238" s="108"/>
      <c r="E238" s="108"/>
      <c r="F238" s="108"/>
      <c r="G238" s="108"/>
      <c r="H238" s="108"/>
      <c r="I238" s="108"/>
    </row>
    <row r="239" spans="3:9" x14ac:dyDescent="0.2">
      <c r="C239" s="108"/>
      <c r="D239" s="108"/>
      <c r="E239" s="108"/>
      <c r="F239" s="108"/>
      <c r="G239" s="108"/>
      <c r="H239" s="108"/>
      <c r="I239" s="108"/>
    </row>
    <row r="240" spans="3:9" x14ac:dyDescent="0.2">
      <c r="C240" s="108"/>
      <c r="D240" s="108"/>
      <c r="E240" s="108"/>
      <c r="F240" s="108"/>
      <c r="G240" s="108"/>
      <c r="H240" s="108"/>
      <c r="I240" s="108"/>
    </row>
    <row r="241" spans="3:9" x14ac:dyDescent="0.2">
      <c r="C241" s="108"/>
      <c r="D241" s="108"/>
      <c r="E241" s="108"/>
      <c r="F241" s="108"/>
      <c r="G241" s="108"/>
      <c r="H241" s="108"/>
      <c r="I241" s="108"/>
    </row>
    <row r="242" spans="3:9" x14ac:dyDescent="0.2">
      <c r="C242" s="108"/>
      <c r="D242" s="108"/>
      <c r="E242" s="108"/>
      <c r="F242" s="108"/>
      <c r="G242" s="108"/>
      <c r="H242" s="108"/>
      <c r="I242" s="108"/>
    </row>
    <row r="243" spans="3:9" x14ac:dyDescent="0.2">
      <c r="C243" s="108"/>
      <c r="D243" s="108"/>
      <c r="E243" s="108"/>
      <c r="F243" s="108"/>
      <c r="G243" s="108"/>
      <c r="H243" s="108"/>
      <c r="I243" s="108"/>
    </row>
    <row r="244" spans="3:9" x14ac:dyDescent="0.2">
      <c r="C244" s="108"/>
      <c r="D244" s="108"/>
      <c r="E244" s="108"/>
      <c r="F244" s="108"/>
      <c r="G244" s="108"/>
      <c r="H244" s="108"/>
      <c r="I244" s="108"/>
    </row>
    <row r="245" spans="3:9" x14ac:dyDescent="0.2">
      <c r="C245" s="108"/>
      <c r="D245" s="108"/>
      <c r="E245" s="108"/>
      <c r="F245" s="108"/>
      <c r="G245" s="108"/>
      <c r="H245" s="108"/>
      <c r="I245" s="108"/>
    </row>
    <row r="246" spans="3:9" x14ac:dyDescent="0.2">
      <c r="C246" s="108"/>
      <c r="D246" s="108"/>
      <c r="E246" s="108"/>
      <c r="F246" s="108"/>
      <c r="G246" s="108"/>
      <c r="H246" s="108"/>
      <c r="I246" s="108"/>
    </row>
    <row r="247" spans="3:9" x14ac:dyDescent="0.2">
      <c r="C247" s="108"/>
      <c r="D247" s="108"/>
      <c r="E247" s="108"/>
      <c r="F247" s="108"/>
      <c r="G247" s="108"/>
      <c r="H247" s="108"/>
      <c r="I247" s="108"/>
    </row>
    <row r="248" spans="3:9" x14ac:dyDescent="0.2">
      <c r="C248" s="108"/>
      <c r="D248" s="108"/>
      <c r="E248" s="108"/>
      <c r="F248" s="108"/>
      <c r="G248" s="108"/>
      <c r="H248" s="108"/>
      <c r="I248" s="108"/>
    </row>
    <row r="249" spans="3:9" x14ac:dyDescent="0.2">
      <c r="C249" s="108"/>
      <c r="D249" s="108"/>
      <c r="E249" s="108"/>
      <c r="F249" s="108"/>
      <c r="G249" s="108"/>
      <c r="H249" s="108"/>
      <c r="I249" s="108"/>
    </row>
    <row r="250" spans="3:9" x14ac:dyDescent="0.2">
      <c r="C250" s="108"/>
      <c r="D250" s="108"/>
      <c r="E250" s="108"/>
      <c r="F250" s="108"/>
      <c r="G250" s="108"/>
      <c r="H250" s="108"/>
      <c r="I250" s="108"/>
    </row>
    <row r="251" spans="3:9" x14ac:dyDescent="0.2">
      <c r="C251" s="108"/>
      <c r="D251" s="108"/>
      <c r="E251" s="108"/>
      <c r="F251" s="108"/>
      <c r="G251" s="108"/>
      <c r="H251" s="108"/>
      <c r="I251" s="108"/>
    </row>
    <row r="252" spans="3:9" x14ac:dyDescent="0.2">
      <c r="C252" s="108"/>
      <c r="D252" s="108"/>
      <c r="E252" s="108"/>
      <c r="F252" s="108"/>
      <c r="G252" s="108"/>
      <c r="H252" s="108"/>
      <c r="I252" s="108"/>
    </row>
    <row r="253" spans="3:9" x14ac:dyDescent="0.2">
      <c r="C253" s="108"/>
      <c r="D253" s="108"/>
      <c r="E253" s="108"/>
      <c r="F253" s="108"/>
      <c r="G253" s="108"/>
      <c r="H253" s="108"/>
      <c r="I253" s="108"/>
    </row>
    <row r="254" spans="3:9" x14ac:dyDescent="0.2">
      <c r="C254" s="108"/>
      <c r="D254" s="108"/>
      <c r="E254" s="108"/>
      <c r="F254" s="108"/>
      <c r="G254" s="108"/>
      <c r="H254" s="108"/>
      <c r="I254" s="108"/>
    </row>
    <row r="255" spans="3:9" x14ac:dyDescent="0.2">
      <c r="C255" s="108"/>
      <c r="D255" s="108"/>
      <c r="E255" s="108"/>
      <c r="F255" s="108"/>
      <c r="G255" s="108"/>
      <c r="H255" s="108"/>
      <c r="I255" s="108"/>
    </row>
    <row r="256" spans="3:9" x14ac:dyDescent="0.2">
      <c r="C256" s="108"/>
      <c r="D256" s="108"/>
      <c r="E256" s="108"/>
      <c r="F256" s="108"/>
      <c r="G256" s="108"/>
      <c r="H256" s="108"/>
      <c r="I256" s="108"/>
    </row>
    <row r="257" spans="3:9" x14ac:dyDescent="0.2">
      <c r="C257" s="108"/>
      <c r="D257" s="108"/>
      <c r="E257" s="108"/>
      <c r="F257" s="108"/>
      <c r="G257" s="108"/>
      <c r="H257" s="108"/>
      <c r="I257" s="108"/>
    </row>
    <row r="258" spans="3:9" x14ac:dyDescent="0.2">
      <c r="C258" s="108"/>
      <c r="D258" s="108"/>
      <c r="E258" s="108"/>
      <c r="F258" s="108"/>
      <c r="G258" s="108"/>
      <c r="H258" s="108"/>
      <c r="I258" s="108"/>
    </row>
    <row r="259" spans="3:9" x14ac:dyDescent="0.2">
      <c r="C259" s="108"/>
      <c r="D259" s="108"/>
      <c r="E259" s="108"/>
      <c r="F259" s="108"/>
      <c r="G259" s="108"/>
      <c r="H259" s="108"/>
      <c r="I259" s="108"/>
    </row>
    <row r="260" spans="3:9" x14ac:dyDescent="0.2">
      <c r="C260" s="108"/>
      <c r="D260" s="108"/>
      <c r="E260" s="108"/>
      <c r="F260" s="108"/>
      <c r="G260" s="108"/>
      <c r="H260" s="108"/>
      <c r="I260" s="108"/>
    </row>
    <row r="261" spans="3:9" x14ac:dyDescent="0.2">
      <c r="C261" s="108"/>
      <c r="D261" s="108"/>
      <c r="E261" s="108"/>
      <c r="F261" s="108"/>
      <c r="G261" s="108"/>
      <c r="H261" s="108"/>
      <c r="I261" s="108"/>
    </row>
    <row r="262" spans="3:9" x14ac:dyDescent="0.2">
      <c r="C262" s="108"/>
      <c r="D262" s="108"/>
      <c r="E262" s="108"/>
      <c r="F262" s="108"/>
      <c r="G262" s="108"/>
      <c r="H262" s="108"/>
      <c r="I262" s="108"/>
    </row>
    <row r="263" spans="3:9" x14ac:dyDescent="0.2">
      <c r="C263" s="108"/>
      <c r="D263" s="108"/>
      <c r="E263" s="108"/>
      <c r="F263" s="108"/>
      <c r="G263" s="108"/>
      <c r="H263" s="108"/>
      <c r="I263" s="108"/>
    </row>
    <row r="264" spans="3:9" x14ac:dyDescent="0.2">
      <c r="C264" s="108"/>
      <c r="D264" s="108"/>
      <c r="E264" s="108"/>
      <c r="F264" s="108"/>
      <c r="G264" s="108"/>
      <c r="H264" s="108"/>
      <c r="I264" s="108"/>
    </row>
    <row r="265" spans="3:9" x14ac:dyDescent="0.2">
      <c r="C265" s="108"/>
      <c r="D265" s="108"/>
      <c r="E265" s="108"/>
      <c r="F265" s="108"/>
      <c r="G265" s="108"/>
      <c r="H265" s="108"/>
      <c r="I265" s="108"/>
    </row>
    <row r="266" spans="3:9" x14ac:dyDescent="0.2">
      <c r="C266" s="108"/>
      <c r="D266" s="108"/>
      <c r="E266" s="108"/>
      <c r="F266" s="108"/>
      <c r="G266" s="108"/>
      <c r="H266" s="108"/>
      <c r="I266" s="108"/>
    </row>
    <row r="267" spans="3:9" x14ac:dyDescent="0.2">
      <c r="C267" s="108"/>
      <c r="D267" s="108"/>
      <c r="E267" s="108"/>
      <c r="F267" s="108"/>
      <c r="G267" s="108"/>
      <c r="H267" s="108"/>
      <c r="I267" s="108"/>
    </row>
    <row r="268" spans="3:9" x14ac:dyDescent="0.2">
      <c r="C268" s="108"/>
      <c r="D268" s="108"/>
      <c r="E268" s="108"/>
      <c r="F268" s="108"/>
      <c r="G268" s="108"/>
      <c r="H268" s="108"/>
      <c r="I268" s="108"/>
    </row>
    <row r="269" spans="3:9" x14ac:dyDescent="0.2">
      <c r="C269" s="108"/>
      <c r="D269" s="108"/>
      <c r="E269" s="108"/>
      <c r="F269" s="108"/>
      <c r="G269" s="108"/>
      <c r="H269" s="108"/>
      <c r="I269" s="108"/>
    </row>
    <row r="270" spans="3:9" x14ac:dyDescent="0.2">
      <c r="C270" s="108"/>
      <c r="D270" s="108"/>
      <c r="E270" s="108"/>
      <c r="F270" s="108"/>
      <c r="G270" s="108"/>
      <c r="H270" s="108"/>
      <c r="I270" s="108"/>
    </row>
    <row r="271" spans="3:9" x14ac:dyDescent="0.2">
      <c r="C271" s="108"/>
      <c r="D271" s="108"/>
      <c r="E271" s="108"/>
      <c r="F271" s="108"/>
      <c r="G271" s="108"/>
      <c r="H271" s="108"/>
      <c r="I271" s="108"/>
    </row>
    <row r="272" spans="3:9" x14ac:dyDescent="0.2">
      <c r="C272" s="108"/>
      <c r="D272" s="108"/>
      <c r="E272" s="108"/>
      <c r="F272" s="108"/>
      <c r="G272" s="108"/>
      <c r="H272" s="108"/>
      <c r="I272" s="108"/>
    </row>
    <row r="273" spans="3:9" x14ac:dyDescent="0.2">
      <c r="C273" s="108"/>
      <c r="D273" s="108"/>
      <c r="E273" s="108"/>
      <c r="F273" s="108"/>
      <c r="G273" s="108"/>
      <c r="H273" s="108"/>
      <c r="I273" s="108"/>
    </row>
    <row r="274" spans="3:9" x14ac:dyDescent="0.2">
      <c r="C274" s="108"/>
      <c r="D274" s="108"/>
      <c r="E274" s="108"/>
      <c r="F274" s="108"/>
      <c r="G274" s="108"/>
      <c r="H274" s="108"/>
      <c r="I274" s="108"/>
    </row>
    <row r="275" spans="3:9" x14ac:dyDescent="0.2">
      <c r="C275" s="108"/>
      <c r="D275" s="108"/>
      <c r="E275" s="108"/>
      <c r="F275" s="108"/>
      <c r="G275" s="108"/>
      <c r="H275" s="108"/>
      <c r="I275" s="108"/>
    </row>
    <row r="276" spans="3:9" x14ac:dyDescent="0.2">
      <c r="C276" s="108"/>
      <c r="D276" s="108"/>
      <c r="E276" s="108"/>
      <c r="F276" s="108"/>
      <c r="G276" s="108"/>
      <c r="H276" s="108"/>
      <c r="I276" s="108"/>
    </row>
    <row r="277" spans="3:9" x14ac:dyDescent="0.2">
      <c r="C277" s="108"/>
      <c r="D277" s="108"/>
      <c r="E277" s="108"/>
      <c r="F277" s="108"/>
      <c r="G277" s="108"/>
      <c r="H277" s="108"/>
      <c r="I277" s="108"/>
    </row>
    <row r="278" spans="3:9" x14ac:dyDescent="0.2">
      <c r="C278" s="108"/>
      <c r="D278" s="108"/>
      <c r="E278" s="108"/>
      <c r="F278" s="108"/>
      <c r="G278" s="108"/>
      <c r="H278" s="108"/>
      <c r="I278" s="108"/>
    </row>
    <row r="279" spans="3:9" x14ac:dyDescent="0.2">
      <c r="C279" s="108"/>
      <c r="D279" s="108"/>
      <c r="E279" s="108"/>
      <c r="F279" s="108"/>
      <c r="G279" s="108"/>
      <c r="H279" s="108"/>
      <c r="I279" s="108"/>
    </row>
    <row r="280" spans="3:9" x14ac:dyDescent="0.2">
      <c r="C280" s="108"/>
      <c r="D280" s="108"/>
      <c r="E280" s="108"/>
      <c r="F280" s="108"/>
      <c r="G280" s="108"/>
      <c r="H280" s="108"/>
      <c r="I280" s="108"/>
    </row>
    <row r="281" spans="3:9" x14ac:dyDescent="0.2">
      <c r="C281" s="108"/>
      <c r="D281" s="108"/>
      <c r="E281" s="108"/>
      <c r="F281" s="108"/>
      <c r="G281" s="108"/>
      <c r="H281" s="108"/>
      <c r="I281" s="108"/>
    </row>
    <row r="282" spans="3:9" x14ac:dyDescent="0.2">
      <c r="C282" s="108"/>
      <c r="D282" s="108"/>
      <c r="E282" s="108"/>
      <c r="F282" s="108"/>
      <c r="G282" s="108"/>
      <c r="H282" s="108"/>
      <c r="I282" s="108"/>
    </row>
    <row r="283" spans="3:9" x14ac:dyDescent="0.2">
      <c r="C283" s="108"/>
      <c r="D283" s="108"/>
      <c r="E283" s="108"/>
      <c r="F283" s="108"/>
      <c r="G283" s="108"/>
      <c r="H283" s="108"/>
      <c r="I283" s="108"/>
    </row>
    <row r="284" spans="3:9" x14ac:dyDescent="0.2">
      <c r="C284" s="108"/>
      <c r="D284" s="108"/>
      <c r="E284" s="108"/>
      <c r="F284" s="108"/>
      <c r="G284" s="108"/>
      <c r="H284" s="108"/>
      <c r="I284" s="108"/>
    </row>
    <row r="285" spans="3:9" x14ac:dyDescent="0.2">
      <c r="C285" s="108"/>
      <c r="D285" s="108"/>
      <c r="E285" s="108"/>
      <c r="F285" s="108"/>
      <c r="G285" s="108"/>
      <c r="H285" s="108"/>
      <c r="I285" s="108"/>
    </row>
    <row r="286" spans="3:9" x14ac:dyDescent="0.2">
      <c r="C286" s="108"/>
      <c r="D286" s="108"/>
      <c r="E286" s="108"/>
      <c r="F286" s="108"/>
      <c r="G286" s="108"/>
      <c r="H286" s="108"/>
      <c r="I286" s="108"/>
    </row>
    <row r="287" spans="3:9" x14ac:dyDescent="0.2">
      <c r="C287" s="108"/>
      <c r="D287" s="108"/>
      <c r="E287" s="108"/>
      <c r="F287" s="108"/>
      <c r="G287" s="108"/>
      <c r="H287" s="108"/>
      <c r="I287" s="108"/>
    </row>
    <row r="288" spans="3:9" x14ac:dyDescent="0.2">
      <c r="C288" s="108"/>
      <c r="D288" s="108"/>
      <c r="E288" s="108"/>
      <c r="F288" s="108"/>
      <c r="G288" s="108"/>
      <c r="H288" s="108"/>
      <c r="I288" s="108"/>
    </row>
    <row r="289" spans="3:9" x14ac:dyDescent="0.2">
      <c r="C289" s="108"/>
      <c r="D289" s="108"/>
      <c r="E289" s="108"/>
      <c r="F289" s="108"/>
      <c r="G289" s="108"/>
      <c r="H289" s="108"/>
      <c r="I289" s="108"/>
    </row>
    <row r="290" spans="3:9" x14ac:dyDescent="0.2">
      <c r="C290" s="108"/>
      <c r="D290" s="108"/>
      <c r="E290" s="108"/>
      <c r="F290" s="108"/>
      <c r="G290" s="108"/>
      <c r="H290" s="108"/>
      <c r="I290" s="108"/>
    </row>
    <row r="291" spans="3:9" x14ac:dyDescent="0.2">
      <c r="C291" s="108"/>
      <c r="D291" s="108"/>
      <c r="E291" s="108"/>
      <c r="F291" s="108"/>
      <c r="G291" s="108"/>
      <c r="H291" s="108"/>
      <c r="I291" s="108"/>
    </row>
    <row r="292" spans="3:9" x14ac:dyDescent="0.2">
      <c r="C292" s="108"/>
      <c r="D292" s="108"/>
      <c r="E292" s="108"/>
      <c r="F292" s="108"/>
      <c r="G292" s="108"/>
      <c r="H292" s="108"/>
      <c r="I292" s="108"/>
    </row>
    <row r="293" spans="3:9" x14ac:dyDescent="0.2">
      <c r="C293" s="108"/>
      <c r="D293" s="108"/>
      <c r="E293" s="108"/>
      <c r="F293" s="108"/>
      <c r="G293" s="108"/>
      <c r="H293" s="108"/>
      <c r="I293" s="108"/>
    </row>
    <row r="294" spans="3:9" x14ac:dyDescent="0.2">
      <c r="C294" s="108"/>
      <c r="D294" s="108"/>
      <c r="E294" s="108"/>
      <c r="F294" s="108"/>
      <c r="G294" s="108"/>
      <c r="H294" s="108"/>
      <c r="I294" s="108"/>
    </row>
    <row r="295" spans="3:9" x14ac:dyDescent="0.2">
      <c r="C295" s="108"/>
      <c r="D295" s="108"/>
      <c r="E295" s="108"/>
      <c r="F295" s="108"/>
      <c r="G295" s="108"/>
      <c r="H295" s="108"/>
      <c r="I295" s="108"/>
    </row>
    <row r="296" spans="3:9" x14ac:dyDescent="0.2">
      <c r="C296" s="108"/>
      <c r="D296" s="108"/>
      <c r="E296" s="108"/>
      <c r="F296" s="108"/>
      <c r="G296" s="108"/>
      <c r="H296" s="108"/>
      <c r="I296" s="108"/>
    </row>
    <row r="297" spans="3:9" x14ac:dyDescent="0.2">
      <c r="C297" s="108"/>
      <c r="D297" s="108"/>
      <c r="E297" s="108"/>
      <c r="F297" s="108"/>
      <c r="G297" s="108"/>
      <c r="H297" s="108"/>
      <c r="I297" s="108"/>
    </row>
    <row r="298" spans="3:9" x14ac:dyDescent="0.2">
      <c r="C298" s="108"/>
      <c r="D298" s="108"/>
      <c r="E298" s="108"/>
      <c r="F298" s="108"/>
      <c r="G298" s="108"/>
      <c r="H298" s="108"/>
      <c r="I298" s="108"/>
    </row>
    <row r="299" spans="3:9" x14ac:dyDescent="0.2">
      <c r="C299" s="108"/>
      <c r="D299" s="108"/>
      <c r="E299" s="108"/>
      <c r="F299" s="108"/>
      <c r="G299" s="108"/>
      <c r="H299" s="108"/>
      <c r="I299" s="108"/>
    </row>
    <row r="300" spans="3:9" x14ac:dyDescent="0.2">
      <c r="C300" s="108"/>
      <c r="D300" s="108"/>
      <c r="E300" s="108"/>
      <c r="F300" s="108"/>
      <c r="G300" s="108"/>
      <c r="H300" s="108"/>
      <c r="I300" s="108"/>
    </row>
    <row r="301" spans="3:9" x14ac:dyDescent="0.2">
      <c r="C301" s="108"/>
      <c r="D301" s="108"/>
      <c r="E301" s="108"/>
      <c r="F301" s="108"/>
      <c r="G301" s="108"/>
      <c r="H301" s="108"/>
      <c r="I301" s="108"/>
    </row>
    <row r="302" spans="3:9" x14ac:dyDescent="0.2">
      <c r="C302" s="108"/>
      <c r="D302" s="108"/>
      <c r="E302" s="108"/>
      <c r="F302" s="108"/>
      <c r="G302" s="108"/>
      <c r="H302" s="108"/>
      <c r="I302" s="108"/>
    </row>
    <row r="303" spans="3:9" x14ac:dyDescent="0.2">
      <c r="C303" s="108"/>
      <c r="D303" s="108"/>
      <c r="E303" s="108"/>
      <c r="F303" s="108"/>
      <c r="G303" s="108"/>
      <c r="H303" s="108"/>
      <c r="I303" s="108"/>
    </row>
    <row r="304" spans="3:9" x14ac:dyDescent="0.2">
      <c r="C304" s="108"/>
      <c r="D304" s="108"/>
      <c r="E304" s="108"/>
      <c r="F304" s="108"/>
      <c r="G304" s="108"/>
      <c r="H304" s="108"/>
      <c r="I304" s="108"/>
    </row>
    <row r="305" spans="3:9" x14ac:dyDescent="0.2">
      <c r="C305" s="108"/>
      <c r="D305" s="108"/>
      <c r="E305" s="108"/>
      <c r="F305" s="108"/>
      <c r="G305" s="108"/>
      <c r="H305" s="108"/>
      <c r="I305" s="108"/>
    </row>
    <row r="306" spans="3:9" x14ac:dyDescent="0.2">
      <c r="C306" s="108"/>
      <c r="D306" s="108"/>
      <c r="E306" s="108"/>
      <c r="F306" s="108"/>
      <c r="G306" s="108"/>
      <c r="H306" s="108"/>
      <c r="I306" s="108"/>
    </row>
    <row r="307" spans="3:9" x14ac:dyDescent="0.2">
      <c r="C307" s="108"/>
      <c r="D307" s="108"/>
      <c r="E307" s="108"/>
      <c r="F307" s="108"/>
      <c r="G307" s="108"/>
      <c r="H307" s="108"/>
      <c r="I307" s="108"/>
    </row>
    <row r="308" spans="3:9" x14ac:dyDescent="0.2">
      <c r="C308" s="108"/>
      <c r="D308" s="108"/>
      <c r="E308" s="108"/>
      <c r="F308" s="108"/>
      <c r="G308" s="108"/>
      <c r="H308" s="108"/>
      <c r="I308" s="108"/>
    </row>
    <row r="309" spans="3:9" x14ac:dyDescent="0.2">
      <c r="C309" s="108"/>
      <c r="D309" s="108"/>
      <c r="E309" s="108"/>
      <c r="F309" s="108"/>
      <c r="G309" s="108"/>
      <c r="H309" s="108"/>
      <c r="I309" s="108"/>
    </row>
    <row r="310" spans="3:9" x14ac:dyDescent="0.2">
      <c r="C310" s="108"/>
      <c r="D310" s="108"/>
      <c r="E310" s="108"/>
      <c r="F310" s="108"/>
      <c r="G310" s="108"/>
      <c r="H310" s="108"/>
      <c r="I310" s="108"/>
    </row>
    <row r="311" spans="3:9" x14ac:dyDescent="0.2">
      <c r="C311" s="108"/>
      <c r="D311" s="108"/>
      <c r="E311" s="108"/>
      <c r="F311" s="108"/>
      <c r="G311" s="108"/>
      <c r="H311" s="108"/>
      <c r="I311" s="108"/>
    </row>
    <row r="312" spans="3:9" x14ac:dyDescent="0.2">
      <c r="C312" s="108"/>
      <c r="D312" s="108"/>
      <c r="E312" s="108"/>
      <c r="F312" s="108"/>
      <c r="G312" s="108"/>
      <c r="H312" s="108"/>
      <c r="I312" s="108"/>
    </row>
    <row r="313" spans="3:9" x14ac:dyDescent="0.2">
      <c r="C313" s="108"/>
      <c r="D313" s="108"/>
      <c r="E313" s="108"/>
      <c r="F313" s="108"/>
      <c r="G313" s="108"/>
      <c r="H313" s="108"/>
      <c r="I313" s="108"/>
    </row>
    <row r="314" spans="3:9" x14ac:dyDescent="0.2">
      <c r="C314" s="108"/>
      <c r="D314" s="108"/>
      <c r="E314" s="108"/>
      <c r="F314" s="108"/>
      <c r="G314" s="108"/>
      <c r="H314" s="108"/>
      <c r="I314" s="108"/>
    </row>
    <row r="315" spans="3:9" x14ac:dyDescent="0.2">
      <c r="C315" s="108"/>
      <c r="D315" s="108"/>
      <c r="E315" s="108"/>
      <c r="F315" s="108"/>
      <c r="G315" s="108"/>
      <c r="H315" s="108"/>
      <c r="I315" s="108"/>
    </row>
    <row r="316" spans="3:9" x14ac:dyDescent="0.2">
      <c r="C316" s="108"/>
      <c r="D316" s="108"/>
      <c r="E316" s="108"/>
      <c r="F316" s="108"/>
      <c r="G316" s="108"/>
      <c r="H316" s="108"/>
      <c r="I316" s="108"/>
    </row>
    <row r="317" spans="3:9" x14ac:dyDescent="0.2">
      <c r="C317" s="108"/>
      <c r="D317" s="108"/>
      <c r="E317" s="108"/>
      <c r="F317" s="108"/>
      <c r="G317" s="108"/>
      <c r="H317" s="108"/>
      <c r="I317" s="108"/>
    </row>
    <row r="318" spans="3:9" x14ac:dyDescent="0.2">
      <c r="C318" s="108"/>
      <c r="D318" s="108"/>
      <c r="E318" s="108"/>
      <c r="F318" s="108"/>
      <c r="G318" s="108"/>
      <c r="H318" s="108"/>
      <c r="I318" s="108"/>
    </row>
    <row r="319" spans="3:9" x14ac:dyDescent="0.2">
      <c r="C319" s="108"/>
      <c r="D319" s="108"/>
      <c r="E319" s="108"/>
      <c r="F319" s="108"/>
      <c r="G319" s="108"/>
      <c r="H319" s="108"/>
      <c r="I319" s="108"/>
    </row>
    <row r="320" spans="3:9" x14ac:dyDescent="0.2">
      <c r="C320" s="108"/>
      <c r="D320" s="108"/>
      <c r="E320" s="108"/>
      <c r="F320" s="108"/>
      <c r="G320" s="108"/>
      <c r="H320" s="108"/>
      <c r="I320" s="108"/>
    </row>
    <row r="321" spans="3:9" x14ac:dyDescent="0.2">
      <c r="C321" s="108"/>
      <c r="D321" s="108"/>
      <c r="E321" s="108"/>
      <c r="F321" s="108"/>
      <c r="G321" s="108"/>
      <c r="H321" s="108"/>
      <c r="I321" s="108"/>
    </row>
    <row r="322" spans="3:9" x14ac:dyDescent="0.2">
      <c r="C322" s="108"/>
      <c r="D322" s="108"/>
      <c r="E322" s="108"/>
      <c r="F322" s="108"/>
      <c r="G322" s="108"/>
      <c r="H322" s="108"/>
      <c r="I322" s="108"/>
    </row>
    <row r="323" spans="3:9" x14ac:dyDescent="0.2">
      <c r="C323" s="108"/>
      <c r="D323" s="108"/>
      <c r="E323" s="108"/>
      <c r="F323" s="108"/>
      <c r="G323" s="108"/>
      <c r="H323" s="108"/>
      <c r="I323" s="108"/>
    </row>
    <row r="324" spans="3:9" x14ac:dyDescent="0.2">
      <c r="C324" s="108"/>
      <c r="D324" s="108"/>
      <c r="E324" s="108"/>
      <c r="F324" s="108"/>
      <c r="G324" s="108"/>
      <c r="H324" s="108"/>
      <c r="I324" s="108"/>
    </row>
    <row r="325" spans="3:9" x14ac:dyDescent="0.2">
      <c r="C325" s="108"/>
      <c r="D325" s="108"/>
      <c r="E325" s="108"/>
      <c r="F325" s="108"/>
      <c r="G325" s="108"/>
      <c r="H325" s="108"/>
      <c r="I325" s="108"/>
    </row>
    <row r="326" spans="3:9" x14ac:dyDescent="0.2">
      <c r="C326" s="108"/>
      <c r="D326" s="108"/>
      <c r="E326" s="108"/>
      <c r="F326" s="108"/>
      <c r="G326" s="108"/>
      <c r="H326" s="108"/>
      <c r="I326" s="108"/>
    </row>
    <row r="327" spans="3:9" x14ac:dyDescent="0.2">
      <c r="C327" s="108"/>
      <c r="D327" s="108"/>
      <c r="E327" s="108"/>
      <c r="F327" s="108"/>
      <c r="G327" s="108"/>
      <c r="H327" s="108"/>
      <c r="I327" s="108"/>
    </row>
    <row r="328" spans="3:9" x14ac:dyDescent="0.2">
      <c r="C328" s="108"/>
      <c r="D328" s="108"/>
      <c r="E328" s="108"/>
      <c r="F328" s="108"/>
      <c r="G328" s="108"/>
      <c r="H328" s="108"/>
      <c r="I328" s="108"/>
    </row>
    <row r="329" spans="3:9" x14ac:dyDescent="0.2">
      <c r="C329" s="108"/>
      <c r="D329" s="108"/>
      <c r="E329" s="108"/>
      <c r="F329" s="108"/>
      <c r="G329" s="108"/>
      <c r="H329" s="108"/>
      <c r="I329" s="108"/>
    </row>
    <row r="330" spans="3:9" x14ac:dyDescent="0.2">
      <c r="C330" s="108"/>
      <c r="D330" s="108"/>
      <c r="E330" s="108"/>
      <c r="F330" s="108"/>
      <c r="G330" s="108"/>
      <c r="H330" s="108"/>
      <c r="I330" s="108"/>
    </row>
    <row r="331" spans="3:9" x14ac:dyDescent="0.2">
      <c r="C331" s="108"/>
      <c r="D331" s="108"/>
      <c r="E331" s="108"/>
      <c r="F331" s="108"/>
      <c r="G331" s="108"/>
      <c r="H331" s="108"/>
      <c r="I331" s="108"/>
    </row>
    <row r="332" spans="3:9" x14ac:dyDescent="0.2">
      <c r="C332" s="108"/>
      <c r="D332" s="108"/>
      <c r="E332" s="108"/>
      <c r="F332" s="108"/>
      <c r="G332" s="108"/>
      <c r="H332" s="108"/>
      <c r="I332" s="108"/>
    </row>
    <row r="333" spans="3:9" x14ac:dyDescent="0.2">
      <c r="C333" s="108"/>
      <c r="D333" s="108"/>
      <c r="E333" s="108"/>
      <c r="F333" s="108"/>
      <c r="G333" s="108"/>
      <c r="H333" s="108"/>
      <c r="I333" s="108"/>
    </row>
    <row r="334" spans="3:9" x14ac:dyDescent="0.2">
      <c r="C334" s="108"/>
      <c r="D334" s="108"/>
      <c r="E334" s="108"/>
      <c r="F334" s="108"/>
      <c r="G334" s="108"/>
      <c r="H334" s="108"/>
      <c r="I334" s="108"/>
    </row>
    <row r="335" spans="3:9" x14ac:dyDescent="0.2">
      <c r="C335" s="108"/>
      <c r="D335" s="108"/>
      <c r="E335" s="108"/>
      <c r="F335" s="108"/>
      <c r="G335" s="108"/>
      <c r="H335" s="108"/>
      <c r="I335" s="108"/>
    </row>
    <row r="336" spans="3:9" x14ac:dyDescent="0.2">
      <c r="C336" s="108"/>
      <c r="D336" s="108"/>
      <c r="E336" s="108"/>
      <c r="F336" s="108"/>
      <c r="G336" s="108"/>
      <c r="H336" s="108"/>
      <c r="I336" s="108"/>
    </row>
    <row r="337" spans="3:9" x14ac:dyDescent="0.2">
      <c r="C337" s="108"/>
      <c r="D337" s="108"/>
      <c r="E337" s="108"/>
      <c r="F337" s="108"/>
      <c r="G337" s="108"/>
      <c r="H337" s="108"/>
      <c r="I337" s="108"/>
    </row>
    <row r="338" spans="3:9" x14ac:dyDescent="0.2">
      <c r="C338" s="108"/>
      <c r="D338" s="108"/>
      <c r="E338" s="108"/>
      <c r="F338" s="108"/>
      <c r="G338" s="108"/>
      <c r="H338" s="108"/>
      <c r="I338" s="108"/>
    </row>
    <row r="339" spans="3:9" x14ac:dyDescent="0.2">
      <c r="C339" s="108"/>
      <c r="D339" s="108"/>
      <c r="E339" s="108"/>
      <c r="F339" s="108"/>
      <c r="G339" s="108"/>
      <c r="H339" s="108"/>
      <c r="I339" s="108"/>
    </row>
    <row r="340" spans="3:9" x14ac:dyDescent="0.2">
      <c r="C340" s="108"/>
      <c r="D340" s="108"/>
      <c r="E340" s="108"/>
      <c r="F340" s="108"/>
      <c r="G340" s="108"/>
      <c r="H340" s="108"/>
      <c r="I340" s="108"/>
    </row>
    <row r="341" spans="3:9" x14ac:dyDescent="0.2">
      <c r="C341" s="108"/>
      <c r="D341" s="108"/>
      <c r="E341" s="108"/>
      <c r="F341" s="108"/>
      <c r="G341" s="108"/>
      <c r="H341" s="108"/>
      <c r="I341" s="108"/>
    </row>
    <row r="342" spans="3:9" x14ac:dyDescent="0.2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 xr:uid="{00000000-0002-0000-0100-000000000000}">
      <formula1>$D$204:$D$205</formula1>
    </dataValidation>
    <dataValidation type="list" allowBlank="1" showInputMessage="1" showErrorMessage="1" sqref="D157:D162 I124 I102 I91 I80 D58:D63 I113 I135" xr:uid="{00000000-0002-0000-0100-000001000000}">
      <formula1>$C$204:$C$219</formula1>
    </dataValidation>
    <dataValidation type="list" allowBlank="1" showInputMessage="1" showErrorMessage="1" sqref="C157:C162 E124 E102 C58:C63 E80 E91 E113 E135" xr:uid="{00000000-0002-0000-0100-000002000000}">
      <formula1>$G$21:$G$27</formula1>
    </dataValidation>
  </dataValidations>
  <pageMargins left="0.7" right="0.7" top="0.75" bottom="0.75" header="0.3" footer="0.3"/>
  <pageSetup paperSize="17" scale="4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>
    <pageSetUpPr fitToPage="1"/>
  </sheetPr>
  <dimension ref="A1:X129"/>
  <sheetViews>
    <sheetView showGridLines="0" tabSelected="1" zoomScale="90" zoomScaleNormal="90" workbookViewId="0">
      <selection activeCell="T43" sqref="T43"/>
    </sheetView>
  </sheetViews>
  <sheetFormatPr defaultRowHeight="12.75" x14ac:dyDescent="0.2"/>
  <cols>
    <col min="1" max="1" width="3.85546875" customWidth="1"/>
    <col min="2" max="2" width="25.85546875" customWidth="1"/>
    <col min="3" max="3" width="11.85546875" customWidth="1"/>
    <col min="4" max="4" width="9.42578125" customWidth="1"/>
    <col min="5" max="6" width="11.5703125" customWidth="1"/>
    <col min="7" max="7" width="9.85546875" customWidth="1"/>
    <col min="8" max="8" width="57.5703125" customWidth="1"/>
    <col min="9" max="9" width="15.28515625" customWidth="1"/>
    <col min="10" max="10" width="13.7109375" hidden="1" customWidth="1"/>
    <col min="11" max="11" width="14.5703125" hidden="1" customWidth="1"/>
    <col min="12" max="12" width="14.5703125" customWidth="1"/>
    <col min="13" max="14" width="13.7109375" hidden="1" customWidth="1"/>
    <col min="15" max="15" width="13.7109375" customWidth="1"/>
    <col min="16" max="17" width="13.7109375" hidden="1" customWidth="1"/>
    <col min="18" max="18" width="13.7109375" customWidth="1"/>
    <col min="19" max="19" width="14.140625" customWidth="1"/>
    <col min="20" max="20" width="18.7109375" customWidth="1"/>
  </cols>
  <sheetData>
    <row r="1" spans="1:24" ht="18.75" x14ac:dyDescent="0.3">
      <c r="A1" s="416" t="s">
        <v>49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1"/>
    </row>
    <row r="2" spans="1:24" ht="3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4" ht="18" customHeight="1" thickTop="1" thickBot="1" x14ac:dyDescent="0.25">
      <c r="A3" s="418" t="s">
        <v>31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1"/>
    </row>
    <row r="4" spans="1:24" ht="3" customHeight="1" thickTop="1" thickBot="1" x14ac:dyDescent="0.25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1"/>
    </row>
    <row r="5" spans="1:24" ht="14.25" x14ac:dyDescent="0.25">
      <c r="A5" s="413" t="s">
        <v>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2"/>
    </row>
    <row r="6" spans="1:24" ht="14.25" x14ac:dyDescent="0.25">
      <c r="A6" s="409" t="s">
        <v>0</v>
      </c>
      <c r="B6" s="410"/>
      <c r="C6" s="408" t="str">
        <f>IF('2a.  Simple Form Data Entry'!G11="", "   ",'2a.  Simple Form Data Entry'!G11)</f>
        <v>SeaTac Radio Shop Lease</v>
      </c>
      <c r="D6" s="408"/>
      <c r="E6" s="408"/>
      <c r="F6" s="408"/>
      <c r="G6" s="408"/>
      <c r="H6" s="408"/>
      <c r="I6" s="408"/>
      <c r="J6" s="408"/>
      <c r="L6" s="293" t="s">
        <v>16</v>
      </c>
      <c r="M6" s="293"/>
      <c r="O6" s="72"/>
      <c r="Q6" s="72"/>
      <c r="R6" s="319">
        <f>IF('2a.  Simple Form Data Entry'!G17="", "   ",'2a.  Simple Form Data Entry'!G17)</f>
        <v>5</v>
      </c>
      <c r="S6" s="71" t="s">
        <v>17</v>
      </c>
      <c r="T6" s="11"/>
    </row>
    <row r="7" spans="1:24" ht="13.5" customHeight="1" x14ac:dyDescent="0.25">
      <c r="A7" s="414" t="s">
        <v>152</v>
      </c>
      <c r="B7" s="405"/>
      <c r="C7" s="415" t="str">
        <f>IF('2a.  Simple Form Data Entry'!G12="", "   ",'2a.  Simple Form Data Entry'!G12)</f>
        <v>KCIT</v>
      </c>
      <c r="D7" s="415"/>
      <c r="E7" s="415"/>
      <c r="F7" s="415"/>
      <c r="G7" s="415"/>
      <c r="H7" s="415"/>
      <c r="I7" s="415"/>
      <c r="J7" s="415"/>
      <c r="L7" s="102" t="s">
        <v>27</v>
      </c>
      <c r="M7" s="102"/>
      <c r="P7" s="73"/>
      <c r="Q7" s="73"/>
      <c r="R7" s="320" t="str">
        <f>'2a.  Simple Form Data Entry'!G18</f>
        <v>NA</v>
      </c>
      <c r="S7" s="54"/>
      <c r="T7" s="11"/>
    </row>
    <row r="8" spans="1:24" ht="13.5" customHeight="1" x14ac:dyDescent="0.25">
      <c r="A8" s="406" t="s">
        <v>2</v>
      </c>
      <c r="B8" s="407"/>
      <c r="C8" s="292" t="str">
        <f>IF('2a.  Simple Form Data Entry'!G15="", "   ",'2a.  Simple Form Data Entry'!G15)</f>
        <v>Carolyn Mock / Stephen Cugier</v>
      </c>
      <c r="E8" s="292"/>
      <c r="F8" s="407" t="s">
        <v>8</v>
      </c>
      <c r="G8" s="407"/>
      <c r="H8" s="329" t="str">
        <f>IF('2a.  Simple Form Data Entry'!G15="", " ", '2a.  Simple Form Data Entry'!G16)</f>
        <v>1/6/20</v>
      </c>
      <c r="I8" s="292"/>
      <c r="J8" s="292"/>
      <c r="L8" s="405" t="s">
        <v>10</v>
      </c>
      <c r="M8" s="405"/>
      <c r="N8" s="405"/>
      <c r="O8" s="405"/>
      <c r="P8" s="74"/>
      <c r="Q8" s="74"/>
      <c r="R8" s="292" t="str">
        <f>IF('2a.  Simple Form Data Entry'!G13="", "   ",'2a.  Simple Form Data Entry'!G13)</f>
        <v>Lease Extension</v>
      </c>
      <c r="S8" s="328"/>
      <c r="T8" s="292"/>
      <c r="U8" s="292"/>
      <c r="V8" s="292"/>
      <c r="W8" s="292"/>
      <c r="X8" s="292"/>
    </row>
    <row r="9" spans="1:24" ht="13.5" customHeight="1" x14ac:dyDescent="0.25">
      <c r="A9" s="406" t="s">
        <v>3</v>
      </c>
      <c r="B9" s="407"/>
      <c r="C9" s="295"/>
      <c r="D9" s="292"/>
      <c r="E9" s="292"/>
      <c r="F9" s="407" t="s">
        <v>13</v>
      </c>
      <c r="G9" s="407"/>
      <c r="H9" s="292"/>
      <c r="I9" s="292"/>
      <c r="J9" s="292"/>
      <c r="L9" s="405" t="s">
        <v>9</v>
      </c>
      <c r="M9" s="405"/>
      <c r="N9" s="405"/>
      <c r="O9" s="405"/>
      <c r="P9" s="55"/>
      <c r="Q9" s="55"/>
      <c r="R9" s="292" t="str">
        <f>IF('2a.  Simple Form Data Entry'!G14="", "   ",'2a.  Simple Form Data Entry'!G14)</f>
        <v>Stand Alone</v>
      </c>
      <c r="S9" s="328"/>
      <c r="T9" s="292"/>
      <c r="U9" s="292"/>
      <c r="V9" s="292"/>
      <c r="W9" s="292"/>
      <c r="X9" s="292"/>
    </row>
    <row r="10" spans="1:24" x14ac:dyDescent="0.2">
      <c r="A10" s="330" t="s">
        <v>151</v>
      </c>
      <c r="B10" s="331"/>
      <c r="C10" s="452" t="str">
        <f>IF('2a.  Simple Form Data Entry'!G10="", " ", '2a.  Simple Form Data Entry'!G10)</f>
        <v>SeaTac Radio Shop Lease Extension - 855 S 192nd St., SeaTac</v>
      </c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3"/>
      <c r="T10" s="11"/>
    </row>
    <row r="11" spans="1:24" ht="13.5" thickBot="1" x14ac:dyDescent="0.25">
      <c r="A11" s="332"/>
      <c r="B11" s="333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5"/>
      <c r="T11" s="11"/>
    </row>
    <row r="12" spans="1:24" ht="3" customHeight="1" thickBot="1" x14ac:dyDescent="0.3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4" ht="18.75" customHeight="1" thickTop="1" thickBot="1" x14ac:dyDescent="0.25">
      <c r="A13" s="418" t="s">
        <v>14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11"/>
    </row>
    <row r="14" spans="1:24" ht="3" customHeight="1" thickTop="1" thickBot="1" x14ac:dyDescent="0.3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4" ht="16.5" customHeight="1" thickTop="1" thickBot="1" x14ac:dyDescent="0.25">
      <c r="A15" s="419" t="s">
        <v>32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11"/>
    </row>
    <row r="16" spans="1:24" ht="3" customHeight="1" thickTop="1" thickBot="1" x14ac:dyDescent="0.3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 x14ac:dyDescent="0.25">
      <c r="A17" s="423" t="s">
        <v>145</v>
      </c>
      <c r="B17" s="423"/>
      <c r="C17" s="423"/>
      <c r="D17" s="423"/>
      <c r="E17" s="420" t="str">
        <f>IF('2a.  Simple Form Data Entry'!G39="N", "NA",'2a.  Simple Form Data Entry'!G40)</f>
        <v>NA</v>
      </c>
      <c r="F17" s="421"/>
      <c r="G17" s="422"/>
      <c r="H17" s="459" t="s">
        <v>153</v>
      </c>
      <c r="I17" s="460"/>
      <c r="J17" s="460"/>
      <c r="K17" s="460"/>
      <c r="L17" s="460"/>
      <c r="M17" s="460"/>
      <c r="N17" s="310"/>
      <c r="O17" s="456" t="str">
        <f>IF('2a.  Simple Form Data Entry'!G39="N", "NA",'2a.  Simple Form Data Entry'!G41)</f>
        <v>NA</v>
      </c>
      <c r="P17" s="457"/>
      <c r="Q17" s="457"/>
      <c r="R17" s="457"/>
      <c r="S17" s="458"/>
      <c r="T17" s="11"/>
    </row>
    <row r="18" spans="1:20" ht="3" customHeight="1" thickBot="1" x14ac:dyDescent="0.3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 x14ac:dyDescent="0.25">
      <c r="A19" s="419" t="s">
        <v>33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11"/>
    </row>
    <row r="20" spans="1:20" ht="3" customHeight="1" thickTop="1" x14ac:dyDescent="0.25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4.25" x14ac:dyDescent="0.2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 x14ac:dyDescent="0.2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 x14ac:dyDescent="0.3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 x14ac:dyDescent="0.3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2019</v>
      </c>
      <c r="J24" s="95">
        <f>'2a.  Simple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 x14ac:dyDescent="0.25">
      <c r="A25" s="88" t="str">
        <f>IF('2a.  Simple Form Data Entry'!C58="", "   ", '2a.  Simple Form Data Entry'!C58)</f>
        <v xml:space="preserve">   </v>
      </c>
      <c r="B25" s="78"/>
      <c r="C25" s="78"/>
      <c r="D25" s="177" t="str">
        <f>IF(A25="   ", "   ",  IF(A25='2a.  Simple Form Data Entry'!$G$21, '2a.  Simple Form Data Entry'!J$21, IF(A25='2a.  Simple Form Data Entry'!$G$22,'2a.  Simple Form Data Entry'!J$22, IF(A25='2a.  Simple Form Data Entry'!$G$23, '2a.  Simple Form Data Entry'!J$23, IF(A25='2a.  Simple Form Data Entry'!$G$24, '2a.  Simple Form Data Entry'!$J$24, IF(A25='2a.  Simple Form Data Entry'!$G$25,'2a.  Simple Form Data Entry'!J$25, IF(A25='2a.  Simple Form Data Entry'!$G$26,'2a.  Simple Form Data Entry'!J$26, "   ")))))))</f>
        <v xml:space="preserve">   </v>
      </c>
      <c r="E25" s="89" t="str">
        <f>IF(A25="   ", "   ",  IF(A25='2a.  Simple Form Data Entry'!$G$21, '2a.  Simple Form Data Entry'!K$21, IF(A25='2a.  Simple Form Data Entry'!$G$22,'2a.  Simple Form Data Entry'!K$22, IF(A25='2a.  Simple Form Data Entry'!$G$23, '2a.  Simple Form Data Entry'!K$23, IF(A25='2a.  Simple Form Data Entry'!$G$24, '2a.  Simple Form Data Entry'!$K$24, IF(A25='2a.  Simple Form Data Entry'!G$25,'2a.  Simple Form Data Entry'!K$25, IF(A25='2a.  Simple Form Data Entry'!G$26,'2a.  Simple Form Data Entry'!K$26, "   ")))))))</f>
        <v xml:space="preserve">   </v>
      </c>
      <c r="F25" s="177" t="str">
        <f>IF(A25="   ", "   ",  IF(A25='2a.  Simple Form Data Entry'!$G$21, '2a.  Simple Form Data Entry'!L$21, IF(A25='2a.  Simple Form Data Entry'!$G$22,'2a.  Simple Form Data Entry'!L$22, IF(A25='2a.  Simple Form Data Entry'!$G$23, '2a.  Simple Form Data Entry'!L$23, IF(A25='2a.  Simple Form Data Entry'!$G$24, '2a.  Simple Form Data Entry'!$L$24, IF(A25='2a.  Simple Form Data Entry'!G$25,'2a.  Simple Form Data Entry'!L$25, IF(A25='2a.  Simple Form Data Entry'!G$26,'2a.  Simple Form Data Entry'!L$26, "   ")))))))</f>
        <v xml:space="preserve">   </v>
      </c>
      <c r="G25" s="90" t="str">
        <f>IF(A25="", "   ", '2a.  Simple Form Data Entry'!D58)</f>
        <v xml:space="preserve"> </v>
      </c>
      <c r="H25" s="196" t="str">
        <f>IF('2a.  Simple Form Data Entry'!E58="", 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t="shared" ref="O25:O31" si="0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t="shared" ref="R25:R31" si="1">P25+Q25</f>
        <v>0</v>
      </c>
      <c r="S25" s="91">
        <f>'2a.  Simple Form Data Entry'!M58</f>
        <v>0</v>
      </c>
      <c r="T25" s="11"/>
    </row>
    <row r="26" spans="1:20" ht="14.25" x14ac:dyDescent="0.25">
      <c r="A26" s="84" t="str">
        <f>IF('2a.  Simple Form Data Entry'!C59="", "   ", '2a.  Simple Form Data Entry'!C59)</f>
        <v xml:space="preserve">   </v>
      </c>
      <c r="B26" s="75"/>
      <c r="C26" s="75"/>
      <c r="D26" s="177" t="str">
        <f>IF(A26="   ", "   ",  IF(A26='2a.  Simple Form Data Entry'!$G$21, '2a.  Simple Form Data Entry'!J$21, IF(A26='2a.  Simple Form Data Entry'!$G$22,'2a.  Simple Form Data Entry'!J$22, IF(A26='2a.  Simple Form Data Entry'!$G$23, '2a.  Simple Form Data Entry'!J$23, IF(A26='2a.  Simple Form Data Entry'!$G$24, '2a.  Simple Form Data Entry'!$J$24, IF(A26='2a.  Simple Form Data Entry'!$G$25,'2a.  Simple Form Data Entry'!J$25, IF(A26='2a.  Simple Form Data Entry'!$G$26,'2a.  Simple Form Data Entry'!J$26, "   ")))))))</f>
        <v xml:space="preserve">   </v>
      </c>
      <c r="E26" s="89" t="str">
        <f>IF(A26="   ", "   ",  IF(A26='2a.  Simple Form Data Entry'!$G$21, '2a.  Simple Form Data Entry'!K$21, IF(A26='2a.  Simple Form Data Entry'!$G$22,'2a.  Simple Form Data Entry'!K$22, IF(A26='2a.  Simple Form Data Entry'!$G$23, '2a.  Simple Form Data Entry'!K$23, IF(A26='2a.  Simple Form Data Entry'!$G$24, '2a.  Simple Form Data Entry'!$K$24, IF(A26='2a.  Simple Form Data Entry'!G$25,'2a.  Simple Form Data Entry'!K$25, IF(A26='2a.  Simple Form Data Entry'!G$26,'2a.  Simple Form Data Entry'!K$26, "   ")))))))</f>
        <v xml:space="preserve">   </v>
      </c>
      <c r="F26" s="177" t="str">
        <f>IF(A26="   ", "   ",  IF(A26='2a.  Simple Form Data Entry'!$G$21, '2a.  Simple Form Data Entry'!L$21, IF(A26='2a.  Simple Form Data Entry'!$G$22,'2a.  Simple Form Data Entry'!L$22, IF(A26='2a.  Simple Form Data Entry'!$G$23, '2a.  Simple Form Data Entry'!L$23, IF(A26='2a.  Simple Form Data Entry'!$G$24, '2a.  Simple Form Data Entry'!$L$24, IF(A26='2a.  Simple Form Data Entry'!G$25,'2a.  Simple Form Data Entry'!L$25, IF(A26='2a.  Simple Form Data Entry'!G$26,'2a.  Simple Form Data Entry'!L$26, "   ")))))))</f>
        <v xml:space="preserve">   </v>
      </c>
      <c r="G26" s="90" t="str">
        <f>IF(A26="", "   ", '2a.  Simple Form Data Entry'!D59)</f>
        <v xml:space="preserve"> </v>
      </c>
      <c r="H26" s="76" t="str">
        <f>IF('2a.  Simple Form Data Entry'!E59="", 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t="shared" ref="L26:L31" si="2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4.25" x14ac:dyDescent="0.25">
      <c r="A27" s="84" t="str">
        <f>IF('2a.  Simple Form Data Entry'!C60="", "   ", '2a.  Simple Form Data Entry'!C60)</f>
        <v xml:space="preserve">   </v>
      </c>
      <c r="B27" s="85"/>
      <c r="C27" s="85"/>
      <c r="D27" s="177" t="str">
        <f>IF(A27="   ", "   ",  IF(A27='2a.  Simple Form Data Entry'!$G$21, '2a.  Simple Form Data Entry'!J$21, IF(A27='2a.  Simple Form Data Entry'!$G$22,'2a.  Simple Form Data Entry'!J$22, IF(A27='2a.  Simple Form Data Entry'!$G$23, '2a.  Simple Form Data Entry'!J$23, IF(A27='2a.  Simple Form Data Entry'!$G$24, '2a.  Simple Form Data Entry'!$J$24, IF(A27='2a.  Simple Form Data Entry'!$G$25,'2a.  Simple Form Data Entry'!J$25, IF(A27='2a.  Simple Form Data Entry'!$G$26,'2a.  Simple Form Data Entry'!J$26, "   ")))))))</f>
        <v xml:space="preserve">   </v>
      </c>
      <c r="E27" s="89" t="str">
        <f>IF(A27="   ", "   ",  IF(A27='2a.  Simple Form Data Entry'!$G$21, '2a.  Simple Form Data Entry'!K$21, IF(A27='2a.  Simple Form Data Entry'!$G$22,'2a.  Simple Form Data Entry'!K$22, IF(A27='2a.  Simple Form Data Entry'!$G$23, '2a.  Simple Form Data Entry'!K$23, IF(A27='2a.  Simple Form Data Entry'!$G$24, '2a.  Simple Form Data Entry'!$K$24, IF(A27='2a.  Simple Form Data Entry'!G$25,'2a.  Simple Form Data Entry'!K$25, IF(A27='2a.  Simple Form Data Entry'!G$26,'2a.  Simple Form Data Entry'!K$26, "   ")))))))</f>
        <v xml:space="preserve">   </v>
      </c>
      <c r="F27" s="177" t="str">
        <f>IF(A27="   ", "   ",  IF(A27='2a.  Simple Form Data Entry'!$G$21, '2a.  Simple Form Data Entry'!L$21, IF(A27='2a.  Simple Form Data Entry'!$G$22,'2a.  Simple Form Data Entry'!L$22, IF(A27='2a.  Simple Form Data Entry'!$G$23, '2a.  Simple Form Data Entry'!L$23, IF(A27='2a.  Simple Form Data Entry'!$G$24, '2a.  Simple Form Data Entry'!$L$24, IF(A27='2a.  Simple Form Data Entry'!G$25,'2a.  Simple Form Data Entry'!L$25, IF(A27='2a.  Simple Form Data Entry'!G$26,'2a.  Simple Form Data Entry'!L$26, "   ")))))))</f>
        <v xml:space="preserve">   </v>
      </c>
      <c r="G27" s="90" t="str">
        <f>IF(A27="", "   ", '2a.  Simple Form Data Entry'!D60)</f>
        <v xml:space="preserve"> </v>
      </c>
      <c r="H27" s="198" t="str">
        <f>IF('2a.  Simple Form Data Entry'!E60="", 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4.25" hidden="1" x14ac:dyDescent="0.25">
      <c r="A28" s="84" t="str">
        <f>IF('2a.  Simple Form Data Entry'!C61="", "   ", '2a.  Simple Form Data Entry'!C61)</f>
        <v xml:space="preserve">   </v>
      </c>
      <c r="B28" s="85"/>
      <c r="C28" s="85"/>
      <c r="D28" s="177" t="str">
        <f>IF(A28="   ", "   ",  IF(A28='2a.  Simple Form Data Entry'!$G$21, '2a.  Simple Form Data Entry'!J$21, IF(A28='2a.  Simple Form Data Entry'!$G$22,'2a.  Simple Form Data Entry'!J$22, IF(A28='2a.  Simple Form Data Entry'!$G$23, '2a.  Simple Form Data Entry'!J$23, IF(A28='2a.  Simple Form Data Entry'!$G$24, '2a.  Simple Form Data Entry'!$J$24, IF(A28='2a.  Simple Form Data Entry'!$G$25,'2a.  Simple Form Data Entry'!J$25, IF(A28='2a.  Simple Form Data Entry'!$G$26,'2a.  Simple Form Data Entry'!J$26, "   ")))))))</f>
        <v xml:space="preserve">   </v>
      </c>
      <c r="E28" s="89" t="str">
        <f>IF(A28="   ", "   ",  IF(A28='2a.  Simple Form Data Entry'!$G$21, '2a.  Simple Form Data Entry'!K$21, IF(A28='2a.  Simple Form Data Entry'!$G$22,'2a.  Simple Form Data Entry'!K$22, IF(A28='2a.  Simple Form Data Entry'!$G$23, '2a.  Simple Form Data Entry'!K$23, IF(A28='2a.  Simple Form Data Entry'!$G$24, '2a.  Simple Form Data Entry'!$K$24, IF(A28='2a.  Simple Form Data Entry'!G$25,'2a.  Simple Form Data Entry'!K$25, IF(A28='2a.  Simple Form Data Entry'!G$26,'2a.  Simple Form Data Entry'!K$26, "   ")))))))</f>
        <v xml:space="preserve">   </v>
      </c>
      <c r="F28" s="177" t="str">
        <f>IF(A28="   ", "   ",  IF(A28='2a.  Simple Form Data Entry'!$G$21, '2a.  Simple Form Data Entry'!L$21, IF(A28='2a.  Simple Form Data Entry'!$G$22,'2a.  Simple Form Data Entry'!L$22, IF(A28='2a.  Simple Form Data Entry'!$G$23, '2a.  Simple Form Data Entry'!L$23, IF(A28='2a.  Simple Form Data Entry'!$G$24, '2a.  Simple Form Data Entry'!$L$24, IF(A28='2a.  Simple Form Data Entry'!G$25,'2a.  Simple Form Data Entry'!L$25, IF(A28='2a.  Simple Form Data Entry'!G$26,'2a.  Simple Form Data Entry'!L$26, "   ")))))))</f>
        <v xml:space="preserve">   </v>
      </c>
      <c r="G28" s="90" t="str">
        <f>IF(A28="", "   ", '2a.  Simple Form Data Entry'!D61)</f>
        <v xml:space="preserve"> </v>
      </c>
      <c r="H28" s="198" t="str">
        <f>IF('2a.  Simple Form Data Entry'!E61="", 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4.25" hidden="1" x14ac:dyDescent="0.25">
      <c r="A29" s="84" t="str">
        <f>IF('2a.  Simple Form Data Entry'!C62="", "   ", '2a.  Simple Form Data Entry'!C62)</f>
        <v xml:space="preserve">   </v>
      </c>
      <c r="B29" s="86"/>
      <c r="C29" s="86"/>
      <c r="D29" s="177" t="str">
        <f>IF(A29="   ", "   ",  IF(A29='2a.  Simple Form Data Entry'!$G$21, '2a.  Simple Form Data Entry'!J$21, IF(A29='2a.  Simple Form Data Entry'!$G$22,'2a.  Simple Form Data Entry'!J$22, IF(A29='2a.  Simple Form Data Entry'!$G$23, '2a.  Simple Form Data Entry'!J$23, IF(A29='2a.  Simple Form Data Entry'!$G$24, '2a.  Simple Form Data Entry'!$J$24, IF(A29='2a.  Simple Form Data Entry'!$G$25,'2a.  Simple Form Data Entry'!J$25, IF(A29='2a.  Simple Form Data Entry'!$G$26,'2a.  Simple Form Data Entry'!J$26, "   ")))))))</f>
        <v xml:space="preserve">   </v>
      </c>
      <c r="E29" s="89" t="str">
        <f>IF(A29="   ", "   ",  IF(A29='2a.  Simple Form Data Entry'!$G$21, '2a.  Simple Form Data Entry'!K$21, IF(A29='2a.  Simple Form Data Entry'!$G$22,'2a.  Simple Form Data Entry'!K$22, IF(A29='2a.  Simple Form Data Entry'!$G$23, '2a.  Simple Form Data Entry'!K$23, IF(A29='2a.  Simple Form Data Entry'!$G$24, '2a.  Simple Form Data Entry'!$K$24, IF(A29='2a.  Simple Form Data Entry'!G$25,'2a.  Simple Form Data Entry'!K$25, IF(A29='2a.  Simple Form Data Entry'!G$26,'2a.  Simple Form Data Entry'!K$26, "   ")))))))</f>
        <v xml:space="preserve">   </v>
      </c>
      <c r="F29" s="177" t="str">
        <f>IF(A29="   ", "   ",  IF(A29='2a.  Simple Form Data Entry'!$G$21, '2a.  Simple Form Data Entry'!L$21, IF(A29='2a.  Simple Form Data Entry'!$G$22,'2a.  Simple Form Data Entry'!L$22, IF(A29='2a.  Simple Form Data Entry'!$G$23, '2a.  Simple Form Data Entry'!L$23, IF(A29='2a.  Simple Form Data Entry'!$G$24, '2a.  Simple Form Data Entry'!$L$24, IF(A29='2a.  Simple Form Data Entry'!G$25,'2a.  Simple Form Data Entry'!L$25, IF(A29='2a.  Simple Form Data Entry'!G$26,'2a.  Simple Form Data Entry'!L$26, "   ")))))))</f>
        <v xml:space="preserve">   </v>
      </c>
      <c r="G29" s="90" t="str">
        <f>IF(A29="", "   ", '2a.  Simple Form Data Entry'!D62)</f>
        <v xml:space="preserve"> </v>
      </c>
      <c r="H29" s="198" t="str">
        <f>IF('2a.  Simple Form Data Entry'!E62="", 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4.25" hidden="1" x14ac:dyDescent="0.25">
      <c r="A30" s="84" t="str">
        <f>IF('2a.  Simple Form Data Entry'!C63="", "   ", '2a.  Simple Form Data Entry'!C63)</f>
        <v xml:space="preserve">   </v>
      </c>
      <c r="B30" s="86"/>
      <c r="C30" s="86"/>
      <c r="D30" s="177" t="str">
        <f>IF(A30="   ", "   ",  IF(A30='2a.  Simple Form Data Entry'!$G$21, '2a.  Simple Form Data Entry'!J$21, IF(A30='2a.  Simple Form Data Entry'!$G$22,'2a.  Simple Form Data Entry'!J$22, IF(A30='2a.  Simple Form Data Entry'!$G$23, '2a.  Simple Form Data Entry'!J$23, IF(A30='2a.  Simple Form Data Entry'!$G$24, '2a.  Simple Form Data Entry'!$J$24, IF(A30='2a.  Simple Form Data Entry'!$G$25,'2a.  Simple Form Data Entry'!J$25, IF(A30='2a.  Simple Form Data Entry'!$G$26,'2a.  Simple Form Data Entry'!J$26, "   ")))))))</f>
        <v xml:space="preserve">   </v>
      </c>
      <c r="E30" s="89" t="str">
        <f>IF(A30="   ", "   ",  IF(A30='2a.  Simple Form Data Entry'!$G$21, '2a.  Simple Form Data Entry'!K$21, IF(A30='2a.  Simple Form Data Entry'!$G$22,'2a.  Simple Form Data Entry'!K$22, IF(A30='2a.  Simple Form Data Entry'!$G$23, '2a.  Simple Form Data Entry'!K$23, IF(A30='2a.  Simple Form Data Entry'!$G$24, '2a.  Simple Form Data Entry'!$K$24, IF(A30='2a.  Simple Form Data Entry'!G$25,'2a.  Simple Form Data Entry'!K$25, IF(A30='2a.  Simple Form Data Entry'!G$26,'2a.  Simple Form Data Entry'!K$26, "   ")))))))</f>
        <v xml:space="preserve">   </v>
      </c>
      <c r="F30" s="177" t="str">
        <f>IF(A30="   ", "   ",  IF(A30='2a.  Simple Form Data Entry'!$G$21, '2a.  Simple Form Data Entry'!L$21, IF(A30='2a.  Simple Form Data Entry'!$G$22,'2a.  Simple Form Data Entry'!L$22, IF(A30='2a.  Simple Form Data Entry'!$G$23, '2a.  Simple Form Data Entry'!L$23, IF(A30='2a.  Simple Form Data Entry'!$G$24, '2a.  Simple Form Data Entry'!$L$24, IF(A30='2a.  Simple Form Data Entry'!G$25,'2a.  Simple Form Data Entry'!L$25, IF(A30='2a.  Simple Form Data Entry'!G$26,'2a.  Simple Form Data Entry'!L$26, "   ")))))))</f>
        <v xml:space="preserve">   </v>
      </c>
      <c r="G30" s="90" t="str">
        <f>IF(A30="", "   ", '2a.  Simple Form Data Entry'!D63)</f>
        <v xml:space="preserve"> </v>
      </c>
      <c r="H30" s="198" t="str">
        <f>IF('2a.  Simple Form Data Entry'!E63="", 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5" thickBot="1" x14ac:dyDescent="0.3">
      <c r="A31" s="6"/>
      <c r="B31" s="7"/>
      <c r="C31" s="290" t="s">
        <v>4</v>
      </c>
      <c r="D31" s="8"/>
      <c r="E31" s="8"/>
      <c r="F31" s="8"/>
      <c r="G31" s="8"/>
      <c r="H31" s="199"/>
      <c r="I31" s="56">
        <f t="shared" ref="I31:S31" si="3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t="shared" ref="P31:Q31" si="4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 x14ac:dyDescent="0.3">
      <c r="A33" s="9" t="s">
        <v>147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 x14ac:dyDescent="0.3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2019</v>
      </c>
      <c r="J34" s="95">
        <f>'2a.  Simple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 x14ac:dyDescent="0.25">
      <c r="A35" s="445" t="str">
        <f>IF('2a.  Simple Form Data Entry'!E80="", "   ", '2a.  Simple Form Data Entry'!E80)</f>
        <v>KCIT</v>
      </c>
      <c r="B35" s="446"/>
      <c r="C35" s="447"/>
      <c r="D35" s="177" t="str">
        <f>IF(A35="   ", "   ",  IF(A35='2a.  Simple Form Data Entry'!$G$21, '2a.  Simple Form Data Entry'!J$21, IF(A35='2a.  Simple Form Data Entry'!$G$22,'2a.  Simple Form Data Entry'!J$22, IF(A35='2a.  Simple Form Data Entry'!$G$23, '2a.  Simple Form Data Entry'!J$23, IF(A35='2a.  Simple Form Data Entry'!$G$24, '2a.  Simple Form Data Entry'!$J$24, IF(A35='2a.  Simple Form Data Entry'!$G$25,'2a.  Simple Form Data Entry'!J$25, IF(A35='2a.  Simple Form Data Entry'!$G$26,'2a.  Simple Form Data Entry'!J$26, "   ")))))))</f>
        <v>A21300</v>
      </c>
      <c r="E35" s="89" t="str">
        <f>IF(A35="   ", "   ",  IF(A35='2a.  Simple Form Data Entry'!$G$21, '2a.  Simple Form Data Entry'!K$21, IF(A35='2a.  Simple Form Data Entry'!$G$22,'2a.  Simple Form Data Entry'!K$22, IF(A35='2a.  Simple Form Data Entry'!$G$23, '2a.  Simple Form Data Entry'!K$23, IF(A35='2a.  Simple Form Data Entry'!$G$24, '2a.  Simple Form Data Entry'!$K$24, IF(A35='2a.  Simple Form Data Entry'!G$25,'2a.  Simple Form Data Entry'!K$25, IF(A35='2a.  Simple Form Data Entry'!G$26,'2a.  Simple Form Data Entry'!K$26, "   ")))))))</f>
        <v>KCIT</v>
      </c>
      <c r="F35" s="177">
        <f>IF(A35="   ", "   ",  IF(A35='2a.  Simple Form Data Entry'!$G$21, '2a.  Simple Form Data Entry'!L$21, IF(A35='2a.  Simple Form Data Entry'!$G$22,'2a.  Simple Form Data Entry'!L$22, IF(A35='2a.  Simple Form Data Entry'!$G$23, '2a.  Simple Form Data Entry'!L$23, IF(A35='2a.  Simple Form Data Entry'!$G$24, '2a.  Simple Form Data Entry'!$L$24, IF(A35='2a.  Simple Form Data Entry'!G$25,'2a.  Simple Form Data Entry'!L$25, IF(A35='2a.  Simple Form Data Entry'!G$26,'2a.  Simple Form Data Entry'!L$26, "   ")))))))</f>
        <v>4501</v>
      </c>
      <c r="G35" s="79" t="str">
        <f>IF('2a.  Simple Form Data Entry'!I80="", "   ", '2a.  Simple Form Data Entry'!I80)</f>
        <v>1045837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 x14ac:dyDescent="0.25">
      <c r="A36" s="16"/>
      <c r="B36" s="50" t="s">
        <v>21</v>
      </c>
      <c r="C36" s="20"/>
      <c r="D36" s="45"/>
      <c r="E36" s="45"/>
      <c r="F36" s="45"/>
      <c r="G36" s="45"/>
      <c r="H36" s="200" t="str">
        <f>IF('2a.  Simple Form Data Entry'!E82="", "  ", 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t="shared" ref="O36:O43" si="5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t="shared" ref="R36:R43" si="6">P36+Q36</f>
        <v>0</v>
      </c>
      <c r="S36" s="83">
        <f>'2a.  Simple Form Data Entry'!M82</f>
        <v>0</v>
      </c>
      <c r="T36" s="12"/>
    </row>
    <row r="37" spans="1:20" ht="13.5" customHeight="1" x14ac:dyDescent="0.25">
      <c r="A37" s="16"/>
      <c r="B37" s="50" t="s">
        <v>25</v>
      </c>
      <c r="C37" s="20"/>
      <c r="D37" s="45"/>
      <c r="E37" s="45"/>
      <c r="F37" s="45"/>
      <c r="G37" s="45"/>
      <c r="H37" s="200" t="str">
        <f>IF('2a.  Simple Form Data Entry'!E83="", "  ", 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t="shared" ref="L37:L43" si="7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 x14ac:dyDescent="0.25">
      <c r="A38" s="16"/>
      <c r="B38" s="50" t="s">
        <v>53</v>
      </c>
      <c r="C38" s="20"/>
      <c r="D38" s="45"/>
      <c r="E38" s="45"/>
      <c r="F38" s="45"/>
      <c r="G38" s="45"/>
      <c r="H38" s="200" t="str">
        <f>IF('2a.  Simple Form Data Entry'!E84="", "  ", '2a.  Simple Form Data Entry'!E84)</f>
        <v>Rent and Triple Net Costs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269075</v>
      </c>
      <c r="L38" s="80">
        <f t="shared" si="7"/>
        <v>269075</v>
      </c>
      <c r="M38" s="80">
        <f>'2a.  Simple Form Data Entry'!I84</f>
        <v>367572</v>
      </c>
      <c r="N38" s="80">
        <f>'2a.  Simple Form Data Entry'!J84</f>
        <v>378599</v>
      </c>
      <c r="O38" s="80">
        <f t="shared" si="5"/>
        <v>746171</v>
      </c>
      <c r="P38" s="80">
        <f>'2a.  Simple Form Data Entry'!K84</f>
        <v>389957</v>
      </c>
      <c r="Q38" s="80">
        <f>'2a.  Simple Form Data Entry'!L84</f>
        <v>401656</v>
      </c>
      <c r="R38" s="80">
        <f t="shared" si="6"/>
        <v>791613</v>
      </c>
      <c r="S38" s="83">
        <f>'2a.  Simple Form Data Entry'!M84</f>
        <v>101774</v>
      </c>
      <c r="T38" s="12"/>
    </row>
    <row r="39" spans="1:20" ht="13.5" customHeight="1" x14ac:dyDescent="0.25">
      <c r="A39" s="16"/>
      <c r="B39" s="401" t="s">
        <v>55</v>
      </c>
      <c r="C39" s="402"/>
      <c r="D39" s="45"/>
      <c r="E39" s="45"/>
      <c r="F39" s="45"/>
      <c r="G39" s="45"/>
      <c r="H39" s="200" t="str">
        <f>IF('2a.  Simple Form Data Entry'!E85="", "  ", 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 x14ac:dyDescent="0.25">
      <c r="A40" s="16"/>
      <c r="B40" s="388" t="s">
        <v>56</v>
      </c>
      <c r="C40" s="389"/>
      <c r="D40" s="45"/>
      <c r="E40" s="45"/>
      <c r="F40" s="45"/>
      <c r="G40" s="45"/>
      <c r="H40" s="200" t="str">
        <f>IF('2a.  Simple Form Data Entry'!E86="", "  ", 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 x14ac:dyDescent="0.25">
      <c r="A41" s="16"/>
      <c r="B41" s="401" t="s">
        <v>57</v>
      </c>
      <c r="C41" s="402"/>
      <c r="D41" s="45"/>
      <c r="E41" s="45"/>
      <c r="F41" s="45"/>
      <c r="G41" s="45"/>
      <c r="H41" s="200" t="str">
        <f>IF('2a.  Simple Form Data Entry'!E87="", "  ", 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 x14ac:dyDescent="0.25">
      <c r="A42" s="16"/>
      <c r="B42" s="390" t="s">
        <v>26</v>
      </c>
      <c r="C42" s="391"/>
      <c r="D42" s="45"/>
      <c r="E42" s="45"/>
      <c r="F42" s="45"/>
      <c r="G42" s="45"/>
      <c r="H42" s="200" t="str">
        <f>IF('2a.  Simple Form Data Entry'!E88="", "  ", 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4.25" x14ac:dyDescent="0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8">SUM(I36:I42)</f>
        <v>0</v>
      </c>
      <c r="J43" s="63">
        <f t="shared" si="8"/>
        <v>0</v>
      </c>
      <c r="K43" s="63">
        <f t="shared" si="8"/>
        <v>269075</v>
      </c>
      <c r="L43" s="63">
        <f t="shared" si="7"/>
        <v>269075</v>
      </c>
      <c r="M43" s="63">
        <f t="shared" si="8"/>
        <v>367572</v>
      </c>
      <c r="N43" s="63">
        <f t="shared" si="8"/>
        <v>378599</v>
      </c>
      <c r="O43" s="63">
        <f t="shared" si="5"/>
        <v>746171</v>
      </c>
      <c r="P43" s="63">
        <f t="shared" ref="P43:Q43" si="9">SUM(P36:P42)</f>
        <v>389957</v>
      </c>
      <c r="Q43" s="63">
        <f t="shared" si="9"/>
        <v>401656</v>
      </c>
      <c r="R43" s="63">
        <f t="shared" si="6"/>
        <v>791613</v>
      </c>
      <c r="S43" s="64">
        <f t="shared" si="8"/>
        <v>101774</v>
      </c>
      <c r="T43" s="12"/>
    </row>
    <row r="44" spans="1:20" ht="3" customHeight="1" x14ac:dyDescent="0.25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 x14ac:dyDescent="0.25">
      <c r="A45" s="392" t="str">
        <f>IF('2a.  Simple Form Data Entry'!E91="", "   ", '2a.  Simple Form Data Entry'!E91)</f>
        <v xml:space="preserve">   </v>
      </c>
      <c r="B45" s="393"/>
      <c r="C45" s="394"/>
      <c r="D45" s="177" t="str">
        <f>IF(A45="   ", "   ",  IF(A45='2a.  Simple Form Data Entry'!$G$21, '2a.  Simple Form Data Entry'!J$21, IF(A45='2a.  Simple Form Data Entry'!$G$22,'2a.  Simple Form Data Entry'!J$22, IF(A45='2a.  Simple Form Data Entry'!$G$23, '2a.  Simple Form Data Entry'!J$23, IF(A45='2a.  Simple Form Data Entry'!$G$24, '2a.  Simple Form Data Entry'!$J$24, IF(A45='2a.  Simple Form Data Entry'!$G$25,'2a.  Simple Form Data Entry'!J$25, IF(A45='2a.  Simple Form Data Entry'!$G$26,'2a.  Simple Form Data Entry'!J$26, "   ")))))))</f>
        <v xml:space="preserve">   </v>
      </c>
      <c r="E45" s="89" t="str">
        <f>IF(A45="   ", "   ",  IF(A45='2a.  Simple Form Data Entry'!$G$21, '2a.  Simple Form Data Entry'!K$21, IF(A45='2a.  Simple Form Data Entry'!$G$22,'2a.  Simple Form Data Entry'!K$22, IF(A45='2a.  Simple Form Data Entry'!$G$23, '2a.  Simple Form Data Entry'!K$23, IF(A45='2a.  Simple Form Data Entry'!$G$24, '2a.  Simple Form Data Entry'!$K$24, IF(A45='2a.  Simple Form Data Entry'!G$25,'2a.  Simple Form Data Entry'!K$25, IF(A45='2a.  Simple Form Data Entry'!G$26,'2a.  Simple Form Data Entry'!K$26, "   ")))))))</f>
        <v xml:space="preserve">   </v>
      </c>
      <c r="F45" s="177" t="str">
        <f>IF(A45="   ", "   ",  IF(A45='2a.  Simple Form Data Entry'!$G$21, '2a.  Simple Form Data Entry'!L$21, IF(A45='2a.  Simple Form Data Entry'!$G$22,'2a.  Simple Form Data Entry'!L$22, IF(A45='2a.  Simple Form Data Entry'!$G$23, '2a.  Simple Form Data Entry'!L$23, IF(A45='2a.  Simple Form Data Entry'!$G$24, '2a.  Simple Form Data Entry'!$L$24, IF(A45='2a.  Simple Form Data Entry'!G$25,'2a.  Simple Form Data Entry'!L$25, IF(A45='2a.  Simple Form Data Entry'!G$26,'2a.  Simple Form Data Entry'!L$26, "   ")))))))</f>
        <v xml:space="preserve">   </v>
      </c>
      <c r="G45" s="79" t="str">
        <f>IF('2a.  Simple Form Data Entry'!I91="", "   ", '2a.  Simple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 x14ac:dyDescent="0.25">
      <c r="A46" s="19"/>
      <c r="B46" s="50" t="s">
        <v>21</v>
      </c>
      <c r="C46" s="20"/>
      <c r="D46" s="45"/>
      <c r="E46" s="45"/>
      <c r="F46" s="45"/>
      <c r="G46" s="45"/>
      <c r="H46" s="200" t="str">
        <f>IF('2a.  Simple Form Data Entry'!E93="", "  ", 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t="shared" ref="L46:L95" si="10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t="shared" ref="O46:O95" si="11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t="shared" ref="R46:R95" si="12">P46+Q46</f>
        <v>0</v>
      </c>
      <c r="S46" s="83">
        <f>'2a.  Simple Form Data Entry'!M93</f>
        <v>0</v>
      </c>
      <c r="T46" s="12"/>
    </row>
    <row r="47" spans="1:20" ht="13.5" customHeight="1" x14ac:dyDescent="0.25">
      <c r="A47" s="19"/>
      <c r="B47" s="50" t="s">
        <v>25</v>
      </c>
      <c r="C47" s="20"/>
      <c r="D47" s="45"/>
      <c r="E47" s="45"/>
      <c r="F47" s="45"/>
      <c r="G47" s="45"/>
      <c r="H47" s="200" t="str">
        <f>IF('2a.  Simple Form Data Entry'!E94="", "  ", 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 x14ac:dyDescent="0.25">
      <c r="A48" s="19"/>
      <c r="B48" s="50" t="s">
        <v>53</v>
      </c>
      <c r="C48" s="20"/>
      <c r="D48" s="45"/>
      <c r="E48" s="45"/>
      <c r="F48" s="45"/>
      <c r="G48" s="45"/>
      <c r="H48" s="200" t="str">
        <f>IF('2a.  Simple Form Data Entry'!E95="", "  ", 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 x14ac:dyDescent="0.25">
      <c r="A49" s="19"/>
      <c r="B49" s="401" t="s">
        <v>55</v>
      </c>
      <c r="C49" s="402"/>
      <c r="D49" s="45"/>
      <c r="E49" s="45"/>
      <c r="F49" s="45"/>
      <c r="G49" s="45"/>
      <c r="H49" s="200" t="str">
        <f>IF('2a.  Simple Form Data Entry'!E96="", "  ", 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 x14ac:dyDescent="0.25">
      <c r="A50" s="19"/>
      <c r="B50" s="388" t="s">
        <v>56</v>
      </c>
      <c r="C50" s="389"/>
      <c r="D50" s="45"/>
      <c r="E50" s="45"/>
      <c r="F50" s="45"/>
      <c r="G50" s="45"/>
      <c r="H50" s="200" t="str">
        <f>IF('2a.  Simple Form Data Entry'!E97="", "  ", 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 x14ac:dyDescent="0.25">
      <c r="A51" s="19"/>
      <c r="B51" s="401" t="s">
        <v>57</v>
      </c>
      <c r="C51" s="402"/>
      <c r="D51" s="45"/>
      <c r="E51" s="45"/>
      <c r="F51" s="45"/>
      <c r="G51" s="45"/>
      <c r="H51" s="200" t="str">
        <f>IF('2a.  Simple Form Data Entry'!E98="", "  ", 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 x14ac:dyDescent="0.25">
      <c r="A52" s="19"/>
      <c r="B52" s="390" t="s">
        <v>26</v>
      </c>
      <c r="C52" s="391"/>
      <c r="D52" s="45"/>
      <c r="E52" s="45"/>
      <c r="F52" s="45"/>
      <c r="G52" s="45"/>
      <c r="H52" s="200" t="str">
        <f>IF('2a.  Simple Form Data Entry'!E99="", "  ", 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4.25" x14ac:dyDescent="0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 x14ac:dyDescent="0.25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 hidden="1" x14ac:dyDescent="0.25">
      <c r="A55" s="392" t="str">
        <f>IF('2a.  Simple Form Data Entry'!E102="", "   ", '2a.  Simple Form Data Entry'!E102)</f>
        <v xml:space="preserve">   </v>
      </c>
      <c r="B55" s="393"/>
      <c r="C55" s="394"/>
      <c r="D55" s="177" t="str">
        <f>IF(A55="   ", "   ",  IF(A55='2a.  Simple Form Data Entry'!$G$21, '2a.  Simple Form Data Entry'!J$21, IF(A55='2a.  Simple Form Data Entry'!$G$22,'2a.  Simple Form Data Entry'!J$22, IF(A55='2a.  Simple Form Data Entry'!$G$23, '2a.  Simple Form Data Entry'!J$23, IF(A55='2a.  Simple Form Data Entry'!$G$24, '2a.  Simple Form Data Entry'!$J$24, IF(A55='2a.  Simple Form Data Entry'!$G$25,'2a.  Simple Form Data Entry'!J$25, IF(A55='2a.  Simple Form Data Entry'!$G$26,'2a.  Simple Form Data Entry'!J$26, "   ")))))))</f>
        <v xml:space="preserve">   </v>
      </c>
      <c r="E55" s="89" t="str">
        <f>IF(A55="   ", "   ",  IF(A55='2a.  Simple Form Data Entry'!$G$21, '2a.  Simple Form Data Entry'!K$21, IF(A55='2a.  Simple Form Data Entry'!$G$22,'2a.  Simple Form Data Entry'!K$22, IF(A55='2a.  Simple Form Data Entry'!$G$23, '2a.  Simple Form Data Entry'!K$23, IF(A55='2a.  Simple Form Data Entry'!$G$24, '2a.  Simple Form Data Entry'!$K$24, IF(A55='2a.  Simple Form Data Entry'!G$25,'2a.  Simple Form Data Entry'!K$25, IF(A55='2a.  Simple Form Data Entry'!G$26,'2a.  Simple Form Data Entry'!K$26, "   ")))))))</f>
        <v xml:space="preserve">   </v>
      </c>
      <c r="F55" s="177" t="str">
        <f>IF(A55="   ", "   ",  IF(A55='2a.  Simple Form Data Entry'!$G$21, '2a.  Simple Form Data Entry'!L$21, IF(A55='2a.  Simple Form Data Entry'!$G$22,'2a.  Simple Form Data Entry'!L$22, IF(A55='2a.  Simple Form Data Entry'!$G$23, '2a.  Simple Form Data Entry'!L$23, IF(A55='2a.  Simple Form Data Entry'!$G$24, '2a.  Simple Form Data Entry'!$L$24, IF(A55='2a.  Simple Form Data Entry'!$G$25,'2a.  Simple Form Data Entry'!$L$25, IF(A55='2a.  Simple Form Data Entry'!$G$26,'2a.  Simple Form Data Entry'!$L$26, "   ")))))))</f>
        <v xml:space="preserve">   </v>
      </c>
      <c r="G55" s="79" t="str">
        <f>IF('2a.  Simple Form Data Entry'!I102="", "   ", '2a.  Simple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hidden="1" customHeight="1" x14ac:dyDescent="0.25">
      <c r="A56" s="19"/>
      <c r="B56" s="50" t="s">
        <v>21</v>
      </c>
      <c r="C56" s="20"/>
      <c r="D56" s="45"/>
      <c r="E56" s="45"/>
      <c r="F56" s="45"/>
      <c r="G56" s="45"/>
      <c r="H56" s="200" t="str">
        <f>IF('2a.  Simple Form Data Entry'!E104="", "  ", 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hidden="1" customHeight="1" x14ac:dyDescent="0.25">
      <c r="A57" s="19"/>
      <c r="B57" s="50" t="s">
        <v>25</v>
      </c>
      <c r="C57" s="20"/>
      <c r="D57" s="45"/>
      <c r="E57" s="45"/>
      <c r="F57" s="45"/>
      <c r="G57" s="45"/>
      <c r="H57" s="200" t="str">
        <f>IF('2a.  Simple Form Data Entry'!E105="", "  ", 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hidden="1" customHeight="1" x14ac:dyDescent="0.25">
      <c r="A58" s="19"/>
      <c r="B58" s="50" t="s">
        <v>53</v>
      </c>
      <c r="C58" s="20"/>
      <c r="D58" s="45"/>
      <c r="E58" s="45"/>
      <c r="F58" s="45"/>
      <c r="G58" s="45"/>
      <c r="H58" s="200" t="str">
        <f>IF('2a.  Simple Form Data Entry'!E106="", "  ", 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hidden="1" customHeight="1" x14ac:dyDescent="0.25">
      <c r="A59" s="19"/>
      <c r="B59" s="401" t="s">
        <v>55</v>
      </c>
      <c r="C59" s="402"/>
      <c r="D59" s="45"/>
      <c r="E59" s="45"/>
      <c r="F59" s="45"/>
      <c r="G59" s="45"/>
      <c r="H59" s="200" t="str">
        <f>IF('2a.  Simple Form Data Entry'!E107="", "  ", 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hidden="1" customHeight="1" x14ac:dyDescent="0.25">
      <c r="A60" s="19"/>
      <c r="B60" s="388" t="s">
        <v>56</v>
      </c>
      <c r="C60" s="389"/>
      <c r="D60" s="45"/>
      <c r="E60" s="45"/>
      <c r="F60" s="45"/>
      <c r="G60" s="45"/>
      <c r="H60" s="200" t="str">
        <f>IF('2a.  Simple Form Data Entry'!E108="", "  ", 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hidden="1" customHeight="1" x14ac:dyDescent="0.25">
      <c r="A61" s="19"/>
      <c r="B61" s="401" t="s">
        <v>57</v>
      </c>
      <c r="C61" s="402"/>
      <c r="D61" s="45"/>
      <c r="E61" s="45"/>
      <c r="F61" s="45"/>
      <c r="G61" s="45"/>
      <c r="H61" s="200" t="str">
        <f>IF('2a.  Simple Form Data Entry'!E109="", "  ", 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hidden="1" customHeight="1" x14ac:dyDescent="0.25">
      <c r="A62" s="19"/>
      <c r="B62" s="390" t="s">
        <v>26</v>
      </c>
      <c r="C62" s="391"/>
      <c r="D62" s="45"/>
      <c r="E62" s="45"/>
      <c r="F62" s="45"/>
      <c r="G62" s="45"/>
      <c r="H62" s="200" t="str">
        <f>IF('2a.  Simple Form Data Entry'!E110="", "  ", 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4.25" hidden="1" x14ac:dyDescent="0.2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hidden="1" customHeight="1" x14ac:dyDescent="0.25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 hidden="1" x14ac:dyDescent="0.25">
      <c r="A65" s="392" t="str">
        <f>IF('2a.  Simple Form Data Entry'!E113="", "   ", '2a.  Simple Form Data Entry'!E113)</f>
        <v xml:space="preserve">   </v>
      </c>
      <c r="B65" s="393"/>
      <c r="C65" s="394"/>
      <c r="D65" s="177" t="str">
        <f>IF(A65="   ", "   ",  IF(A65='2a.  Simple Form Data Entry'!$G$21, '2a.  Simple Form Data Entry'!J$21, IF(A65='2a.  Simple Form Data Entry'!$G$22,'2a.  Simple Form Data Entry'!J$22, IF(A65='2a.  Simple Form Data Entry'!$G$23, '2a.  Simple Form Data Entry'!J$23, IF(A65='2a.  Simple Form Data Entry'!$G$24, '2a.  Simple Form Data Entry'!$J$24, IF(A65='2a.  Simple Form Data Entry'!$G$25,'2a.  Simple Form Data Entry'!J$25, IF(A65='2a.  Simple Form Data Entry'!$G$26,'2a.  Simple Form Data Entry'!J$26, "   ")))))))</f>
        <v xml:space="preserve">   </v>
      </c>
      <c r="E65" s="89" t="str">
        <f>IF(A65="   ", "   ",  IF(A65='2a.  Simple Form Data Entry'!$G$21, '2a.  Simple Form Data Entry'!K$21, IF(A65='2a.  Simple Form Data Entry'!$G$22,'2a.  Simple Form Data Entry'!K$22, IF(A65='2a.  Simple Form Data Entry'!$G$23, '2a.  Simple Form Data Entry'!K$23, IF(A65='2a.  Simple Form Data Entry'!$G$24, '2a.  Simple Form Data Entry'!$K$24, IF(A65='2a.  Simple Form Data Entry'!G$25,'2a.  Simple Form Data Entry'!K$25, IF(A65='2a.  Simple Form Data Entry'!G$26,'2a.  Simple Form Data Entry'!K$26, "   ")))))))</f>
        <v xml:space="preserve">   </v>
      </c>
      <c r="F65" s="177" t="str">
        <f>IF(A65="   ", "   ",  IF(A65='2a.  Simple Form Data Entry'!$G$21, '2a.  Simple Form Data Entry'!L$21, IF(A65='2a.  Simple Form Data Entry'!$G$22,'2a.  Simple Form Data Entry'!L$22, IF(A65='2a.  Simple Form Data Entry'!$G$23, '2a.  Simple Form Data Entry'!L$23, IF(A65='2a.  Simple Form Data Entry'!$G$24, '2a.  Simple Form Data Entry'!$L$24, IF(A65='2a.  Simple Form Data Entry'!$G$25,'2a.  Simple Form Data Entry'!$L$25, IF(A65='2a.  Simple Form Data Entry'!$G$26,'2a.  Simple Form Data Entry'!$L$26, "   ")))))))</f>
        <v xml:space="preserve">   </v>
      </c>
      <c r="G65" s="79" t="str">
        <f>IF('2a.  Simple Form Data Entry'!I113="", "   ", '2a.  Simple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hidden="1" customHeight="1" x14ac:dyDescent="0.25">
      <c r="A66" s="19"/>
      <c r="B66" s="50" t="s">
        <v>21</v>
      </c>
      <c r="C66" s="20"/>
      <c r="D66" s="45"/>
      <c r="E66" s="45"/>
      <c r="F66" s="45"/>
      <c r="G66" s="45"/>
      <c r="H66" s="200" t="str">
        <f>IF('2a.  Simple Form Data Entry'!E115="", "  ", 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hidden="1" customHeight="1" x14ac:dyDescent="0.25">
      <c r="A67" s="19"/>
      <c r="B67" s="50" t="s">
        <v>25</v>
      </c>
      <c r="C67" s="20"/>
      <c r="D67" s="45"/>
      <c r="E67" s="45"/>
      <c r="F67" s="45"/>
      <c r="G67" s="45"/>
      <c r="H67" s="200" t="str">
        <f>IF('2a.  Simple Form Data Entry'!E116="", "  ", 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hidden="1" customHeight="1" x14ac:dyDescent="0.25">
      <c r="A68" s="19"/>
      <c r="B68" s="50" t="s">
        <v>53</v>
      </c>
      <c r="C68" s="20"/>
      <c r="D68" s="45"/>
      <c r="E68" s="45"/>
      <c r="F68" s="45"/>
      <c r="G68" s="45"/>
      <c r="H68" s="200" t="str">
        <f>IF('2a.  Simple Form Data Entry'!E117="", "  ", 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hidden="1" customHeight="1" x14ac:dyDescent="0.25">
      <c r="A69" s="19"/>
      <c r="B69" s="401" t="s">
        <v>55</v>
      </c>
      <c r="C69" s="402"/>
      <c r="D69" s="45"/>
      <c r="E69" s="45"/>
      <c r="F69" s="45"/>
      <c r="G69" s="45"/>
      <c r="H69" s="200" t="str">
        <f>IF('2a.  Simple Form Data Entry'!E118="", "  ", 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hidden="1" customHeight="1" x14ac:dyDescent="0.25">
      <c r="A70" s="19"/>
      <c r="B70" s="388" t="s">
        <v>56</v>
      </c>
      <c r="C70" s="389"/>
      <c r="D70" s="45"/>
      <c r="E70" s="45"/>
      <c r="F70" s="45"/>
      <c r="G70" s="45"/>
      <c r="H70" s="200" t="str">
        <f>IF('2a.  Simple Form Data Entry'!E119="", "  ", 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hidden="1" customHeight="1" x14ac:dyDescent="0.25">
      <c r="A71" s="19"/>
      <c r="B71" s="401" t="s">
        <v>57</v>
      </c>
      <c r="C71" s="402"/>
      <c r="D71" s="45"/>
      <c r="E71" s="45"/>
      <c r="F71" s="45"/>
      <c r="G71" s="45"/>
      <c r="H71" s="200" t="str">
        <f>IF('2a.  Simple Form Data Entry'!E120="", "  ", 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hidden="1" customHeight="1" x14ac:dyDescent="0.25">
      <c r="A72" s="19"/>
      <c r="B72" s="390" t="s">
        <v>26</v>
      </c>
      <c r="C72" s="391"/>
      <c r="D72" s="45"/>
      <c r="E72" s="45"/>
      <c r="F72" s="45"/>
      <c r="G72" s="45"/>
      <c r="H72" s="200" t="str">
        <f>IF('2a.  Simple Form Data Entry'!E121="", "  ", 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4.25" hidden="1" x14ac:dyDescent="0.2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hidden="1" customHeight="1" x14ac:dyDescent="0.25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 hidden="1" x14ac:dyDescent="0.25">
      <c r="A75" s="392" t="str">
        <f>IF('2a.  Simple Form Data Entry'!E124="", "   ", '2a.  Simple Form Data Entry'!E124)</f>
        <v xml:space="preserve">   </v>
      </c>
      <c r="B75" s="393"/>
      <c r="C75" s="394"/>
      <c r="D75" s="177" t="str">
        <f>IF(A75="   ", "   ",  IF(A75='2a.  Simple Form Data Entry'!$G$21, '2a.  Simple Form Data Entry'!J$21, IF(A75='2a.  Simple Form Data Entry'!$G$22,'2a.  Simple Form Data Entry'!J$22, IF(A75='2a.  Simple Form Data Entry'!$G$23, '2a.  Simple Form Data Entry'!J$23, IF(A75='2a.  Simple Form Data Entry'!$G$24, '2a.  Simple Form Data Entry'!$J$24, IF(A75='2a.  Simple Form Data Entry'!$G$25,'2a.  Simple Form Data Entry'!J$25, IF(A75='2a.  Simple Form Data Entry'!$G$26,'2a.  Simple Form Data Entry'!J$26, "   ")))))))</f>
        <v xml:space="preserve">   </v>
      </c>
      <c r="E75" s="89" t="str">
        <f>IF(A75="   ", "   ",  IF(A75='2a.  Simple Form Data Entry'!$G$21, '2a.  Simple Form Data Entry'!K$21, IF(A75='2a.  Simple Form Data Entry'!$G$22,'2a.  Simple Form Data Entry'!K$22, IF(A75='2a.  Simple Form Data Entry'!$G$23, '2a.  Simple Form Data Entry'!K$23, IF(A75='2a.  Simple Form Data Entry'!$G$24, '2a.  Simple Form Data Entry'!$K$24, IF(A75='2a.  Simple Form Data Entry'!G$25,'2a.  Simple Form Data Entry'!K$25, IF(A75='2a.  Simple Form Data Entry'!G$26,'2a.  Simple Form Data Entry'!K$26, "   ")))))))</f>
        <v xml:space="preserve">   </v>
      </c>
      <c r="F75" s="177" t="str">
        <f>IF(A75="   ", "   ",  IF(A75='2a.  Simple Form Data Entry'!$G$21, '2a.  Simple Form Data Entry'!L$21, IF(A75='2a.  Simple Form Data Entry'!$G$22,'2a.  Simple Form Data Entry'!L$22, IF(A75='2a.  Simple Form Data Entry'!$G$23, '2a.  Simple Form Data Entry'!L$23, IF(A75='2a.  Simple Form Data Entry'!$G$24, '2a.  Simple Form Data Entry'!$L$24, IF(A75='2a.  Simple Form Data Entry'!$G$25,'2a.  Simple Form Data Entry'!$L$25, IF(A75='2a.  Simple Form Data Entry'!$G$26,'2a.  Simple Form Data Entry'!$L$26, "   ")))))))</f>
        <v xml:space="preserve">   </v>
      </c>
      <c r="G75" s="79" t="str">
        <f>IF('2a.  Simple Form Data Entry'!I124="", "   ", '2a.  Simple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 hidden="1" x14ac:dyDescent="0.25">
      <c r="A76" s="19"/>
      <c r="B76" s="50" t="s">
        <v>21</v>
      </c>
      <c r="C76" s="20"/>
      <c r="D76" s="45"/>
      <c r="E76" s="45"/>
      <c r="F76" s="45"/>
      <c r="G76" s="45"/>
      <c r="H76" s="200" t="str">
        <f>IF('2a.  Simple Form Data Entry'!E126="", "  ", 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4.25" hidden="1" x14ac:dyDescent="0.25">
      <c r="A77" s="19"/>
      <c r="B77" s="50" t="s">
        <v>25</v>
      </c>
      <c r="C77" s="20"/>
      <c r="D77" s="45"/>
      <c r="E77" s="45"/>
      <c r="F77" s="45"/>
      <c r="G77" s="45"/>
      <c r="H77" s="200" t="str">
        <f>IF('2a.  Simple Form Data Entry'!E127="", "  ", 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4.25" hidden="1" x14ac:dyDescent="0.25">
      <c r="A78" s="19"/>
      <c r="B78" s="50" t="s">
        <v>53</v>
      </c>
      <c r="C78" s="20"/>
      <c r="D78" s="45"/>
      <c r="E78" s="45"/>
      <c r="F78" s="45"/>
      <c r="G78" s="45"/>
      <c r="H78" s="200" t="str">
        <f>IF('2a.  Simple Form Data Entry'!E128="", "  ", 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4.25" hidden="1" x14ac:dyDescent="0.25">
      <c r="A79" s="19"/>
      <c r="B79" s="401" t="s">
        <v>55</v>
      </c>
      <c r="C79" s="402"/>
      <c r="D79" s="45"/>
      <c r="E79" s="45"/>
      <c r="F79" s="45"/>
      <c r="G79" s="45"/>
      <c r="H79" s="200" t="str">
        <f>IF('2a.  Simple Form Data Entry'!E129="", "  ", 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4.25" hidden="1" x14ac:dyDescent="0.25">
      <c r="A80" s="19"/>
      <c r="B80" s="388" t="s">
        <v>56</v>
      </c>
      <c r="C80" s="389"/>
      <c r="D80" s="45"/>
      <c r="E80" s="45"/>
      <c r="F80" s="45"/>
      <c r="G80" s="45"/>
      <c r="H80" s="200" t="str">
        <f>IF('2a.  Simple Form Data Entry'!E130="", "  ", 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4.25" hidden="1" x14ac:dyDescent="0.25">
      <c r="A81" s="19"/>
      <c r="B81" s="401" t="s">
        <v>57</v>
      </c>
      <c r="C81" s="402"/>
      <c r="D81" s="45"/>
      <c r="E81" s="45"/>
      <c r="F81" s="45"/>
      <c r="G81" s="45"/>
      <c r="H81" s="200" t="str">
        <f>IF('2a.  Simple Form Data Entry'!E131="", "  ", 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4.25" hidden="1" x14ac:dyDescent="0.25">
      <c r="A82" s="19"/>
      <c r="B82" s="390" t="s">
        <v>26</v>
      </c>
      <c r="C82" s="391"/>
      <c r="D82" s="45"/>
      <c r="E82" s="45"/>
      <c r="F82" s="45"/>
      <c r="G82" s="45"/>
      <c r="H82" s="200" t="str">
        <f>IF('2a.  Simple Form Data Entry'!E132="", "  ", 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4.25" hidden="1" x14ac:dyDescent="0.2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hidden="1" customHeight="1" x14ac:dyDescent="0.25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 hidden="1" x14ac:dyDescent="0.25">
      <c r="A85" s="392" t="str">
        <f>IF('2a.  Simple Form Data Entry'!E135="", "   ", '2a.  Simple Form Data Entry'!E135)</f>
        <v xml:space="preserve">   </v>
      </c>
      <c r="B85" s="393"/>
      <c r="C85" s="394"/>
      <c r="D85" s="177" t="str">
        <f>IF(A85="   ", "   ",  IF(A85='2a.  Simple Form Data Entry'!$G$21, '2a.  Simple Form Data Entry'!J$21, IF(A85='2a.  Simple Form Data Entry'!$G$22,'2a.  Simple Form Data Entry'!J$22, IF(A85='2a.  Simple Form Data Entry'!$G$23, '2a.  Simple Form Data Entry'!J$23, IF(A85='2a.  Simple Form Data Entry'!$G$24, '2a.  Simple Form Data Entry'!$J$24, IF(A85='2a.  Simple Form Data Entry'!$G$25,'2a.  Simple Form Data Entry'!J$25, IF(A85='2a.  Simple Form Data Entry'!$G$26,'2a.  Simple Form Data Entry'!J$26, "   ")))))))</f>
        <v xml:space="preserve">   </v>
      </c>
      <c r="E85" s="89" t="str">
        <f>IF(A85="   ", "   ",  IF(A85='2a.  Simple Form Data Entry'!$G$21, '2a.  Simple Form Data Entry'!K$21, IF(A85='2a.  Simple Form Data Entry'!$G$22,'2a.  Simple Form Data Entry'!K$22, IF(A85='2a.  Simple Form Data Entry'!$G$23, '2a.  Simple Form Data Entry'!K$23, IF(A85='2a.  Simple Form Data Entry'!$G$24, '2a.  Simple Form Data Entry'!$K$24, IF(A85='2a.  Simple Form Data Entry'!G$25,'2a.  Simple Form Data Entry'!K$25, IF(A85='2a.  Simple Form Data Entry'!G$26,'2a.  Simple Form Data Entry'!K$26, "   ")))))))</f>
        <v xml:space="preserve">   </v>
      </c>
      <c r="F85" s="177" t="str">
        <f>IF(A85="   ", "   ",  IF(A85='2a.  Simple Form Data Entry'!$G$21, '2a.  Simple Form Data Entry'!L$21, IF(A85='2a.  Simple Form Data Entry'!$G$22,'2a.  Simple Form Data Entry'!L$22, IF(A85='2a.  Simple Form Data Entry'!$G$23, '2a.  Simple Form Data Entry'!L$23, IF(A85='2a.  Simple Form Data Entry'!$G$24, '2a.  Simple Form Data Entry'!$L$24, IF(A85='2a.  Simple Form Data Entry'!$G$25,'2a.  Simple Form Data Entry'!$L$25, IF(A85='2a.  Simple Form Data Entry'!$G$26,'2a.  Simple Form Data Entry'!$L$26, "   ")))))))</f>
        <v xml:space="preserve">   </v>
      </c>
      <c r="G85" s="79" t="str">
        <f>IF('2a.  Simple Form Data Entry'!I135="", "   ", '2a.  Simple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 hidden="1" x14ac:dyDescent="0.25">
      <c r="A86" s="19"/>
      <c r="B86" s="50" t="s">
        <v>21</v>
      </c>
      <c r="C86" s="20"/>
      <c r="D86" s="45"/>
      <c r="E86" s="45"/>
      <c r="F86" s="45"/>
      <c r="G86" s="45"/>
      <c r="H86" s="200" t="str">
        <f>IF('2a.  Simple Form Data Entry'!E137="", "  ", 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4.25" hidden="1" x14ac:dyDescent="0.25">
      <c r="A87" s="19"/>
      <c r="B87" s="50" t="s">
        <v>25</v>
      </c>
      <c r="C87" s="20"/>
      <c r="D87" s="45"/>
      <c r="E87" s="45"/>
      <c r="F87" s="45"/>
      <c r="G87" s="45"/>
      <c r="H87" s="200" t="str">
        <f>IF('2a.  Simple Form Data Entry'!E138="", "  ", 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4.25" hidden="1" x14ac:dyDescent="0.25">
      <c r="A88" s="19"/>
      <c r="B88" s="50" t="s">
        <v>53</v>
      </c>
      <c r="C88" s="20"/>
      <c r="D88" s="45"/>
      <c r="E88" s="45"/>
      <c r="F88" s="45"/>
      <c r="G88" s="45"/>
      <c r="H88" s="200" t="str">
        <f>IF('2a.  Simple Form Data Entry'!E139="", "  ", 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4.25" hidden="1" x14ac:dyDescent="0.25">
      <c r="A89" s="19"/>
      <c r="B89" s="401" t="s">
        <v>55</v>
      </c>
      <c r="C89" s="402"/>
      <c r="D89" s="45"/>
      <c r="E89" s="45"/>
      <c r="F89" s="45"/>
      <c r="G89" s="45"/>
      <c r="H89" s="200" t="str">
        <f>IF('2a.  Simple Form Data Entry'!E140="", "  ", 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4.25" hidden="1" x14ac:dyDescent="0.25">
      <c r="A90" s="19"/>
      <c r="B90" s="388" t="s">
        <v>56</v>
      </c>
      <c r="C90" s="389"/>
      <c r="D90" s="45"/>
      <c r="E90" s="45"/>
      <c r="F90" s="45"/>
      <c r="G90" s="45"/>
      <c r="H90" s="200" t="str">
        <f>IF('2a.  Simple Form Data Entry'!E141="", "  ", 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4.25" hidden="1" x14ac:dyDescent="0.25">
      <c r="A91" s="19"/>
      <c r="B91" s="401" t="s">
        <v>57</v>
      </c>
      <c r="C91" s="402"/>
      <c r="D91" s="45"/>
      <c r="E91" s="45"/>
      <c r="F91" s="45"/>
      <c r="G91" s="45"/>
      <c r="H91" s="200" t="str">
        <f>IF('2a.  Simple Form Data Entry'!E142="", "  ", 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4.25" hidden="1" x14ac:dyDescent="0.25">
      <c r="A92" s="19"/>
      <c r="B92" s="390" t="s">
        <v>26</v>
      </c>
      <c r="C92" s="391"/>
      <c r="D92" s="45"/>
      <c r="E92" s="45"/>
      <c r="F92" s="45"/>
      <c r="G92" s="45"/>
      <c r="H92" s="203" t="str">
        <f>IF('2a.  Simple Form Data Entry'!E143="", "  ", 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hidden="1" customHeight="1" x14ac:dyDescent="0.25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20" ht="3" hidden="1" customHeight="1" x14ac:dyDescent="0.25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 x14ac:dyDescent="0.3">
      <c r="A95" s="6"/>
      <c r="B95" s="7"/>
      <c r="C95" s="290" t="s">
        <v>6</v>
      </c>
      <c r="D95" s="8"/>
      <c r="E95" s="8"/>
      <c r="F95" s="8"/>
      <c r="G95" s="21"/>
      <c r="H95" s="206"/>
      <c r="I95" s="56">
        <f t="shared" ref="I95:S95" si="23">I73+I63+I53+I43+I83+I93</f>
        <v>0</v>
      </c>
      <c r="J95" s="56">
        <f t="shared" si="23"/>
        <v>0</v>
      </c>
      <c r="K95" s="56">
        <f t="shared" si="23"/>
        <v>269075</v>
      </c>
      <c r="L95" s="56">
        <f t="shared" si="10"/>
        <v>269075</v>
      </c>
      <c r="M95" s="56">
        <f t="shared" si="23"/>
        <v>367572</v>
      </c>
      <c r="N95" s="56">
        <f t="shared" si="23"/>
        <v>378599</v>
      </c>
      <c r="O95" s="56">
        <f t="shared" si="11"/>
        <v>746171</v>
      </c>
      <c r="P95" s="56">
        <f t="shared" ref="P95:Q95" si="24">P73+P63+P53+P43+P83+P93</f>
        <v>389957</v>
      </c>
      <c r="Q95" s="56">
        <f t="shared" si="24"/>
        <v>401656</v>
      </c>
      <c r="R95" s="56">
        <f t="shared" si="12"/>
        <v>791613</v>
      </c>
      <c r="S95" s="65">
        <f t="shared" si="23"/>
        <v>101774</v>
      </c>
      <c r="T95" s="5"/>
    </row>
    <row r="96" spans="1:20" ht="3" customHeight="1" thickBot="1" x14ac:dyDescent="0.3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Top="1" thickBot="1" x14ac:dyDescent="0.25">
      <c r="A97" s="417" t="s">
        <v>15</v>
      </c>
      <c r="B97" s="417"/>
      <c r="C97" s="417"/>
      <c r="D97" s="417"/>
      <c r="E97" s="417"/>
      <c r="F97" s="417"/>
      <c r="G97" s="417"/>
      <c r="H97" s="417"/>
      <c r="I97" s="417"/>
      <c r="J97" s="417"/>
      <c r="K97" s="417"/>
      <c r="L97" s="417"/>
      <c r="M97" s="417"/>
      <c r="N97" s="417"/>
      <c r="O97" s="417"/>
      <c r="P97" s="417"/>
      <c r="Q97" s="417"/>
      <c r="R97" s="417"/>
      <c r="S97" s="417"/>
      <c r="T97" s="5"/>
    </row>
    <row r="98" spans="1:20" ht="3" customHeight="1" thickTop="1" x14ac:dyDescent="0.25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 x14ac:dyDescent="0.2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 x14ac:dyDescent="0.3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 x14ac:dyDescent="0.25">
      <c r="A101" s="395" t="s">
        <v>18</v>
      </c>
      <c r="B101" s="396"/>
      <c r="C101" s="397"/>
      <c r="D101" s="426" t="s">
        <v>19</v>
      </c>
      <c r="E101" s="426" t="s">
        <v>5</v>
      </c>
      <c r="F101" s="448" t="s">
        <v>104</v>
      </c>
      <c r="G101" s="426" t="s">
        <v>11</v>
      </c>
      <c r="H101" s="439" t="s">
        <v>23</v>
      </c>
      <c r="I101" s="315"/>
      <c r="J101" s="190">
        <f>'2a.  Simple Form Data Entry'!G19</f>
        <v>2019</v>
      </c>
      <c r="K101" s="286">
        <f>'2a.  Simple Form Data Entry'!H155</f>
        <v>2020</v>
      </c>
      <c r="L101" s="450" t="str">
        <f>CONCATENATE(L24, " Appropriation Change")</f>
        <v>2019 / 2020 Appropriation Change</v>
      </c>
      <c r="P101" s="42"/>
      <c r="Q101" s="314"/>
      <c r="R101" s="432" t="s">
        <v>137</v>
      </c>
      <c r="S101" s="433"/>
      <c r="T101" s="42"/>
    </row>
    <row r="102" spans="1:20" ht="27.75" customHeight="1" thickBot="1" x14ac:dyDescent="0.3">
      <c r="A102" s="398"/>
      <c r="B102" s="399"/>
      <c r="C102" s="400"/>
      <c r="D102" s="427"/>
      <c r="E102" s="427"/>
      <c r="F102" s="449"/>
      <c r="G102" s="427"/>
      <c r="H102" s="440"/>
      <c r="I102" s="316"/>
      <c r="J102" s="191" t="s">
        <v>24</v>
      </c>
      <c r="K102" s="287" t="str">
        <f>'2a.  Simple Form Data Entry'!H156</f>
        <v>Allocation Change</v>
      </c>
      <c r="L102" s="451"/>
      <c r="P102" s="42"/>
      <c r="Q102" s="314"/>
      <c r="R102" s="434"/>
      <c r="S102" s="435"/>
      <c r="T102" s="42"/>
    </row>
    <row r="103" spans="1:20" ht="47.25" customHeight="1" x14ac:dyDescent="0.25">
      <c r="A103" s="99" t="str">
        <f>IF('2a.  Simple Form Data Entry'!C157="", "   ",'2a.  Simple Form Data Entry'!C157)</f>
        <v xml:space="preserve">   </v>
      </c>
      <c r="B103" s="78"/>
      <c r="C103" s="78"/>
      <c r="D103" s="177" t="str">
        <f>IF(A103="   ", "   ",  IF(A103='2a.  Simple Form Data Entry'!$G$21, '2a.  Simple Form Data Entry'!J$21, IF(A103='2a.  Simple Form Data Entry'!$G$22,'2a.  Simple Form Data Entry'!J$22, IF(A103='2a.  Simple Form Data Entry'!$G$23, '2a.  Simple Form Data Entry'!J$23, IF(A103='2a.  Simple Form Data Entry'!$G$24, '2a.  Simple Form Data Entry'!$J$24, IF(A103='2a.  Simple Form Data Entry'!$G$25,'2a.  Simple Form Data Entry'!J$25, IF(A103='2a.  Simple Form Data Entry'!$G$26,'2a.  Simple Form Data Entry'!J$26, "   ")))))))</f>
        <v xml:space="preserve">   </v>
      </c>
      <c r="E103" s="89" t="str">
        <f>IF(A103="   ", "   ",  IF(A103='2a.  Simple Form Data Entry'!$G$21, '2a.  Simple Form Data Entry'!K$21, IF(A103='2a.  Simple Form Data Entry'!$G$22,'2a.  Simple Form Data Entry'!K$22, IF(A103='2a.  Simple Form Data Entry'!$G$23, '2a.  Simple Form Data Entry'!K$23, IF(A103='2a.  Simple Form Data Entry'!$G$24, '2a.  Simple Form Data Entry'!$K$24, IF(A103='2a.  Simple Form Data Entry'!G$25,'2a.  Simple Form Data Entry'!K$25, IF(A103='2a.  Simple Form Data Entry'!G$26,'2a.  Simple Form Data Entry'!K$26, "   ")))))))</f>
        <v xml:space="preserve">   </v>
      </c>
      <c r="F103" s="177" t="str">
        <f>IF(A103="   ", "   ",  IF(A103='2a.  Simple Form Data Entry'!$G$21, '2a.  Simple Form Data Entry'!L$21, IF(A103='2a.  Simple Form Data Entry'!$G$22,'2a.  Simple Form Data Entry'!L$22, IF(A103='2a.  Simple Form Data Entry'!$G$23, '2a.  Simple Form Data Entry'!L$23, IF(A103='2a.  Simple Form Data Entry'!$G$24, '2a.  Simple Form Data Entry'!$L$24, IF(A103='2a.  Simple Form Data Entry'!G$25,'2a.  Simple Form Data Entry'!L$25, IF(A103='2a.  Simple Form Data Entry'!G$26,'2a.  Simple Form Data Entry'!L$26, "   ")))))))</f>
        <v xml:space="preserve">   </v>
      </c>
      <c r="G103" s="90" t="str">
        <f>IF('2a.  Simple Form Data Entry'!C157="", "   ", '2a.  Simple Form Data Entry'!D157)</f>
        <v xml:space="preserve">   </v>
      </c>
      <c r="H103" s="197" t="str">
        <f>IF('2a.  Simple Form Data Entry'!F151="Y", "The transaction was anticipated in the current budget; no supplemental appropriation is required.", IF(A103="", "", IF('2a.  Simple Form Data Entry'!F152="Y", "The cost of the transaction can be accommodated within existing appropriation authority; no supplemental appropriation is required",  '2a.  Simple Form Data Entry'!E157)))</f>
        <v>The transaction was anticipated in the current budget; no supplemental appropriation is required.</v>
      </c>
      <c r="I103" s="317"/>
      <c r="J103" s="100">
        <f>'2a.  Simple Form Data Entry'!G157</f>
        <v>0</v>
      </c>
      <c r="K103" s="100">
        <f>'2a.  Simple Form Data Entry'!H157</f>
        <v>0</v>
      </c>
      <c r="L103" s="311">
        <f>J103+K103</f>
        <v>0</v>
      </c>
      <c r="P103" s="42"/>
      <c r="Q103" s="304"/>
      <c r="R103" s="428">
        <f>'2a.  Simple Form Data Entry'!J157</f>
        <v>0</v>
      </c>
      <c r="S103" s="429"/>
      <c r="T103" s="42"/>
    </row>
    <row r="104" spans="1:20" ht="14.25" x14ac:dyDescent="0.25">
      <c r="A104" s="99" t="str">
        <f>IF('2a.  Simple Form Data Entry'!C158="", "   ",'2a.  Simple Form Data Entry'!C158)</f>
        <v xml:space="preserve">   </v>
      </c>
      <c r="B104" s="75"/>
      <c r="C104" s="75"/>
      <c r="D104" s="177" t="str">
        <f>IF(A104="   ", "   ",  IF(A104='2a.  Simple Form Data Entry'!$G$21, '2a.  Simple Form Data Entry'!J$21, IF(A104='2a.  Simple Form Data Entry'!$G$22,'2a.  Simple Form Data Entry'!J$22, IF(A104='2a.  Simple Form Data Entry'!$G$23, '2a.  Simple Form Data Entry'!J$23, IF(A104='2a.  Simple Form Data Entry'!$G$24, '2a.  Simple Form Data Entry'!$J$24, IF(A104='2a.  Simple Form Data Entry'!$G$25,'2a.  Simple Form Data Entry'!J$25, IF(A104='2a.  Simple Form Data Entry'!$G$26,'2a.  Simple Form Data Entry'!J$26, "   ")))))))</f>
        <v xml:space="preserve">   </v>
      </c>
      <c r="E104" s="89" t="str">
        <f>IF(A104="   ", "   ",  IF(A104='2a.  Simple Form Data Entry'!$G$21, '2a.  Simple Form Data Entry'!K$21, IF(A104='2a.  Simple Form Data Entry'!$G$22,'2a.  Simple Form Data Entry'!K$22, IF(A104='2a.  Simple Form Data Entry'!$G$23, '2a.  Simple Form Data Entry'!K$23, IF(A104='2a.  Simple Form Data Entry'!$G$24, '2a.  Simple Form Data Entry'!$K$24, IF(A104='2a.  Simple Form Data Entry'!G$25,'2a.  Simple Form Data Entry'!K$25, IF(A104='2a.  Simple Form Data Entry'!G$26,'2a.  Simple Form Data Entry'!K$26, "   ")))))))</f>
        <v xml:space="preserve">   </v>
      </c>
      <c r="F104" s="177" t="str">
        <f>IF(A104="   ", "   ",  IF(A104='2a.  Simple Form Data Entry'!$G$21, '2a.  Simple Form Data Entry'!L$21, IF(A104='2a.  Simple Form Data Entry'!$G$22,'2a.  Simple Form Data Entry'!L$22, IF(A104='2a.  Simple Form Data Entry'!$G$23, '2a.  Simple Form Data Entry'!L$23, IF(A104='2a.  Simple Form Data Entry'!$G$24, '2a.  Simple Form Data Entry'!$L$24, IF(A104='2a.  Simple Form Data Entry'!G$25,'2a.  Simple Form Data Entry'!L$25, IF(A104='2a.  Simple Form Data Entry'!G$26,'2a.  Simple Form Data Entry'!L$26, "   ")))))))</f>
        <v xml:space="preserve">   </v>
      </c>
      <c r="G104" s="90" t="str">
        <f>IF('2a.  Simple Form Data Entry'!C158="", "   ", '2a.  Simple Form Data Entry'!D158)</f>
        <v xml:space="preserve">   </v>
      </c>
      <c r="H104" s="200" t="str">
        <f>IF('2a.  Simple Form Data Entry'!E158=0, "  ", '2a.  Simple Form Data Entry'!E158)</f>
        <v xml:space="preserve">  </v>
      </c>
      <c r="I104" s="317"/>
      <c r="J104" s="82">
        <f>'2a.  Simple Form Data Entry'!G158</f>
        <v>0</v>
      </c>
      <c r="K104" s="82">
        <f>'2a.  Simple Form Data Entry'!H158</f>
        <v>0</v>
      </c>
      <c r="L104" s="311">
        <f t="shared" ref="L104:L109" si="25">J104+K104</f>
        <v>0</v>
      </c>
      <c r="P104" s="42"/>
      <c r="Q104" s="313"/>
      <c r="R104" s="430">
        <f>'2a.  Simple Form Data Entry'!J158</f>
        <v>0</v>
      </c>
      <c r="S104" s="431"/>
      <c r="T104" s="42"/>
    </row>
    <row r="105" spans="1:20" ht="14.25" x14ac:dyDescent="0.25">
      <c r="A105" s="99" t="str">
        <f>IF('2a.  Simple Form Data Entry'!C159="", "   ",'2a.  Simple Form Data Entry'!C159)</f>
        <v xml:space="preserve">   </v>
      </c>
      <c r="B105" s="75"/>
      <c r="C105" s="75"/>
      <c r="D105" s="177" t="str">
        <f>IF(A105="   ", "   ",  IF(A105='2a.  Simple Form Data Entry'!$G$21, '2a.  Simple Form Data Entry'!J$21, IF(A105='2a.  Simple Form Data Entry'!$G$22,'2a.  Simple Form Data Entry'!J$22, IF(A105='2a.  Simple Form Data Entry'!$G$23, '2a.  Simple Form Data Entry'!J$23, IF(A105='2a.  Simple Form Data Entry'!$G$24, '2a.  Simple Form Data Entry'!$J$24, IF(A105='2a.  Simple Form Data Entry'!$G$25,'2a.  Simple Form Data Entry'!J$25, IF(A105='2a.  Simple Form Data Entry'!$G$26,'2a.  Simple Form Data Entry'!J$26, "   ")))))))</f>
        <v xml:space="preserve">   </v>
      </c>
      <c r="E105" s="89" t="str">
        <f>IF(A105="   ", "   ",  IF(A105='2a.  Simple Form Data Entry'!$G$21, '2a.  Simple Form Data Entry'!K$21, IF(A105='2a.  Simple Form Data Entry'!$G$22,'2a.  Simple Form Data Entry'!K$22, IF(A105='2a.  Simple Form Data Entry'!$G$23, '2a.  Simple Form Data Entry'!K$23, IF(A105='2a.  Simple Form Data Entry'!$G$24, '2a.  Simple Form Data Entry'!$K$24, IF(A105='2a.  Simple Form Data Entry'!G$25,'2a.  Simple Form Data Entry'!K$25, IF(A105='2a.  Simple Form Data Entry'!G$26,'2a.  Simple Form Data Entry'!K$26, "   ")))))))</f>
        <v xml:space="preserve">   </v>
      </c>
      <c r="F105" s="177" t="str">
        <f>IF(A105="   ", "   ",  IF(A105='2a.  Simple Form Data Entry'!$G$21, '2a.  Simple Form Data Entry'!L$21, IF(A105='2a.  Simple Form Data Entry'!$G$22,'2a.  Simple Form Data Entry'!L$22, IF(A105='2a.  Simple Form Data Entry'!$G$23, '2a.  Simple Form Data Entry'!L$23, IF(A105='2a.  Simple Form Data Entry'!$G$24, '2a.  Simple Form Data Entry'!$L$24, IF(A105='2a.  Simple Form Data Entry'!G$25,'2a.  Simple Form Data Entry'!L$25, IF(A105='2a.  Simple Form Data Entry'!G$26,'2a.  Simple Form Data Entry'!L$26, "   ")))))))</f>
        <v xml:space="preserve">   </v>
      </c>
      <c r="G105" s="90" t="str">
        <f>IF('2a.  Simple Form Data Entry'!C159="", "   ", '2a.  Simple Form Data Entry'!D159)</f>
        <v xml:space="preserve">   </v>
      </c>
      <c r="H105" s="200" t="str">
        <f>IF('2a.  Simple Form Data Entry'!E159=0, "  ", '2a.  Simple Form Data Entry'!E159)</f>
        <v xml:space="preserve">  </v>
      </c>
      <c r="I105" s="317"/>
      <c r="J105" s="82">
        <f>'2a.  Simple Form Data Entry'!G159</f>
        <v>0</v>
      </c>
      <c r="K105" s="82">
        <f>'2a.  Simple Form Data Entry'!H159</f>
        <v>0</v>
      </c>
      <c r="L105" s="311">
        <f t="shared" si="25"/>
        <v>0</v>
      </c>
      <c r="P105" s="42"/>
      <c r="Q105" s="304"/>
      <c r="R105" s="430">
        <f>'2a.  Simple Form Data Entry'!J159</f>
        <v>0</v>
      </c>
      <c r="S105" s="431"/>
      <c r="T105" s="42"/>
    </row>
    <row r="106" spans="1:20" ht="14.25" hidden="1" x14ac:dyDescent="0.25">
      <c r="A106" s="99" t="str">
        <f>IF('2a.  Simple Form Data Entry'!C160="", "   ",'2a.  Simple Form Data Entry'!C160)</f>
        <v xml:space="preserve">   </v>
      </c>
      <c r="B106" s="75"/>
      <c r="C106" s="75"/>
      <c r="D106" s="177" t="str">
        <f>IF(A106="   ", "   ",  IF(A106='2a.  Simple Form Data Entry'!$G$21, '2a.  Simple Form Data Entry'!J$21, IF(A106='2a.  Simple Form Data Entry'!$G$22,'2a.  Simple Form Data Entry'!J$22, IF(A106='2a.  Simple Form Data Entry'!$G$23, '2a.  Simple Form Data Entry'!J$23, IF(A106='2a.  Simple Form Data Entry'!$G$24, '2a.  Simple Form Data Entry'!$J$24, IF(A106='2a.  Simple Form Data Entry'!$G$25,'2a.  Simple Form Data Entry'!J$25, IF(A106='2a.  Simple Form Data Entry'!$G$26,'2a.  Simple Form Data Entry'!J$26, "   ")))))))</f>
        <v xml:space="preserve">   </v>
      </c>
      <c r="E106" s="89" t="str">
        <f>IF(A106="   ", "   ",  IF(A106='2a.  Simple Form Data Entry'!$G$21, '2a.  Simple Form Data Entry'!K$21, IF(A106='2a.  Simple Form Data Entry'!$G$22,'2a.  Simple Form Data Entry'!K$22, IF(A106='2a.  Simple Form Data Entry'!$G$23, '2a.  Simple Form Data Entry'!K$23, IF(A106='2a.  Simple Form Data Entry'!$G$24, '2a.  Simple Form Data Entry'!$K$24, IF(A106='2a.  Simple Form Data Entry'!G$25,'2a.  Simple Form Data Entry'!K$25, IF(A106='2a.  Simple Form Data Entry'!G$26,'2a.  Simple Form Data Entry'!K$26, "   ")))))))</f>
        <v xml:space="preserve">   </v>
      </c>
      <c r="F106" s="177" t="str">
        <f>IF(A106="   ", "   ",  IF(A106='2a.  Simple Form Data Entry'!$G$21, '2a.  Simple Form Data Entry'!L$21, IF(A106='2a.  Simple Form Data Entry'!$G$22,'2a.  Simple Form Data Entry'!L$22, IF(A106='2a.  Simple Form Data Entry'!$G$23, '2a.  Simple Form Data Entry'!L$23, IF(A106='2a.  Simple Form Data Entry'!$G$24, '2a.  Simple Form Data Entry'!$L$24, IF(A106='2a.  Simple Form Data Entry'!G$25,'2a.  Simple Form Data Entry'!L$25, IF(A106='2a.  Simple Form Data Entry'!G$26,'2a.  Simple Form Data Entry'!L$26, "   ")))))))</f>
        <v xml:space="preserve">   </v>
      </c>
      <c r="G106" s="90" t="str">
        <f>IF('2a.  Simple Form Data Entry'!C160="", "   ", '2a.  Simple Form Data Entry'!D160)</f>
        <v xml:space="preserve">   </v>
      </c>
      <c r="H106" s="200" t="str">
        <f>IF('2a.  Simple Form Data Entry'!E160=0, "  ", '2a.  Simple Form Data Entry'!E160)</f>
        <v xml:space="preserve">  </v>
      </c>
      <c r="I106" s="317"/>
      <c r="J106" s="82">
        <f>'2a.  Simple Form Data Entry'!G160</f>
        <v>0</v>
      </c>
      <c r="K106" s="82">
        <f>'2a.  Simple Form Data Entry'!H160</f>
        <v>0</v>
      </c>
      <c r="L106" s="311">
        <f t="shared" si="25"/>
        <v>0</v>
      </c>
      <c r="P106" s="42"/>
      <c r="Q106" s="304"/>
      <c r="R106" s="430">
        <f>'2a.  Simple Form Data Entry'!J160</f>
        <v>0</v>
      </c>
      <c r="S106" s="431"/>
      <c r="T106" s="42"/>
    </row>
    <row r="107" spans="1:20" ht="14.25" hidden="1" x14ac:dyDescent="0.25">
      <c r="A107" s="99" t="str">
        <f>IF('2a.  Simple Form Data Entry'!C161="", "   ",'2a.  Simple Form Data Entry'!C161)</f>
        <v xml:space="preserve">   </v>
      </c>
      <c r="B107" s="75"/>
      <c r="C107" s="75"/>
      <c r="D107" s="177" t="str">
        <f>IF(A107="   ", "   ",  IF(A107='2a.  Simple Form Data Entry'!$G$21, '2a.  Simple Form Data Entry'!J$21, IF(A107='2a.  Simple Form Data Entry'!$G$22,'2a.  Simple Form Data Entry'!J$22, IF(A107='2a.  Simple Form Data Entry'!$G$23, '2a.  Simple Form Data Entry'!J$23, IF(A107='2a.  Simple Form Data Entry'!$G$24, '2a.  Simple Form Data Entry'!$J$24, IF(A107='2a.  Simple Form Data Entry'!$G$25,'2a.  Simple Form Data Entry'!J$25, IF(A107='2a.  Simple Form Data Entry'!$G$26,'2a.  Simple Form Data Entry'!J$26, "   ")))))))</f>
        <v xml:space="preserve">   </v>
      </c>
      <c r="E107" s="89" t="str">
        <f>IF(A107="   ", "   ",  IF(A107='2a.  Simple Form Data Entry'!$G$21, '2a.  Simple Form Data Entry'!K$21, IF(A107='2a.  Simple Form Data Entry'!$G$22,'2a.  Simple Form Data Entry'!K$22, IF(A107='2a.  Simple Form Data Entry'!$G$23, '2a.  Simple Form Data Entry'!K$23, IF(A107='2a.  Simple Form Data Entry'!$G$24, '2a.  Simple Form Data Entry'!$K$24, IF(A107='2a.  Simple Form Data Entry'!G$25,'2a.  Simple Form Data Entry'!K$25, IF(A107='2a.  Simple Form Data Entry'!G$26,'2a.  Simple Form Data Entry'!K$26, "   ")))))))</f>
        <v xml:space="preserve">   </v>
      </c>
      <c r="F107" s="177" t="str">
        <f>IF(A107="   ", "   ",  IF(A107='2a.  Simple Form Data Entry'!$G$21, '2a.  Simple Form Data Entry'!L$21, IF(A107='2a.  Simple Form Data Entry'!$G$22,'2a.  Simple Form Data Entry'!L$22, IF(A107='2a.  Simple Form Data Entry'!$G$23, '2a.  Simple Form Data Entry'!L$23, IF(A107='2a.  Simple Form Data Entry'!$G$24, '2a.  Simple Form Data Entry'!$L$24, IF(A107='2a.  Simple Form Data Entry'!G$25,'2a.  Simple Form Data Entry'!L$25, IF(A107='2a.  Simple Form Data Entry'!G$26,'2a.  Simple Form Data Entry'!L$26, "   ")))))))</f>
        <v xml:space="preserve">   </v>
      </c>
      <c r="G107" s="90" t="str">
        <f>IF('2a.  Simple Form Data Entry'!C161="", "   ", '2a.  Simple Form Data Entry'!D161)</f>
        <v xml:space="preserve">   </v>
      </c>
      <c r="H107" s="200" t="str">
        <f>IF('2a.  Simple Form Data Entry'!E161=0, "  ", '2a.  Simple Form Data Entry'!E161)</f>
        <v xml:space="preserve">  </v>
      </c>
      <c r="I107" s="317"/>
      <c r="J107" s="82">
        <f>'2a.  Simple Form Data Entry'!G161</f>
        <v>0</v>
      </c>
      <c r="K107" s="82">
        <f>'2a.  Simple Form Data Entry'!H161</f>
        <v>0</v>
      </c>
      <c r="L107" s="311">
        <f t="shared" si="25"/>
        <v>0</v>
      </c>
      <c r="P107" s="42"/>
      <c r="Q107" s="304"/>
      <c r="R107" s="430">
        <f>'2a.  Simple Form Data Entry'!J161</f>
        <v>0</v>
      </c>
      <c r="S107" s="431"/>
      <c r="T107" s="42"/>
    </row>
    <row r="108" spans="1:20" ht="14.25" hidden="1" x14ac:dyDescent="0.25">
      <c r="A108" s="99" t="str">
        <f>IF('2a.  Simple Form Data Entry'!C162="", "   ",'2a.  Simple Form Data Entry'!C162)</f>
        <v xml:space="preserve">   </v>
      </c>
      <c r="B108" s="75"/>
      <c r="C108" s="75"/>
      <c r="D108" s="177" t="str">
        <f>IF(A108="   ", "   ",  IF(A108='2a.  Simple Form Data Entry'!$G$21, '2a.  Simple Form Data Entry'!J$21, IF(A108='2a.  Simple Form Data Entry'!$G$22,'2a.  Simple Form Data Entry'!J$22, IF(A108='2a.  Simple Form Data Entry'!$G$23, '2a.  Simple Form Data Entry'!J$23, IF(A108='2a.  Simple Form Data Entry'!$G$24, '2a.  Simple Form Data Entry'!$J$24, IF(A108='2a.  Simple Form Data Entry'!$G$25,'2a.  Simple Form Data Entry'!J$25, IF(A108='2a.  Simple Form Data Entry'!$G$26,'2a.  Simple Form Data Entry'!J$26, "   ")))))))</f>
        <v xml:space="preserve">   </v>
      </c>
      <c r="E108" s="89" t="str">
        <f>IF(A108="   ", "   ",  IF(A108='2a.  Simple Form Data Entry'!$G$21, '2a.  Simple Form Data Entry'!K$21, IF(A108='2a.  Simple Form Data Entry'!$G$22,'2a.  Simple Form Data Entry'!K$22, IF(A108='2a.  Simple Form Data Entry'!$G$23, '2a.  Simple Form Data Entry'!K$23, IF(A108='2a.  Simple Form Data Entry'!$G$24, '2a.  Simple Form Data Entry'!$K$24, IF(A108='2a.  Simple Form Data Entry'!G$25,'2a.  Simple Form Data Entry'!K$25, IF(A108='2a.  Simple Form Data Entry'!G$26,'2a.  Simple Form Data Entry'!K$26, "   ")))))))</f>
        <v xml:space="preserve">   </v>
      </c>
      <c r="F108" s="177" t="str">
        <f>IF(A108="   ", "   ",  IF(A108='2a.  Simple Form Data Entry'!$G$21, '2a.  Simple Form Data Entry'!L$21, IF(A108='2a.  Simple Form Data Entry'!$G$22,'2a.  Simple Form Data Entry'!L$22, IF(A108='2a.  Simple Form Data Entry'!$G$23, '2a.  Simple Form Data Entry'!L$23, IF(A108='2a.  Simple Form Data Entry'!$G$24, '2a.  Simple Form Data Entry'!$L$24, IF(A108='2a.  Simple Form Data Entry'!G$25,'2a.  Simple Form Data Entry'!L$25, IF(A108='2a.  Simple Form Data Entry'!G$26,'2a.  Simple Form Data Entry'!L$26, "   ")))))))</f>
        <v xml:space="preserve">   </v>
      </c>
      <c r="G108" s="90" t="str">
        <f>IF('2a.  Simple Form Data Entry'!C162="", "   ", '2a.  Simple Form Data Entry'!D162)</f>
        <v xml:space="preserve">   </v>
      </c>
      <c r="H108" s="200" t="str">
        <f>IF('2a.  Simple Form Data Entry'!E162=0, "  ", '2a.  Simple Form Data Entry'!E162)</f>
        <v xml:space="preserve">  </v>
      </c>
      <c r="I108" s="317"/>
      <c r="J108" s="82">
        <f>'2a.  Simple Form Data Entry'!G162</f>
        <v>0</v>
      </c>
      <c r="K108" s="82">
        <f>'2a.  Simple Form Data Entry'!H162</f>
        <v>0</v>
      </c>
      <c r="L108" s="311">
        <f t="shared" si="25"/>
        <v>0</v>
      </c>
      <c r="P108" s="42"/>
      <c r="Q108" s="304"/>
      <c r="R108" s="430">
        <f>'2a.  Simple Form Data Entry'!J162</f>
        <v>0</v>
      </c>
      <c r="S108" s="431"/>
      <c r="T108" s="42"/>
    </row>
    <row r="109" spans="1:20" ht="15" thickBot="1" x14ac:dyDescent="0.3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f>SUM(J103:J108)</f>
        <v>0</v>
      </c>
      <c r="K109" s="66">
        <f>SUM(K103:K108)</f>
        <v>0</v>
      </c>
      <c r="L109" s="312">
        <f t="shared" si="25"/>
        <v>0</v>
      </c>
      <c r="P109" s="42"/>
      <c r="Q109" s="305"/>
      <c r="R109" s="443">
        <f>SUM(R103:S107)</f>
        <v>0</v>
      </c>
      <c r="S109" s="444"/>
      <c r="T109" s="42"/>
    </row>
    <row r="110" spans="1:20" ht="3" customHeight="1" x14ac:dyDescent="0.25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4.25" x14ac:dyDescent="0.2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 x14ac:dyDescent="0.2">
      <c r="A112" s="321" t="s">
        <v>142</v>
      </c>
      <c r="B112" s="441" t="str">
        <f>IF('2a.  Simple Form Data Entry'!G39="Y", "See note 5 below.", '2a.  Simple Form Data Entry'!D43)</f>
        <v>An NPV analysis was not performed because this is a lease renewal.</v>
      </c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1"/>
      <c r="R112" s="441"/>
      <c r="S112" s="441"/>
      <c r="T112" s="5"/>
    </row>
    <row r="113" spans="1:20" ht="14.25" x14ac:dyDescent="0.25">
      <c r="A113" s="68" t="s">
        <v>112</v>
      </c>
      <c r="B113" s="436" t="s">
        <v>150</v>
      </c>
      <c r="C113" s="436"/>
      <c r="D113" s="436"/>
      <c r="E113" s="436"/>
      <c r="F113" s="436"/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/>
      <c r="T113" s="5"/>
    </row>
    <row r="114" spans="1:20" ht="15" customHeight="1" x14ac:dyDescent="0.2">
      <c r="A114" s="69" t="s">
        <v>52</v>
      </c>
      <c r="B114" s="437" t="s">
        <v>116</v>
      </c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5"/>
    </row>
    <row r="115" spans="1:20" ht="13.5" x14ac:dyDescent="0.2">
      <c r="A115" s="69" t="s">
        <v>113</v>
      </c>
      <c r="B115" s="438" t="str">
        <f>IF(OR('2a.  Simple Form Data Entry'!D52="Y",'2a.  Simple Form Data Entry'!D54="Y"), CONCATENATE('2a.  Simple Form Data Entry'!E204,'2a.  Simple Form Data Entry'!E205), "This transaction does not require the use of fund balance or reallocated grant funding.")</f>
        <v>This transaction does not require the use of fund balance or reallocated grant funding.</v>
      </c>
      <c r="C115" s="438"/>
      <c r="D115" s="438"/>
      <c r="E115" s="438"/>
      <c r="F115" s="438"/>
      <c r="G115" s="438"/>
      <c r="H115" s="438"/>
      <c r="I115" s="438"/>
      <c r="J115" s="438"/>
      <c r="K115" s="438"/>
      <c r="L115" s="438"/>
      <c r="M115" s="438"/>
      <c r="N115" s="438"/>
      <c r="O115" s="438"/>
      <c r="P115" s="438"/>
      <c r="Q115" s="438"/>
      <c r="R115" s="438"/>
      <c r="S115" s="438"/>
      <c r="T115" s="5"/>
    </row>
    <row r="116" spans="1:20" ht="13.5" customHeight="1" x14ac:dyDescent="0.2">
      <c r="A116" s="67" t="s">
        <v>114</v>
      </c>
      <c r="B116" s="425" t="str">
        <f>IF('2a.  Simple Form Data Entry'!F166="Y", '2a.  Simple Form Data Entry'!C195, 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425"/>
      <c r="P116" s="425"/>
      <c r="Q116" s="425"/>
      <c r="R116" s="425"/>
      <c r="S116" s="425"/>
      <c r="T116" s="5"/>
    </row>
    <row r="117" spans="1:20" ht="16.5" customHeight="1" x14ac:dyDescent="0.2">
      <c r="A117" s="67" t="s">
        <v>118</v>
      </c>
      <c r="B117" s="424" t="s">
        <v>111</v>
      </c>
      <c r="C117" s="424"/>
      <c r="D117" s="424"/>
      <c r="E117" s="424"/>
      <c r="F117" s="424"/>
      <c r="G117" s="424"/>
      <c r="H117" s="424"/>
      <c r="I117" s="424"/>
      <c r="J117" s="424"/>
      <c r="K117" s="424"/>
      <c r="L117" s="424"/>
      <c r="M117" s="424"/>
      <c r="N117" s="424"/>
      <c r="O117" s="424"/>
      <c r="P117" s="424"/>
      <c r="Q117" s="424"/>
      <c r="R117" s="424"/>
      <c r="S117" s="424"/>
      <c r="T117" s="5"/>
    </row>
    <row r="118" spans="1:20" ht="14.25" customHeight="1" x14ac:dyDescent="0.2">
      <c r="A118" s="67"/>
      <c r="B118" s="442" t="str">
        <f>'2a.  Simple Form Data Entry'!C174</f>
        <v>- Landlord is providing a $25,000 tenant inprovement allowance.</v>
      </c>
      <c r="C118" s="442"/>
      <c r="D118" s="442"/>
      <c r="E118" s="442"/>
      <c r="F118" s="442"/>
      <c r="G118" s="442"/>
      <c r="H118" s="442"/>
      <c r="I118" s="442"/>
      <c r="J118" s="442"/>
      <c r="K118" s="442"/>
      <c r="L118" s="442"/>
      <c r="M118" s="442"/>
      <c r="N118" s="442"/>
      <c r="O118" s="442"/>
      <c r="P118" s="442"/>
      <c r="Q118" s="442"/>
      <c r="R118" s="442"/>
      <c r="S118" s="442"/>
    </row>
    <row r="119" spans="1:20" ht="14.25" x14ac:dyDescent="0.2">
      <c r="A119" s="67"/>
      <c r="B119" s="442" t="str">
        <f>'2a.  Simple Form Data Entry'!C175</f>
        <v>- Used 3% annual increases for triple net estimate.</v>
      </c>
      <c r="C119" s="442"/>
      <c r="D119" s="442"/>
      <c r="E119" s="442"/>
      <c r="F119" s="442"/>
      <c r="G119" s="442"/>
      <c r="H119" s="442"/>
      <c r="I119" s="442"/>
      <c r="J119" s="442"/>
      <c r="K119" s="442"/>
      <c r="L119" s="442"/>
      <c r="M119" s="442"/>
      <c r="N119" s="442"/>
      <c r="O119" s="442"/>
      <c r="P119" s="442"/>
      <c r="Q119" s="442"/>
      <c r="R119" s="442"/>
      <c r="S119" s="442"/>
    </row>
    <row r="120" spans="1:20" ht="12.75" customHeight="1" x14ac:dyDescent="0.2">
      <c r="A120" s="67"/>
      <c r="B120" s="442"/>
      <c r="C120" s="442"/>
      <c r="D120" s="442"/>
      <c r="E120" s="442"/>
      <c r="F120" s="442"/>
      <c r="G120" s="442"/>
      <c r="H120" s="442"/>
      <c r="I120" s="442"/>
      <c r="J120" s="442"/>
      <c r="K120" s="442"/>
      <c r="L120" s="442"/>
      <c r="M120" s="442"/>
      <c r="N120" s="442"/>
      <c r="O120" s="442"/>
      <c r="P120" s="442"/>
      <c r="Q120" s="442"/>
      <c r="R120" s="442"/>
      <c r="S120" s="442"/>
    </row>
    <row r="121" spans="1:20" ht="15" customHeight="1" x14ac:dyDescent="0.2">
      <c r="A121" s="67"/>
      <c r="B121" s="442"/>
      <c r="C121" s="442"/>
      <c r="D121" s="442"/>
      <c r="E121" s="442"/>
      <c r="F121" s="442"/>
      <c r="G121" s="442"/>
      <c r="H121" s="442"/>
      <c r="I121" s="442"/>
      <c r="J121" s="442"/>
      <c r="K121" s="442"/>
      <c r="L121" s="442"/>
      <c r="M121" s="442"/>
      <c r="N121" s="442"/>
      <c r="O121" s="442"/>
      <c r="P121" s="442"/>
      <c r="Q121" s="442"/>
      <c r="R121" s="442"/>
      <c r="S121" s="442"/>
    </row>
    <row r="122" spans="1:20" ht="14.25" x14ac:dyDescent="0.2">
      <c r="A122" s="67"/>
      <c r="B122" s="442"/>
      <c r="C122" s="442"/>
      <c r="D122" s="442"/>
      <c r="E122" s="442"/>
      <c r="F122" s="442"/>
      <c r="G122" s="442"/>
      <c r="H122" s="442"/>
      <c r="I122" s="442"/>
      <c r="J122" s="442"/>
      <c r="K122" s="442"/>
      <c r="L122" s="442"/>
      <c r="M122" s="442"/>
      <c r="N122" s="442"/>
      <c r="O122" s="442"/>
      <c r="P122" s="442"/>
      <c r="Q122" s="442"/>
      <c r="R122" s="442"/>
      <c r="S122" s="442"/>
      <c r="T122" s="5"/>
    </row>
    <row r="123" spans="1:20" ht="14.25" x14ac:dyDescent="0.2">
      <c r="A123" s="67"/>
      <c r="B123" s="442"/>
      <c r="C123" s="442"/>
      <c r="D123" s="442"/>
      <c r="E123" s="442"/>
      <c r="F123" s="442"/>
      <c r="G123" s="442"/>
      <c r="H123" s="442"/>
      <c r="I123" s="442"/>
      <c r="J123" s="442"/>
      <c r="K123" s="442"/>
      <c r="L123" s="442"/>
      <c r="M123" s="442"/>
      <c r="N123" s="442"/>
      <c r="O123" s="442"/>
      <c r="P123" s="442"/>
      <c r="Q123" s="442"/>
      <c r="R123" s="442"/>
      <c r="S123" s="442"/>
    </row>
    <row r="124" spans="1:20" ht="13.5" x14ac:dyDescent="0.2">
      <c r="A124" t="str">
        <f>IF('2a.  Simple Form Data Entry'!C180="", " ", "6.")</f>
        <v xml:space="preserve"> </v>
      </c>
      <c r="B124" s="442"/>
      <c r="C124" s="442"/>
      <c r="D124" s="442"/>
      <c r="E124" s="442"/>
      <c r="F124" s="442"/>
      <c r="G124" s="442"/>
      <c r="H124" s="442"/>
      <c r="I124" s="442"/>
      <c r="J124" s="442"/>
      <c r="K124" s="442"/>
      <c r="L124" s="442"/>
      <c r="M124" s="442"/>
      <c r="N124" s="442"/>
      <c r="O124" s="442"/>
      <c r="P124" s="442"/>
      <c r="Q124" s="442"/>
      <c r="R124" s="442"/>
      <c r="S124" s="442"/>
    </row>
    <row r="125" spans="1:20" ht="13.5" x14ac:dyDescent="0.2">
      <c r="A125" s="69"/>
      <c r="B125" s="442"/>
      <c r="C125" s="442"/>
      <c r="D125" s="442"/>
      <c r="E125" s="442"/>
      <c r="F125" s="442"/>
      <c r="G125" s="442"/>
      <c r="H125" s="442"/>
      <c r="I125" s="442"/>
      <c r="J125" s="442"/>
      <c r="K125" s="442"/>
      <c r="L125" s="442"/>
      <c r="M125" s="442"/>
      <c r="N125" s="442"/>
      <c r="O125" s="442"/>
      <c r="P125" s="442"/>
      <c r="Q125" s="442"/>
      <c r="R125" s="442"/>
      <c r="S125" s="442"/>
    </row>
    <row r="126" spans="1:20" ht="13.5" x14ac:dyDescent="0.2">
      <c r="A126" s="69"/>
      <c r="B126" s="442"/>
      <c r="C126" s="442"/>
      <c r="D126" s="442"/>
      <c r="E126" s="442"/>
      <c r="F126" s="442"/>
      <c r="G126" s="442"/>
      <c r="H126" s="442"/>
      <c r="I126" s="442"/>
      <c r="J126" s="442"/>
      <c r="K126" s="442"/>
      <c r="L126" s="442"/>
      <c r="M126" s="442"/>
      <c r="N126" s="442"/>
      <c r="O126" s="442"/>
      <c r="P126" s="442"/>
      <c r="Q126" s="442"/>
      <c r="R126" s="442"/>
      <c r="S126" s="442"/>
    </row>
    <row r="127" spans="1:20" ht="13.5" x14ac:dyDescent="0.2">
      <c r="A127" s="69"/>
      <c r="D127" s="53"/>
      <c r="E127" s="49"/>
      <c r="F127" s="49"/>
    </row>
    <row r="128" spans="1:20" x14ac:dyDescent="0.2">
      <c r="D128" s="53"/>
      <c r="E128" s="49"/>
      <c r="F128" s="49"/>
    </row>
    <row r="129" spans="3:6" x14ac:dyDescent="0.2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honeticPr fontId="0" type="noConversion"/>
  <printOptions horizontalCentered="1"/>
  <pageMargins left="0.5" right="0.5" top="0.5" bottom="0.5" header="0.5" footer="0.25"/>
  <pageSetup scale="52" orientation="landscape" copies="2" r:id="rId1"/>
  <headerFooter alignWithMargins="0"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AI343"/>
  <sheetViews>
    <sheetView showGridLines="0" zoomScale="80" zoomScaleNormal="80" workbookViewId="0">
      <selection activeCell="G20" sqref="G20:I20"/>
    </sheetView>
  </sheetViews>
  <sheetFormatPr defaultRowHeight="12.75" x14ac:dyDescent="0.2"/>
  <cols>
    <col min="1" max="1" width="2" style="105" customWidth="1"/>
    <col min="2" max="2" width="2.85546875" style="105" customWidth="1"/>
    <col min="3" max="3" width="41.8554687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546875" style="105" customWidth="1"/>
    <col min="13" max="14" width="13.85546875" style="105" customWidth="1"/>
    <col min="15" max="15" width="3" style="105" customWidth="1"/>
    <col min="16" max="16384" width="9.140625" style="105"/>
  </cols>
  <sheetData>
    <row r="1" spans="2:15" ht="18" x14ac:dyDescent="0.25">
      <c r="C1" s="107"/>
    </row>
    <row r="2" spans="2:15" ht="23.25" x14ac:dyDescent="0.35">
      <c r="C2" s="371" t="s">
        <v>126</v>
      </c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178"/>
    </row>
    <row r="3" spans="2:15" ht="14.25" x14ac:dyDescent="0.2">
      <c r="C3" s="112"/>
    </row>
    <row r="4" spans="2:15" ht="14.25" x14ac:dyDescent="0.2">
      <c r="C4" s="232" t="s">
        <v>67</v>
      </c>
      <c r="I4" s="176"/>
      <c r="J4" s="112" t="s">
        <v>98</v>
      </c>
      <c r="K4" s="112"/>
      <c r="L4" s="112"/>
    </row>
    <row r="5" spans="2:15" ht="14.25" x14ac:dyDescent="0.2">
      <c r="C5" s="232" t="s">
        <v>68</v>
      </c>
      <c r="I5" s="175"/>
      <c r="J5" s="112" t="s">
        <v>97</v>
      </c>
      <c r="K5" s="112"/>
      <c r="L5" s="112"/>
    </row>
    <row r="6" spans="2:15" ht="13.5" thickBot="1" x14ac:dyDescent="0.25"/>
    <row r="7" spans="2:15" ht="18.75" thickTop="1" x14ac:dyDescent="0.25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x14ac:dyDescent="0.2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 x14ac:dyDescent="0.25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Top="1" thickBot="1" x14ac:dyDescent="0.25">
      <c r="B10" s="210"/>
      <c r="C10" s="259" t="s">
        <v>151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.75" thickBot="1" x14ac:dyDescent="0.3">
      <c r="B11" s="210"/>
      <c r="C11" s="237" t="s">
        <v>0</v>
      </c>
      <c r="D11" s="355" t="s">
        <v>76</v>
      </c>
      <c r="E11" s="355"/>
      <c r="F11" s="356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.75" thickBot="1" x14ac:dyDescent="0.3">
      <c r="B12" s="210"/>
      <c r="C12" s="238" t="s">
        <v>1</v>
      </c>
      <c r="D12" s="349" t="s">
        <v>75</v>
      </c>
      <c r="E12" s="349"/>
      <c r="F12" s="350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.75" thickBot="1" x14ac:dyDescent="0.3">
      <c r="B13" s="210"/>
      <c r="C13" s="238" t="s">
        <v>10</v>
      </c>
      <c r="D13" s="349" t="s">
        <v>74</v>
      </c>
      <c r="E13" s="349"/>
      <c r="F13" s="350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.75" thickBot="1" x14ac:dyDescent="0.3">
      <c r="B14" s="210"/>
      <c r="C14" s="238" t="s">
        <v>9</v>
      </c>
      <c r="D14" s="365" t="s">
        <v>73</v>
      </c>
      <c r="E14" s="349"/>
      <c r="F14" s="350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.75" thickBot="1" x14ac:dyDescent="0.3">
      <c r="B15" s="210"/>
      <c r="C15" s="239" t="s">
        <v>2</v>
      </c>
      <c r="D15" s="349" t="s">
        <v>72</v>
      </c>
      <c r="E15" s="349"/>
      <c r="F15" s="350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 x14ac:dyDescent="0.3">
      <c r="B16" s="210"/>
      <c r="C16" s="239" t="s">
        <v>8</v>
      </c>
      <c r="D16" s="349" t="s">
        <v>103</v>
      </c>
      <c r="E16" s="349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6" ht="15" customHeight="1" thickBot="1" x14ac:dyDescent="0.25">
      <c r="B17" s="210"/>
      <c r="C17" s="241" t="s">
        <v>16</v>
      </c>
      <c r="D17" s="349" t="s">
        <v>69</v>
      </c>
      <c r="E17" s="349"/>
      <c r="F17" s="350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6" ht="15.75" thickBot="1" x14ac:dyDescent="0.25">
      <c r="B18" s="210"/>
      <c r="C18" s="242" t="s">
        <v>27</v>
      </c>
      <c r="D18" s="355" t="s">
        <v>70</v>
      </c>
      <c r="E18" s="355"/>
      <c r="F18" s="356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 x14ac:dyDescent="0.25">
      <c r="B19" s="210"/>
      <c r="C19" s="242" t="s">
        <v>38</v>
      </c>
      <c r="D19" s="355" t="s">
        <v>139</v>
      </c>
      <c r="E19" s="355"/>
      <c r="F19" s="356"/>
      <c r="G19" s="188">
        <v>2019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6" ht="29.25" thickBot="1" x14ac:dyDescent="0.25">
      <c r="B20" s="210"/>
      <c r="C20" s="243"/>
      <c r="D20" s="244"/>
      <c r="E20" s="244"/>
      <c r="F20" s="244"/>
      <c r="G20" s="373" t="s">
        <v>34</v>
      </c>
      <c r="H20" s="373"/>
      <c r="I20" s="373"/>
      <c r="J20" s="246" t="s">
        <v>35</v>
      </c>
      <c r="K20" s="247" t="s">
        <v>5</v>
      </c>
      <c r="L20" s="247" t="s">
        <v>104</v>
      </c>
      <c r="O20" s="211"/>
    </row>
    <row r="21" spans="2:16" ht="15.75" thickBot="1" x14ac:dyDescent="0.25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6" ht="15.75" thickBot="1" x14ac:dyDescent="0.25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6" ht="15.75" thickBot="1" x14ac:dyDescent="0.25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6" ht="15.75" thickBot="1" x14ac:dyDescent="0.25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6" ht="15.75" thickBot="1" x14ac:dyDescent="0.25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6" ht="15.75" thickBot="1" x14ac:dyDescent="0.25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6" ht="15" hidden="1" thickBot="1" x14ac:dyDescent="0.25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6" ht="15" thickBot="1" x14ac:dyDescent="0.25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6" ht="15.75" thickBot="1" x14ac:dyDescent="0.3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6" ht="15.75" hidden="1" thickBot="1" x14ac:dyDescent="0.3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6" ht="15.75" hidden="1" thickBot="1" x14ac:dyDescent="0.3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6" ht="13.5" thickBot="1" x14ac:dyDescent="0.25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Top="1" thickBot="1" x14ac:dyDescent="0.25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 x14ac:dyDescent="0.2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 x14ac:dyDescent="0.2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 x14ac:dyDescent="0.2">
      <c r="B36" s="210"/>
      <c r="C36" s="374" t="s">
        <v>125</v>
      </c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182"/>
      <c r="O36" s="211"/>
    </row>
    <row r="37" spans="2:15" ht="16.5" customHeight="1" thickBot="1" x14ac:dyDescent="0.25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Top="1" thickBot="1" x14ac:dyDescent="0.25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 x14ac:dyDescent="0.25">
      <c r="B39" s="210"/>
      <c r="C39" s="323" t="s">
        <v>143</v>
      </c>
      <c r="D39" s="364" t="s">
        <v>144</v>
      </c>
      <c r="E39" s="364"/>
      <c r="F39" s="364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 x14ac:dyDescent="0.25">
      <c r="B40" s="210"/>
      <c r="C40" s="249" t="s">
        <v>36</v>
      </c>
      <c r="D40" s="369" t="s">
        <v>77</v>
      </c>
      <c r="E40" s="369"/>
      <c r="F40" s="370"/>
      <c r="G40" s="297">
        <v>3000000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 x14ac:dyDescent="0.25">
      <c r="B41" s="210"/>
      <c r="C41" s="249" t="s">
        <v>37</v>
      </c>
      <c r="D41" s="369" t="s">
        <v>78</v>
      </c>
      <c r="E41" s="369"/>
      <c r="F41" s="370"/>
      <c r="G41" s="297">
        <v>4000000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 x14ac:dyDescent="0.25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 x14ac:dyDescent="0.25">
      <c r="B43" s="210"/>
      <c r="C43" s="249" t="s">
        <v>119</v>
      </c>
      <c r="D43" s="357" t="s">
        <v>134</v>
      </c>
      <c r="E43" s="358"/>
      <c r="F43" s="358"/>
      <c r="G43" s="358"/>
      <c r="H43" s="358"/>
      <c r="I43" s="359"/>
      <c r="J43" s="121"/>
      <c r="K43" s="121"/>
      <c r="L43" s="121"/>
      <c r="M43" s="121"/>
      <c r="N43" s="121"/>
      <c r="O43" s="211"/>
    </row>
    <row r="44" spans="2:15" ht="13.5" thickBot="1" x14ac:dyDescent="0.25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Top="1" thickBot="1" x14ac:dyDescent="0.25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 x14ac:dyDescent="0.2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 x14ac:dyDescent="0.2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 x14ac:dyDescent="0.25">
      <c r="B48" s="210"/>
      <c r="C48" s="360" t="s">
        <v>99</v>
      </c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189"/>
      <c r="O48" s="211"/>
    </row>
    <row r="49" spans="2:22" ht="15" thickTop="1" x14ac:dyDescent="0.25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22" ht="15.75" x14ac:dyDescent="0.2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22" ht="8.25" customHeight="1" thickBot="1" x14ac:dyDescent="0.3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22" ht="30.75" thickBot="1" x14ac:dyDescent="0.3">
      <c r="B52" s="210"/>
      <c r="C52" s="256" t="s">
        <v>79</v>
      </c>
      <c r="D52" s="195" t="s">
        <v>44</v>
      </c>
      <c r="E52" s="256" t="s">
        <v>81</v>
      </c>
      <c r="F52" s="148" t="s">
        <v>135</v>
      </c>
      <c r="G52" s="121"/>
      <c r="I52" s="119"/>
      <c r="J52" s="121"/>
      <c r="K52" s="121"/>
      <c r="L52" s="121"/>
      <c r="O52" s="211"/>
    </row>
    <row r="53" spans="2:22" ht="15.75" thickBot="1" x14ac:dyDescent="0.3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22" ht="30.75" thickBot="1" x14ac:dyDescent="0.3">
      <c r="B54" s="210"/>
      <c r="C54" s="256" t="s">
        <v>80</v>
      </c>
      <c r="D54" s="195" t="s">
        <v>44</v>
      </c>
      <c r="E54" s="256" t="s">
        <v>82</v>
      </c>
      <c r="F54" s="148" t="s">
        <v>136</v>
      </c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22" ht="15" customHeight="1" x14ac:dyDescent="0.25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22" ht="14.25" x14ac:dyDescent="0.2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22" ht="41.25" customHeight="1" thickBot="1" x14ac:dyDescent="0.3">
      <c r="B57" s="210"/>
      <c r="C57" s="258" t="s">
        <v>34</v>
      </c>
      <c r="D57" s="260" t="s">
        <v>39</v>
      </c>
      <c r="E57" s="375" t="s">
        <v>20</v>
      </c>
      <c r="F57" s="375"/>
      <c r="G57" s="261">
        <v>2019</v>
      </c>
      <c r="H57" s="262">
        <f>G57+1</f>
        <v>2020</v>
      </c>
      <c r="I57" s="262">
        <f>H57+1</f>
        <v>2021</v>
      </c>
      <c r="J57" s="262">
        <f>I57+1</f>
        <v>2022</v>
      </c>
      <c r="K57" s="262">
        <f>J57+1</f>
        <v>2023</v>
      </c>
      <c r="L57" s="262">
        <f>K57+1</f>
        <v>2024</v>
      </c>
      <c r="M57" s="263" t="s">
        <v>41</v>
      </c>
      <c r="N57" s="263" t="str">
        <f>CONCATENATE("Sum of Revenues Prior to ",G$19)</f>
        <v>Sum of Revenues Prior to 2019</v>
      </c>
      <c r="O57" s="211"/>
    </row>
    <row r="58" spans="2:22" ht="15.75" thickBot="1" x14ac:dyDescent="0.3">
      <c r="B58" s="210"/>
      <c r="C58" s="157"/>
      <c r="D58" s="158" t="s">
        <v>50</v>
      </c>
      <c r="E58" s="351"/>
      <c r="F58" s="352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22" ht="15.75" thickBot="1" x14ac:dyDescent="0.3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22" ht="15.75" thickBot="1" x14ac:dyDescent="0.3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22" ht="15.75" thickBot="1" x14ac:dyDescent="0.3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22" ht="15.75" thickBot="1" x14ac:dyDescent="0.3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22" ht="15.75" thickBot="1" x14ac:dyDescent="0.3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22" ht="13.5" thickBot="1" x14ac:dyDescent="0.25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35" ht="13.5" thickTop="1" x14ac:dyDescent="0.2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35" ht="15.75" x14ac:dyDescent="0.2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35" ht="7.5" customHeight="1" x14ac:dyDescent="0.25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 x14ac:dyDescent="0.2">
      <c r="B68" s="210"/>
      <c r="C68" s="361" t="s">
        <v>84</v>
      </c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35" ht="9" customHeight="1" x14ac:dyDescent="0.2">
      <c r="B69" s="210"/>
      <c r="C69" s="372"/>
      <c r="D69" s="372"/>
      <c r="E69" s="372"/>
      <c r="F69" s="372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35" ht="19.5" customHeight="1" x14ac:dyDescent="0.2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35" ht="13.5" customHeight="1" x14ac:dyDescent="0.25">
      <c r="B71" s="210"/>
      <c r="C71" s="268" t="s">
        <v>21</v>
      </c>
      <c r="D71" s="269"/>
      <c r="E71" s="369" t="s">
        <v>85</v>
      </c>
      <c r="F71" s="369"/>
      <c r="G71" s="369"/>
      <c r="H71" s="369"/>
      <c r="I71" s="369"/>
      <c r="J71" s="369"/>
      <c r="K71" s="369"/>
      <c r="L71" s="369"/>
      <c r="M71" s="369"/>
      <c r="N71" s="180"/>
      <c r="O71" s="211"/>
    </row>
    <row r="72" spans="2:35" ht="13.5" customHeight="1" x14ac:dyDescent="0.25">
      <c r="B72" s="210"/>
      <c r="C72" s="268" t="s">
        <v>25</v>
      </c>
      <c r="D72" s="269"/>
      <c r="E72" s="353" t="s">
        <v>86</v>
      </c>
      <c r="F72" s="353"/>
      <c r="G72" s="353"/>
      <c r="H72" s="353"/>
      <c r="I72" s="353"/>
      <c r="J72" s="353"/>
      <c r="K72" s="353"/>
      <c r="L72" s="353"/>
      <c r="M72" s="353"/>
      <c r="N72" s="181"/>
      <c r="O72" s="211"/>
    </row>
    <row r="73" spans="2:35" ht="15" x14ac:dyDescent="0.25">
      <c r="B73" s="210"/>
      <c r="C73" s="268" t="s">
        <v>53</v>
      </c>
      <c r="D73" s="269"/>
      <c r="E73" s="353" t="s">
        <v>87</v>
      </c>
      <c r="F73" s="354"/>
      <c r="G73" s="354"/>
      <c r="H73" s="354"/>
      <c r="I73" s="354"/>
      <c r="J73" s="354"/>
      <c r="K73" s="354"/>
      <c r="L73" s="354"/>
      <c r="M73" s="354"/>
      <c r="N73" s="179"/>
      <c r="O73" s="211"/>
    </row>
    <row r="74" spans="2:35" ht="15" x14ac:dyDescent="0.25">
      <c r="B74" s="210"/>
      <c r="C74" s="363" t="s">
        <v>55</v>
      </c>
      <c r="D74" s="363"/>
      <c r="E74" s="353" t="s">
        <v>88</v>
      </c>
      <c r="F74" s="354"/>
      <c r="G74" s="354"/>
      <c r="H74" s="354"/>
      <c r="I74" s="354"/>
      <c r="J74" s="354"/>
      <c r="K74" s="354"/>
      <c r="L74" s="354"/>
      <c r="M74" s="354"/>
      <c r="N74" s="179"/>
      <c r="O74" s="211"/>
    </row>
    <row r="75" spans="2:35" ht="14.25" customHeight="1" x14ac:dyDescent="0.25">
      <c r="B75" s="210"/>
      <c r="C75" s="367" t="s">
        <v>56</v>
      </c>
      <c r="D75" s="367"/>
      <c r="E75" s="353" t="s">
        <v>89</v>
      </c>
      <c r="F75" s="353"/>
      <c r="G75" s="353"/>
      <c r="H75" s="353"/>
      <c r="I75" s="353"/>
      <c r="J75" s="353"/>
      <c r="K75" s="353"/>
      <c r="L75" s="353"/>
      <c r="M75" s="353"/>
      <c r="N75" s="181"/>
      <c r="O75" s="211"/>
    </row>
    <row r="76" spans="2:35" ht="15" x14ac:dyDescent="0.25">
      <c r="B76" s="210"/>
      <c r="C76" s="363" t="s">
        <v>57</v>
      </c>
      <c r="D76" s="363"/>
      <c r="E76" s="353"/>
      <c r="F76" s="354"/>
      <c r="G76" s="354"/>
      <c r="H76" s="354"/>
      <c r="I76" s="354"/>
      <c r="J76" s="354"/>
      <c r="K76" s="354"/>
      <c r="L76" s="354"/>
      <c r="M76" s="354"/>
      <c r="N76" s="179"/>
      <c r="O76" s="211"/>
    </row>
    <row r="77" spans="2:35" ht="15" customHeight="1" x14ac:dyDescent="0.2">
      <c r="B77" s="210"/>
      <c r="C77" s="368" t="s">
        <v>26</v>
      </c>
      <c r="D77" s="368"/>
      <c r="E77" s="353" t="s">
        <v>90</v>
      </c>
      <c r="F77" s="354"/>
      <c r="G77" s="354"/>
      <c r="H77" s="354"/>
      <c r="I77" s="354"/>
      <c r="J77" s="354"/>
      <c r="K77" s="354"/>
      <c r="L77" s="354"/>
      <c r="M77" s="354"/>
      <c r="N77" s="179"/>
      <c r="O77" s="211"/>
    </row>
    <row r="78" spans="2:35" ht="15" x14ac:dyDescent="0.2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35" ht="15.75" thickBot="1" x14ac:dyDescent="0.25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35" ht="15" thickBot="1" x14ac:dyDescent="0.25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4.25" thickBot="1" x14ac:dyDescent="0.3">
      <c r="B81" s="210"/>
      <c r="C81" s="336" t="s">
        <v>40</v>
      </c>
      <c r="D81" s="336"/>
      <c r="E81" s="335" t="s">
        <v>22</v>
      </c>
      <c r="F81" s="335"/>
      <c r="G81" s="261">
        <f>$G$57</f>
        <v>2019</v>
      </c>
      <c r="H81" s="262">
        <f>G81+1</f>
        <v>2020</v>
      </c>
      <c r="I81" s="262">
        <f>H81+1</f>
        <v>2021</v>
      </c>
      <c r="J81" s="262">
        <f>I81+1</f>
        <v>2022</v>
      </c>
      <c r="K81" s="262">
        <f>J81+1</f>
        <v>2023</v>
      </c>
      <c r="L81" s="262">
        <f>K81+1</f>
        <v>2024</v>
      </c>
      <c r="M81" s="263" t="s">
        <v>41</v>
      </c>
      <c r="N81" s="263" t="str">
        <f>CONCATENATE("Sum of Expenditures Prior to ",G$19)</f>
        <v>Sum of Expenditures Prior to 2019</v>
      </c>
      <c r="O81" s="211"/>
    </row>
    <row r="82" spans="2:15" ht="15.75" thickBot="1" x14ac:dyDescent="0.3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.75" thickBot="1" x14ac:dyDescent="0.3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.75" thickBot="1" x14ac:dyDescent="0.3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 x14ac:dyDescent="0.3">
      <c r="B85" s="210"/>
      <c r="C85" s="339" t="s">
        <v>55</v>
      </c>
      <c r="D85" s="340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 x14ac:dyDescent="0.3">
      <c r="B86" s="210"/>
      <c r="C86" s="337" t="s">
        <v>56</v>
      </c>
      <c r="D86" s="338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 x14ac:dyDescent="0.3">
      <c r="B87" s="210"/>
      <c r="C87" s="339" t="s">
        <v>57</v>
      </c>
      <c r="D87" s="340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.75" thickBot="1" x14ac:dyDescent="0.3">
      <c r="B88" s="210"/>
      <c r="C88" s="341" t="s">
        <v>26</v>
      </c>
      <c r="D88" s="342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 x14ac:dyDescent="0.2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 x14ac:dyDescent="0.25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 x14ac:dyDescent="0.25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4.25" thickBot="1" x14ac:dyDescent="0.3">
      <c r="B92" s="210"/>
      <c r="C92" s="336" t="s">
        <v>40</v>
      </c>
      <c r="D92" s="336"/>
      <c r="E92" s="335" t="s">
        <v>22</v>
      </c>
      <c r="F92" s="335"/>
      <c r="G92" s="261">
        <f>$G$57</f>
        <v>2019</v>
      </c>
      <c r="H92" s="262">
        <f>G92+1</f>
        <v>2020</v>
      </c>
      <c r="I92" s="262">
        <f>H92+1</f>
        <v>2021</v>
      </c>
      <c r="J92" s="262">
        <f>I92+1</f>
        <v>2022</v>
      </c>
      <c r="K92" s="262">
        <f>J92+1</f>
        <v>2023</v>
      </c>
      <c r="L92" s="262">
        <f>K92+1</f>
        <v>2024</v>
      </c>
      <c r="M92" s="263" t="s">
        <v>41</v>
      </c>
      <c r="N92" s="263" t="str">
        <f>CONCATENATE("Sum of Expenditures Prior to ",G$19)</f>
        <v>Sum of Expenditures Prior to 2019</v>
      </c>
      <c r="O92" s="211"/>
    </row>
    <row r="93" spans="2:15" ht="15.75" thickBot="1" x14ac:dyDescent="0.3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.75" thickBot="1" x14ac:dyDescent="0.3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.75" thickBot="1" x14ac:dyDescent="0.3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.75" thickBot="1" x14ac:dyDescent="0.3">
      <c r="B96" s="210"/>
      <c r="C96" s="339" t="s">
        <v>55</v>
      </c>
      <c r="D96" s="340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.75" thickBot="1" x14ac:dyDescent="0.3">
      <c r="B97" s="210"/>
      <c r="C97" s="337" t="s">
        <v>56</v>
      </c>
      <c r="D97" s="338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.75" thickBot="1" x14ac:dyDescent="0.3">
      <c r="B98" s="210"/>
      <c r="C98" s="339" t="s">
        <v>57</v>
      </c>
      <c r="D98" s="340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.75" thickBot="1" x14ac:dyDescent="0.3">
      <c r="B99" s="210"/>
      <c r="C99" s="341" t="s">
        <v>26</v>
      </c>
      <c r="D99" s="342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x14ac:dyDescent="0.2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 x14ac:dyDescent="0.25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 x14ac:dyDescent="0.25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4.25" thickBot="1" x14ac:dyDescent="0.3">
      <c r="B103" s="210"/>
      <c r="C103" s="336" t="s">
        <v>40</v>
      </c>
      <c r="D103" s="336"/>
      <c r="E103" s="335" t="s">
        <v>22</v>
      </c>
      <c r="F103" s="335"/>
      <c r="G103" s="261">
        <f>$G$57</f>
        <v>2019</v>
      </c>
      <c r="H103" s="262">
        <f>G103+1</f>
        <v>2020</v>
      </c>
      <c r="I103" s="262">
        <f>H103+1</f>
        <v>2021</v>
      </c>
      <c r="J103" s="262">
        <f>I103+1</f>
        <v>2022</v>
      </c>
      <c r="K103" s="262"/>
      <c r="L103" s="262"/>
      <c r="M103" s="263" t="s">
        <v>41</v>
      </c>
      <c r="N103" s="263" t="str">
        <f>CONCATENATE("Sum of Expenditures Prior to ",G$19)</f>
        <v>Sum of Expenditures Prior to 2019</v>
      </c>
      <c r="O103" s="211"/>
    </row>
    <row r="104" spans="2:15" ht="15.75" thickBot="1" x14ac:dyDescent="0.3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.75" thickBot="1" x14ac:dyDescent="0.3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.75" thickBot="1" x14ac:dyDescent="0.3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.75" thickBot="1" x14ac:dyDescent="0.3">
      <c r="B107" s="210"/>
      <c r="C107" s="339" t="s">
        <v>55</v>
      </c>
      <c r="D107" s="340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.75" thickBot="1" x14ac:dyDescent="0.3">
      <c r="B108" s="210"/>
      <c r="C108" s="337" t="s">
        <v>56</v>
      </c>
      <c r="D108" s="338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.75" thickBot="1" x14ac:dyDescent="0.3">
      <c r="B109" s="210"/>
      <c r="C109" s="339" t="s">
        <v>57</v>
      </c>
      <c r="D109" s="340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.75" thickBot="1" x14ac:dyDescent="0.3">
      <c r="B110" s="210"/>
      <c r="C110" s="341" t="s">
        <v>26</v>
      </c>
      <c r="D110" s="342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x14ac:dyDescent="0.2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 x14ac:dyDescent="0.25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 x14ac:dyDescent="0.25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4.25" thickBot="1" x14ac:dyDescent="0.3">
      <c r="B114" s="210"/>
      <c r="C114" s="336" t="s">
        <v>40</v>
      </c>
      <c r="D114" s="336"/>
      <c r="E114" s="335" t="s">
        <v>22</v>
      </c>
      <c r="F114" s="335"/>
      <c r="G114" s="280">
        <f>$G$57</f>
        <v>2019</v>
      </c>
      <c r="H114" s="281">
        <f>G114+1</f>
        <v>2020</v>
      </c>
      <c r="I114" s="281">
        <f>H114+1</f>
        <v>2021</v>
      </c>
      <c r="J114" s="281">
        <f>I114+1</f>
        <v>2022</v>
      </c>
      <c r="K114" s="281"/>
      <c r="L114" s="281"/>
      <c r="M114" s="282" t="s">
        <v>41</v>
      </c>
      <c r="N114" s="263" t="str">
        <f>CONCATENATE("Sum of Expenditures Prior to ",G$19)</f>
        <v>Sum of Expenditures Prior to 2019</v>
      </c>
      <c r="O114" s="211"/>
    </row>
    <row r="115" spans="2:15" ht="15.75" thickBot="1" x14ac:dyDescent="0.3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.75" thickBot="1" x14ac:dyDescent="0.3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.75" thickBot="1" x14ac:dyDescent="0.3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.75" thickBot="1" x14ac:dyDescent="0.3">
      <c r="B118" s="210"/>
      <c r="C118" s="345" t="s">
        <v>55</v>
      </c>
      <c r="D118" s="346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.75" thickBot="1" x14ac:dyDescent="0.3">
      <c r="B119" s="210"/>
      <c r="C119" s="343" t="s">
        <v>56</v>
      </c>
      <c r="D119" s="344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.75" thickBot="1" x14ac:dyDescent="0.3">
      <c r="B120" s="210"/>
      <c r="C120" s="345" t="s">
        <v>57</v>
      </c>
      <c r="D120" s="346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.75" thickBot="1" x14ac:dyDescent="0.3">
      <c r="B121" s="210"/>
      <c r="C121" s="347" t="s">
        <v>26</v>
      </c>
      <c r="D121" s="348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4.25" x14ac:dyDescent="0.2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 x14ac:dyDescent="0.25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 x14ac:dyDescent="0.25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4.25" thickBot="1" x14ac:dyDescent="0.3">
      <c r="B125" s="210"/>
      <c r="C125" s="336" t="s">
        <v>40</v>
      </c>
      <c r="D125" s="336"/>
      <c r="E125" s="335" t="s">
        <v>22</v>
      </c>
      <c r="F125" s="335"/>
      <c r="G125" s="280">
        <f>$G$57</f>
        <v>2019</v>
      </c>
      <c r="H125" s="281">
        <f>G125+1</f>
        <v>2020</v>
      </c>
      <c r="I125" s="281">
        <f>H125+1</f>
        <v>2021</v>
      </c>
      <c r="J125" s="281">
        <f>I125+1</f>
        <v>2022</v>
      </c>
      <c r="K125" s="281"/>
      <c r="L125" s="281"/>
      <c r="M125" s="282" t="s">
        <v>41</v>
      </c>
      <c r="N125" s="263" t="str">
        <f>CONCATENATE("Sum of Expenditures Prior to ",G$19)</f>
        <v>Sum of Expenditures Prior to 2019</v>
      </c>
      <c r="O125" s="211"/>
    </row>
    <row r="126" spans="2:15" ht="15.75" thickBot="1" x14ac:dyDescent="0.3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.75" thickBot="1" x14ac:dyDescent="0.3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.75" thickBot="1" x14ac:dyDescent="0.3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.75" thickBot="1" x14ac:dyDescent="0.3">
      <c r="B129" s="210"/>
      <c r="C129" s="345" t="s">
        <v>55</v>
      </c>
      <c r="D129" s="346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.75" thickBot="1" x14ac:dyDescent="0.3">
      <c r="B130" s="210"/>
      <c r="C130" s="343" t="s">
        <v>56</v>
      </c>
      <c r="D130" s="344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.75" thickBot="1" x14ac:dyDescent="0.3">
      <c r="B131" s="210"/>
      <c r="C131" s="345" t="s">
        <v>57</v>
      </c>
      <c r="D131" s="346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.75" thickBot="1" x14ac:dyDescent="0.3">
      <c r="B132" s="210"/>
      <c r="C132" s="347" t="s">
        <v>26</v>
      </c>
      <c r="D132" s="348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4.25" x14ac:dyDescent="0.2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 x14ac:dyDescent="0.25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 x14ac:dyDescent="0.25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4.25" thickBot="1" x14ac:dyDescent="0.3">
      <c r="B136" s="210"/>
      <c r="C136" s="336" t="s">
        <v>40</v>
      </c>
      <c r="D136" s="336"/>
      <c r="E136" s="335" t="s">
        <v>22</v>
      </c>
      <c r="F136" s="335"/>
      <c r="G136" s="280">
        <f>$G$57</f>
        <v>2019</v>
      </c>
      <c r="H136" s="281">
        <f>G136+1</f>
        <v>2020</v>
      </c>
      <c r="I136" s="281">
        <f>H136+1</f>
        <v>2021</v>
      </c>
      <c r="J136" s="281">
        <f>I136+1</f>
        <v>2022</v>
      </c>
      <c r="K136" s="281"/>
      <c r="L136" s="281"/>
      <c r="M136" s="282" t="s">
        <v>41</v>
      </c>
      <c r="N136" s="263" t="str">
        <f>CONCATENATE("Sum of Expenditures Prior to ",G$19)</f>
        <v>Sum of Expenditures Prior to 2019</v>
      </c>
      <c r="O136" s="211"/>
    </row>
    <row r="137" spans="2:15" ht="15.75" thickBot="1" x14ac:dyDescent="0.3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.75" thickBot="1" x14ac:dyDescent="0.3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.75" thickBot="1" x14ac:dyDescent="0.3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.75" thickBot="1" x14ac:dyDescent="0.3">
      <c r="B140" s="210"/>
      <c r="C140" s="345" t="s">
        <v>55</v>
      </c>
      <c r="D140" s="346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.75" thickBot="1" x14ac:dyDescent="0.3">
      <c r="B141" s="210"/>
      <c r="C141" s="343" t="s">
        <v>56</v>
      </c>
      <c r="D141" s="344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.75" thickBot="1" x14ac:dyDescent="0.3">
      <c r="B142" s="210"/>
      <c r="C142" s="345" t="s">
        <v>57</v>
      </c>
      <c r="D142" s="346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.75" thickBot="1" x14ac:dyDescent="0.3">
      <c r="B143" s="210"/>
      <c r="C143" s="347" t="s">
        <v>26</v>
      </c>
      <c r="D143" s="348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5" thickBot="1" x14ac:dyDescent="0.25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2:17" ht="12.75" customHeight="1" thickTop="1" thickBot="1" x14ac:dyDescent="0.25">
      <c r="C145" s="108"/>
      <c r="D145" s="108"/>
      <c r="E145" s="108"/>
      <c r="F145" s="108"/>
      <c r="G145" s="108"/>
      <c r="H145" s="108"/>
      <c r="I145" s="108"/>
    </row>
    <row r="146" spans="2:17" ht="18.75" thickTop="1" x14ac:dyDescent="0.2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7" ht="11.25" customHeight="1" x14ac:dyDescent="0.2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 x14ac:dyDescent="0.2">
      <c r="B148" s="210"/>
      <c r="C148" s="354" t="s">
        <v>100</v>
      </c>
      <c r="D148" s="354"/>
      <c r="E148" s="354"/>
      <c r="F148" s="354"/>
      <c r="G148" s="354"/>
      <c r="H148" s="354"/>
      <c r="I148" s="354"/>
      <c r="J148" s="354"/>
      <c r="K148" s="354"/>
      <c r="L148" s="354"/>
      <c r="M148" s="354"/>
      <c r="N148" s="179"/>
      <c r="O148" s="224"/>
      <c r="P148" s="225"/>
      <c r="Q148" s="225"/>
    </row>
    <row r="149" spans="2:17" ht="15" customHeight="1" x14ac:dyDescent="0.2">
      <c r="B149" s="210"/>
      <c r="C149" s="354" t="s">
        <v>132</v>
      </c>
      <c r="D149" s="354"/>
      <c r="E149" s="354"/>
      <c r="F149" s="354"/>
      <c r="G149" s="354"/>
      <c r="H149" s="354"/>
      <c r="I149" s="354"/>
      <c r="J149" s="354"/>
      <c r="K149" s="354"/>
      <c r="L149" s="354"/>
      <c r="M149" s="354"/>
      <c r="N149" s="179"/>
      <c r="O149" s="224"/>
      <c r="P149" s="225"/>
      <c r="Q149" s="225"/>
    </row>
    <row r="150" spans="2:17" ht="15" thickBot="1" x14ac:dyDescent="0.25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7" ht="15" thickBot="1" x14ac:dyDescent="0.25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7" ht="15" thickBot="1" x14ac:dyDescent="0.25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7" ht="14.25" customHeight="1" x14ac:dyDescent="0.2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7" ht="14.25" customHeight="1" x14ac:dyDescent="0.2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7" ht="15" x14ac:dyDescent="0.25">
      <c r="B155" s="210"/>
      <c r="C155" s="366" t="s">
        <v>18</v>
      </c>
      <c r="D155" s="366" t="s">
        <v>39</v>
      </c>
      <c r="E155" s="376" t="s">
        <v>23</v>
      </c>
      <c r="F155" s="376"/>
      <c r="G155" s="283">
        <f>G81</f>
        <v>2019</v>
      </c>
      <c r="H155" s="284">
        <f>IF(OR(G19=2013, G19=2015, G19=2017, G19=2019), G19+1, "NA")</f>
        <v>2020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7" ht="30.75" thickBot="1" x14ac:dyDescent="0.3">
      <c r="B156" s="210"/>
      <c r="C156" s="335"/>
      <c r="D156" s="335"/>
      <c r="E156" s="377"/>
      <c r="F156" s="377"/>
      <c r="G156" s="285" t="s">
        <v>24</v>
      </c>
      <c r="H156" s="285" t="str">
        <f>IF(H155="NA", " ", 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7" ht="15" thickBot="1" x14ac:dyDescent="0.25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7" ht="15" thickBot="1" x14ac:dyDescent="0.25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7" ht="15" thickBot="1" x14ac:dyDescent="0.25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7" ht="15" thickBot="1" x14ac:dyDescent="0.25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 x14ac:dyDescent="0.25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 x14ac:dyDescent="0.25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 x14ac:dyDescent="0.25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2:15" ht="19.5" thickTop="1" thickBot="1" x14ac:dyDescent="0.25">
      <c r="C164" s="109"/>
      <c r="D164" s="108"/>
      <c r="E164" s="108"/>
      <c r="F164" s="108"/>
      <c r="G164" s="108"/>
      <c r="H164" s="108"/>
      <c r="I164" s="108"/>
    </row>
    <row r="165" spans="2:15" ht="19.5" thickTop="1" thickBot="1" x14ac:dyDescent="0.25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 x14ac:dyDescent="0.25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 x14ac:dyDescent="0.25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 x14ac:dyDescent="0.25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 x14ac:dyDescent="0.25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 x14ac:dyDescent="0.25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 x14ac:dyDescent="0.25">
      <c r="B171" s="210"/>
      <c r="C171" s="243" t="s">
        <v>106</v>
      </c>
      <c r="D171" s="125"/>
      <c r="E171" s="125"/>
      <c r="F171" s="379" t="s">
        <v>149</v>
      </c>
      <c r="G171" s="380"/>
      <c r="H171" s="380"/>
      <c r="I171" s="380"/>
      <c r="J171" s="380"/>
      <c r="K171" s="380"/>
      <c r="L171" s="380"/>
      <c r="M171" s="380"/>
      <c r="N171" s="381"/>
      <c r="O171" s="211"/>
    </row>
    <row r="172" spans="2:15" ht="15" customHeight="1" x14ac:dyDescent="0.2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 x14ac:dyDescent="0.25">
      <c r="B173" s="210"/>
      <c r="C173" s="354" t="s">
        <v>154</v>
      </c>
      <c r="D173" s="354"/>
      <c r="E173" s="354"/>
      <c r="F173" s="354"/>
      <c r="G173" s="354"/>
      <c r="H173" s="354"/>
      <c r="I173" s="354"/>
      <c r="J173" s="354"/>
      <c r="K173" s="354"/>
      <c r="L173" s="354"/>
      <c r="M173" s="354"/>
      <c r="N173" s="179"/>
      <c r="O173" s="224"/>
    </row>
    <row r="174" spans="2:15" ht="34.5" customHeight="1" thickBot="1" x14ac:dyDescent="0.25">
      <c r="B174" s="210"/>
      <c r="C174" s="382" t="s">
        <v>141</v>
      </c>
      <c r="D174" s="383"/>
      <c r="E174" s="383"/>
      <c r="F174" s="383"/>
      <c r="G174" s="383"/>
      <c r="H174" s="383"/>
      <c r="I174" s="383"/>
      <c r="J174" s="383"/>
      <c r="K174" s="383"/>
      <c r="L174" s="383"/>
      <c r="M174" s="383"/>
      <c r="N174" s="384"/>
      <c r="O174" s="224"/>
    </row>
    <row r="175" spans="2:15" ht="34.5" customHeight="1" thickBot="1" x14ac:dyDescent="0.25">
      <c r="B175" s="210"/>
      <c r="C175" s="385" t="s">
        <v>123</v>
      </c>
      <c r="D175" s="386"/>
      <c r="E175" s="386"/>
      <c r="F175" s="386"/>
      <c r="G175" s="386"/>
      <c r="H175" s="386"/>
      <c r="I175" s="386"/>
      <c r="J175" s="386"/>
      <c r="K175" s="386"/>
      <c r="L175" s="386"/>
      <c r="M175" s="386"/>
      <c r="N175" s="387"/>
      <c r="O175" s="224"/>
    </row>
    <row r="176" spans="2:15" ht="34.5" customHeight="1" thickBot="1" x14ac:dyDescent="0.25">
      <c r="B176" s="210"/>
      <c r="C176" s="385" t="s">
        <v>123</v>
      </c>
      <c r="D176" s="386"/>
      <c r="E176" s="386"/>
      <c r="F176" s="386"/>
      <c r="G176" s="386"/>
      <c r="H176" s="386"/>
      <c r="I176" s="386"/>
      <c r="J176" s="386"/>
      <c r="K176" s="386"/>
      <c r="L176" s="386"/>
      <c r="M176" s="386"/>
      <c r="N176" s="387"/>
      <c r="O176" s="224"/>
    </row>
    <row r="177" spans="2:15" ht="34.5" customHeight="1" thickBot="1" x14ac:dyDescent="0.25">
      <c r="B177" s="210"/>
      <c r="C177" s="385" t="s">
        <v>123</v>
      </c>
      <c r="D177" s="386"/>
      <c r="E177" s="386"/>
      <c r="F177" s="386"/>
      <c r="G177" s="386"/>
      <c r="H177" s="386"/>
      <c r="I177" s="386"/>
      <c r="J177" s="386"/>
      <c r="K177" s="386"/>
      <c r="L177" s="386"/>
      <c r="M177" s="386"/>
      <c r="N177" s="387"/>
      <c r="O177" s="224"/>
    </row>
    <row r="178" spans="2:15" ht="34.5" customHeight="1" thickBot="1" x14ac:dyDescent="0.25">
      <c r="B178" s="210"/>
      <c r="C178" s="385" t="s">
        <v>123</v>
      </c>
      <c r="D178" s="386"/>
      <c r="E178" s="386"/>
      <c r="F178" s="386"/>
      <c r="G178" s="386"/>
      <c r="H178" s="386"/>
      <c r="I178" s="386"/>
      <c r="J178" s="386"/>
      <c r="K178" s="386"/>
      <c r="L178" s="386"/>
      <c r="M178" s="386"/>
      <c r="N178" s="387"/>
      <c r="O178" s="224"/>
    </row>
    <row r="179" spans="2:15" ht="19.5" customHeight="1" x14ac:dyDescent="0.2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 x14ac:dyDescent="0.2">
      <c r="B180" s="210"/>
      <c r="C180" s="354" t="s">
        <v>140</v>
      </c>
      <c r="D180" s="354"/>
      <c r="E180" s="354"/>
      <c r="F180" s="354"/>
      <c r="G180" s="354"/>
      <c r="H180" s="354"/>
      <c r="I180" s="354"/>
      <c r="J180" s="354"/>
      <c r="K180" s="354"/>
      <c r="L180" s="354"/>
      <c r="M180" s="354"/>
      <c r="N180" s="116"/>
      <c r="O180" s="211"/>
    </row>
    <row r="181" spans="2:15" ht="15" thickBot="1" x14ac:dyDescent="0.25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2:15" ht="13.5" thickTop="1" x14ac:dyDescent="0.2">
      <c r="C182" s="108"/>
      <c r="D182" s="108"/>
      <c r="E182" s="108"/>
      <c r="F182" s="108"/>
      <c r="G182" s="108"/>
      <c r="H182" s="108"/>
      <c r="I182" s="108"/>
    </row>
    <row r="183" spans="2:15" x14ac:dyDescent="0.2">
      <c r="C183" s="108"/>
      <c r="D183" s="108"/>
      <c r="E183" s="108"/>
      <c r="F183" s="108"/>
      <c r="G183" s="108"/>
      <c r="H183" s="108"/>
      <c r="I183" s="108"/>
    </row>
    <row r="184" spans="2:15" x14ac:dyDescent="0.2">
      <c r="C184" s="108"/>
      <c r="D184" s="108"/>
      <c r="E184" s="108"/>
      <c r="F184" s="108"/>
      <c r="G184" s="108"/>
      <c r="H184" s="108"/>
      <c r="I184" s="108"/>
    </row>
    <row r="185" spans="2:15" x14ac:dyDescent="0.2">
      <c r="C185" s="108"/>
      <c r="D185" s="108"/>
      <c r="E185" s="108"/>
      <c r="F185" s="108"/>
      <c r="G185" s="108"/>
      <c r="H185" s="108"/>
      <c r="I185" s="108"/>
    </row>
    <row r="186" spans="2:15" x14ac:dyDescent="0.2">
      <c r="C186" s="108"/>
      <c r="D186" s="108"/>
      <c r="E186" s="108"/>
      <c r="F186" s="108"/>
      <c r="G186" s="108"/>
      <c r="H186" s="108"/>
      <c r="I186" s="108"/>
    </row>
    <row r="187" spans="2:15" x14ac:dyDescent="0.2">
      <c r="C187" s="108"/>
      <c r="D187" s="108"/>
      <c r="E187" s="108"/>
      <c r="F187" s="108"/>
      <c r="G187" s="108"/>
      <c r="H187" s="108"/>
      <c r="I187" s="108"/>
    </row>
    <row r="188" spans="2:15" x14ac:dyDescent="0.2">
      <c r="C188" s="108"/>
      <c r="D188" s="108"/>
      <c r="E188" s="108"/>
      <c r="F188" s="108"/>
      <c r="G188" s="108"/>
      <c r="H188" s="108"/>
      <c r="I188" s="108"/>
    </row>
    <row r="189" spans="2:15" x14ac:dyDescent="0.2">
      <c r="C189" s="108"/>
      <c r="D189" s="108"/>
      <c r="E189" s="108"/>
      <c r="F189" s="108"/>
      <c r="G189" s="108"/>
      <c r="H189" s="108"/>
      <c r="I189" s="108"/>
    </row>
    <row r="190" spans="2:15" x14ac:dyDescent="0.2">
      <c r="C190" s="108"/>
      <c r="D190" s="108"/>
      <c r="E190" s="108"/>
      <c r="F190" s="108"/>
      <c r="G190" s="108"/>
      <c r="H190" s="108"/>
      <c r="I190" s="108"/>
    </row>
    <row r="191" spans="2:15" x14ac:dyDescent="0.2">
      <c r="C191" s="108"/>
      <c r="D191" s="108"/>
      <c r="E191" s="108"/>
      <c r="F191" s="108"/>
      <c r="G191" s="108"/>
      <c r="H191" s="108"/>
      <c r="I191" s="108"/>
    </row>
    <row r="192" spans="2:15" x14ac:dyDescent="0.2">
      <c r="C192" s="108"/>
      <c r="D192" s="108"/>
      <c r="E192" s="108"/>
      <c r="F192" s="108"/>
      <c r="G192" s="108"/>
      <c r="H192" s="108"/>
      <c r="I192" s="108"/>
    </row>
    <row r="193" spans="3:17" x14ac:dyDescent="0.2">
      <c r="C193" s="108"/>
      <c r="D193" s="108"/>
      <c r="E193" s="108"/>
      <c r="F193" s="108"/>
      <c r="G193" s="108"/>
      <c r="H193" s="108"/>
      <c r="I193" s="108"/>
    </row>
    <row r="194" spans="3:17" x14ac:dyDescent="0.2">
      <c r="C194" s="108"/>
      <c r="D194" s="108"/>
      <c r="E194" s="108"/>
      <c r="F194" s="108"/>
      <c r="G194" s="108"/>
      <c r="H194" s="108"/>
      <c r="I194" s="108"/>
    </row>
    <row r="195" spans="3:17" x14ac:dyDescent="0.2">
      <c r="C195" s="108"/>
      <c r="D195" s="108"/>
      <c r="E195" s="108"/>
      <c r="F195" s="108"/>
      <c r="G195" s="108"/>
      <c r="H195" s="108"/>
      <c r="I195" s="108"/>
    </row>
    <row r="196" spans="3:17" x14ac:dyDescent="0.2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x14ac:dyDescent="0.2">
      <c r="C197" s="228" t="str">
        <f>IF(F167="N", "The transaction is not backed by new revenue. ", 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x14ac:dyDescent="0.2">
      <c r="C198" s="227" t="str">
        <f>IF(F167="N", "", IF(F168="N", "The new revenue does not include grant revenue. ", 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x14ac:dyDescent="0.2">
      <c r="C199" s="227" t="str">
        <f>IF(F167="N", " ", IF(F168="N", " ", IF(F169="N", "The grant has not been awarded. ", 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x14ac:dyDescent="0.2">
      <c r="C200" s="228" t="str">
        <f>IF(F167="N", " ", IF(F170="N", "The new revenue has not been received. ", 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x14ac:dyDescent="0.2">
      <c r="C201" s="227" t="str">
        <f>IF(F167="N", " ", IF(F170="N", F171, 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x14ac:dyDescent="0.2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 x14ac:dyDescent="0.25">
      <c r="C203" s="378"/>
      <c r="D203" s="378"/>
      <c r="E203" s="378"/>
      <c r="F203" s="378"/>
      <c r="G203" s="378"/>
      <c r="H203" s="378"/>
      <c r="I203" s="378"/>
      <c r="J203" s="378"/>
      <c r="K203" s="378"/>
      <c r="L203" s="378"/>
      <c r="M203" s="378"/>
      <c r="N203" s="378"/>
      <c r="O203" s="378"/>
      <c r="P203" s="378"/>
      <c r="Q203" s="378"/>
    </row>
    <row r="204" spans="3:17" x14ac:dyDescent="0.2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x14ac:dyDescent="0.2">
      <c r="C205" s="230">
        <f>G29</f>
        <v>0</v>
      </c>
      <c r="D205" s="227" t="s">
        <v>43</v>
      </c>
      <c r="E205" s="228" t="str">
        <f>IF(D52="Y", CONCATENATE(F52, " in fund balance is being used to cover indicated expenditures.  "), 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x14ac:dyDescent="0.2">
      <c r="C206" s="230">
        <f>H29</f>
        <v>0</v>
      </c>
      <c r="D206" s="227" t="s">
        <v>44</v>
      </c>
      <c r="E206" s="228" t="str">
        <f>IF(D54="Y", CONCATENATE(F54, " in reallocated grant funding is being used to cover indicated expenditures."), 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x14ac:dyDescent="0.2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x14ac:dyDescent="0.2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x14ac:dyDescent="0.2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x14ac:dyDescent="0.2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x14ac:dyDescent="0.2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x14ac:dyDescent="0.2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x14ac:dyDescent="0.2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x14ac:dyDescent="0.2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17" x14ac:dyDescent="0.2">
      <c r="C215" s="226"/>
      <c r="D215" s="108"/>
      <c r="E215" s="108"/>
      <c r="F215" s="108"/>
      <c r="G215" s="108"/>
      <c r="H215" s="108"/>
      <c r="I215" s="108"/>
    </row>
    <row r="216" spans="3:17" x14ac:dyDescent="0.2">
      <c r="C216" s="226"/>
      <c r="D216" s="108"/>
      <c r="E216" s="108"/>
      <c r="F216" s="108"/>
      <c r="G216" s="108"/>
      <c r="H216" s="108"/>
      <c r="I216" s="108"/>
    </row>
    <row r="217" spans="3:17" x14ac:dyDescent="0.2">
      <c r="C217" s="226"/>
      <c r="D217" s="108"/>
      <c r="E217" s="108"/>
      <c r="F217" s="108"/>
      <c r="G217" s="108"/>
      <c r="H217" s="108"/>
      <c r="I217" s="108"/>
    </row>
    <row r="218" spans="3:17" x14ac:dyDescent="0.2">
      <c r="C218" s="226"/>
      <c r="D218" s="108"/>
      <c r="E218" s="108"/>
      <c r="F218" s="108"/>
      <c r="G218" s="108"/>
      <c r="H218" s="108"/>
      <c r="I218" s="108"/>
    </row>
    <row r="219" spans="3:17" x14ac:dyDescent="0.2">
      <c r="C219" s="226"/>
      <c r="D219" s="108"/>
      <c r="E219" s="108"/>
      <c r="F219" s="108"/>
      <c r="G219" s="108"/>
      <c r="H219" s="108"/>
      <c r="I219" s="108"/>
    </row>
    <row r="220" spans="3:17" x14ac:dyDescent="0.2">
      <c r="C220" s="226"/>
      <c r="D220" s="108"/>
      <c r="E220" s="108"/>
      <c r="F220" s="108"/>
      <c r="G220" s="108"/>
      <c r="H220" s="108"/>
      <c r="I220" s="108"/>
    </row>
    <row r="221" spans="3:17" x14ac:dyDescent="0.2">
      <c r="C221" s="108"/>
      <c r="D221" s="108"/>
      <c r="E221" s="108"/>
      <c r="F221" s="108"/>
      <c r="G221" s="108"/>
      <c r="H221" s="108"/>
      <c r="I221" s="108"/>
    </row>
    <row r="222" spans="3:17" x14ac:dyDescent="0.2">
      <c r="C222" s="108"/>
      <c r="D222" s="108"/>
      <c r="E222" s="108"/>
      <c r="F222" s="108"/>
      <c r="G222" s="108"/>
      <c r="H222" s="108"/>
      <c r="I222" s="108"/>
    </row>
    <row r="223" spans="3:17" x14ac:dyDescent="0.2">
      <c r="C223" s="108"/>
      <c r="D223" s="108"/>
      <c r="E223" s="108"/>
      <c r="F223" s="108"/>
      <c r="G223" s="108"/>
      <c r="H223" s="108"/>
      <c r="I223" s="108"/>
    </row>
    <row r="224" spans="3:17" x14ac:dyDescent="0.2">
      <c r="C224" s="108"/>
      <c r="D224" s="108"/>
      <c r="E224" s="108"/>
      <c r="F224" s="108"/>
      <c r="G224" s="108"/>
      <c r="H224" s="108"/>
      <c r="I224" s="108"/>
    </row>
    <row r="225" spans="3:9" x14ac:dyDescent="0.2">
      <c r="C225" s="108"/>
      <c r="D225" s="108"/>
      <c r="E225" s="108"/>
      <c r="F225" s="108"/>
      <c r="G225" s="108"/>
      <c r="H225" s="108"/>
      <c r="I225" s="108"/>
    </row>
    <row r="226" spans="3:9" x14ac:dyDescent="0.2">
      <c r="C226" s="108"/>
      <c r="D226" s="108"/>
      <c r="E226" s="108"/>
      <c r="F226" s="108"/>
      <c r="G226" s="108"/>
      <c r="H226" s="108"/>
      <c r="I226" s="108"/>
    </row>
    <row r="227" spans="3:9" x14ac:dyDescent="0.2">
      <c r="C227" s="108"/>
      <c r="D227" s="108"/>
      <c r="E227" s="108"/>
      <c r="F227" s="108"/>
      <c r="G227" s="108"/>
      <c r="H227" s="108"/>
      <c r="I227" s="108"/>
    </row>
    <row r="228" spans="3:9" x14ac:dyDescent="0.2">
      <c r="C228" s="108"/>
      <c r="D228" s="108"/>
      <c r="E228" s="108"/>
      <c r="F228" s="108"/>
      <c r="G228" s="108"/>
      <c r="H228" s="108"/>
      <c r="I228" s="108"/>
    </row>
    <row r="229" spans="3:9" x14ac:dyDescent="0.2">
      <c r="C229" s="108"/>
      <c r="D229" s="108"/>
      <c r="E229" s="108"/>
      <c r="F229" s="108"/>
      <c r="G229" s="108"/>
      <c r="H229" s="108"/>
      <c r="I229" s="108"/>
    </row>
    <row r="230" spans="3:9" x14ac:dyDescent="0.2">
      <c r="C230" s="108"/>
      <c r="D230" s="108"/>
      <c r="E230" s="108"/>
      <c r="F230" s="108"/>
      <c r="G230" s="108"/>
      <c r="H230" s="108"/>
      <c r="I230" s="108"/>
    </row>
    <row r="231" spans="3:9" x14ac:dyDescent="0.2">
      <c r="C231" s="108"/>
      <c r="D231" s="108"/>
      <c r="E231" s="108"/>
      <c r="F231" s="108"/>
      <c r="G231" s="108"/>
      <c r="H231" s="108"/>
      <c r="I231" s="108"/>
    </row>
    <row r="232" spans="3:9" x14ac:dyDescent="0.2">
      <c r="C232" s="108"/>
      <c r="D232" s="108"/>
      <c r="E232" s="108"/>
      <c r="F232" s="108"/>
      <c r="G232" s="108"/>
      <c r="H232" s="108"/>
      <c r="I232" s="108"/>
    </row>
    <row r="233" spans="3:9" x14ac:dyDescent="0.2">
      <c r="C233" s="108"/>
      <c r="D233" s="108"/>
      <c r="E233" s="108"/>
      <c r="F233" s="108"/>
      <c r="G233" s="108"/>
      <c r="H233" s="108"/>
      <c r="I233" s="108"/>
    </row>
    <row r="234" spans="3:9" x14ac:dyDescent="0.2">
      <c r="C234" s="108"/>
      <c r="D234" s="108"/>
      <c r="E234" s="108"/>
      <c r="F234" s="108"/>
      <c r="G234" s="108"/>
      <c r="H234" s="108"/>
      <c r="I234" s="108"/>
    </row>
    <row r="235" spans="3:9" x14ac:dyDescent="0.2">
      <c r="C235" s="108"/>
      <c r="D235" s="108"/>
      <c r="E235" s="108"/>
      <c r="F235" s="108"/>
      <c r="G235" s="108"/>
      <c r="H235" s="108"/>
      <c r="I235" s="108"/>
    </row>
    <row r="236" spans="3:9" x14ac:dyDescent="0.2">
      <c r="C236" s="108"/>
      <c r="D236" s="108"/>
      <c r="E236" s="108"/>
      <c r="F236" s="108"/>
      <c r="G236" s="108"/>
      <c r="H236" s="108"/>
      <c r="I236" s="108"/>
    </row>
    <row r="237" spans="3:9" x14ac:dyDescent="0.2">
      <c r="C237" s="108"/>
      <c r="D237" s="108"/>
      <c r="E237" s="108"/>
      <c r="F237" s="108"/>
      <c r="G237" s="108"/>
      <c r="H237" s="108"/>
      <c r="I237" s="108"/>
    </row>
    <row r="238" spans="3:9" x14ac:dyDescent="0.2">
      <c r="C238" s="108"/>
      <c r="D238" s="108"/>
      <c r="E238" s="108"/>
      <c r="F238" s="108"/>
      <c r="G238" s="108"/>
      <c r="H238" s="108"/>
      <c r="I238" s="108"/>
    </row>
    <row r="239" spans="3:9" x14ac:dyDescent="0.2">
      <c r="C239" s="108"/>
      <c r="D239" s="108"/>
      <c r="E239" s="108"/>
      <c r="F239" s="108"/>
      <c r="G239" s="108"/>
      <c r="H239" s="108"/>
      <c r="I239" s="108"/>
    </row>
    <row r="240" spans="3:9" x14ac:dyDescent="0.2">
      <c r="C240" s="108"/>
      <c r="D240" s="108"/>
      <c r="E240" s="108"/>
      <c r="F240" s="108"/>
      <c r="G240" s="108"/>
      <c r="H240" s="108"/>
      <c r="I240" s="108"/>
    </row>
    <row r="241" spans="3:9" x14ac:dyDescent="0.2">
      <c r="C241" s="108"/>
      <c r="D241" s="108"/>
      <c r="E241" s="108"/>
      <c r="F241" s="108"/>
      <c r="G241" s="108"/>
      <c r="H241" s="108"/>
      <c r="I241" s="108"/>
    </row>
    <row r="242" spans="3:9" x14ac:dyDescent="0.2">
      <c r="C242" s="108"/>
      <c r="D242" s="108"/>
      <c r="E242" s="108"/>
      <c r="F242" s="108"/>
      <c r="G242" s="108"/>
      <c r="H242" s="108"/>
      <c r="I242" s="108"/>
    </row>
    <row r="243" spans="3:9" x14ac:dyDescent="0.2">
      <c r="C243" s="108"/>
      <c r="D243" s="108"/>
      <c r="E243" s="108"/>
      <c r="F243" s="108"/>
      <c r="G243" s="108"/>
      <c r="H243" s="108"/>
      <c r="I243" s="108"/>
    </row>
    <row r="244" spans="3:9" x14ac:dyDescent="0.2">
      <c r="C244" s="108"/>
      <c r="D244" s="108"/>
      <c r="E244" s="108"/>
      <c r="F244" s="108"/>
      <c r="G244" s="108"/>
      <c r="H244" s="108"/>
      <c r="I244" s="108"/>
    </row>
    <row r="245" spans="3:9" x14ac:dyDescent="0.2">
      <c r="C245" s="108"/>
      <c r="D245" s="108"/>
      <c r="E245" s="108"/>
      <c r="F245" s="108"/>
      <c r="G245" s="108"/>
      <c r="H245" s="108"/>
      <c r="I245" s="108"/>
    </row>
    <row r="246" spans="3:9" x14ac:dyDescent="0.2">
      <c r="C246" s="108"/>
      <c r="D246" s="108"/>
      <c r="E246" s="108"/>
      <c r="F246" s="108"/>
      <c r="G246" s="108"/>
      <c r="H246" s="108"/>
      <c r="I246" s="108"/>
    </row>
    <row r="247" spans="3:9" x14ac:dyDescent="0.2">
      <c r="C247" s="108"/>
      <c r="D247" s="108"/>
      <c r="E247" s="108"/>
      <c r="F247" s="108"/>
      <c r="G247" s="108"/>
      <c r="H247" s="108"/>
      <c r="I247" s="108"/>
    </row>
    <row r="248" spans="3:9" x14ac:dyDescent="0.2">
      <c r="C248" s="108"/>
      <c r="D248" s="108"/>
      <c r="E248" s="108"/>
      <c r="F248" s="108"/>
      <c r="G248" s="108"/>
      <c r="H248" s="108"/>
      <c r="I248" s="108"/>
    </row>
    <row r="249" spans="3:9" x14ac:dyDescent="0.2">
      <c r="C249" s="108"/>
      <c r="D249" s="108"/>
      <c r="E249" s="108"/>
      <c r="F249" s="108"/>
      <c r="G249" s="108"/>
      <c r="H249" s="108"/>
      <c r="I249" s="108"/>
    </row>
    <row r="250" spans="3:9" x14ac:dyDescent="0.2">
      <c r="C250" s="108"/>
      <c r="D250" s="108"/>
      <c r="E250" s="108"/>
      <c r="F250" s="108"/>
      <c r="G250" s="108"/>
      <c r="H250" s="108"/>
      <c r="I250" s="108"/>
    </row>
    <row r="251" spans="3:9" x14ac:dyDescent="0.2">
      <c r="C251" s="108"/>
      <c r="D251" s="108"/>
      <c r="E251" s="108"/>
      <c r="F251" s="108"/>
      <c r="G251" s="108"/>
      <c r="H251" s="108"/>
      <c r="I251" s="108"/>
    </row>
    <row r="252" spans="3:9" x14ac:dyDescent="0.2">
      <c r="C252" s="108"/>
      <c r="D252" s="108"/>
      <c r="E252" s="108"/>
      <c r="F252" s="108"/>
      <c r="G252" s="108"/>
      <c r="H252" s="108"/>
      <c r="I252" s="108"/>
    </row>
    <row r="253" spans="3:9" x14ac:dyDescent="0.2">
      <c r="C253" s="108"/>
      <c r="D253" s="108"/>
      <c r="E253" s="108"/>
      <c r="F253" s="108"/>
      <c r="G253" s="108"/>
      <c r="H253" s="108"/>
      <c r="I253" s="108"/>
    </row>
    <row r="254" spans="3:9" x14ac:dyDescent="0.2">
      <c r="C254" s="108"/>
      <c r="D254" s="108"/>
      <c r="E254" s="108"/>
      <c r="F254" s="108"/>
      <c r="G254" s="108"/>
      <c r="H254" s="108"/>
      <c r="I254" s="108"/>
    </row>
    <row r="255" spans="3:9" x14ac:dyDescent="0.2">
      <c r="C255" s="108"/>
      <c r="D255" s="108"/>
      <c r="E255" s="108"/>
      <c r="F255" s="108"/>
      <c r="G255" s="108"/>
      <c r="H255" s="108"/>
      <c r="I255" s="108"/>
    </row>
    <row r="256" spans="3:9" x14ac:dyDescent="0.2">
      <c r="C256" s="108"/>
      <c r="D256" s="108"/>
      <c r="E256" s="108"/>
      <c r="F256" s="108"/>
      <c r="G256" s="108"/>
      <c r="H256" s="108"/>
      <c r="I256" s="108"/>
    </row>
    <row r="257" spans="3:9" x14ac:dyDescent="0.2">
      <c r="C257" s="108"/>
      <c r="D257" s="108"/>
      <c r="E257" s="108"/>
      <c r="F257" s="108"/>
      <c r="G257" s="108"/>
      <c r="H257" s="108"/>
      <c r="I257" s="108"/>
    </row>
    <row r="258" spans="3:9" x14ac:dyDescent="0.2">
      <c r="C258" s="108"/>
      <c r="D258" s="108"/>
      <c r="E258" s="108"/>
      <c r="F258" s="108"/>
      <c r="G258" s="108"/>
      <c r="H258" s="108"/>
      <c r="I258" s="108"/>
    </row>
    <row r="259" spans="3:9" x14ac:dyDescent="0.2">
      <c r="C259" s="108"/>
      <c r="D259" s="108"/>
      <c r="E259" s="108"/>
      <c r="F259" s="108"/>
      <c r="G259" s="108"/>
      <c r="H259" s="108"/>
      <c r="I259" s="108"/>
    </row>
    <row r="260" spans="3:9" x14ac:dyDescent="0.2">
      <c r="C260" s="108"/>
      <c r="D260" s="108"/>
      <c r="E260" s="108"/>
      <c r="F260" s="108"/>
      <c r="G260" s="108"/>
      <c r="H260" s="108"/>
      <c r="I260" s="108"/>
    </row>
    <row r="261" spans="3:9" x14ac:dyDescent="0.2">
      <c r="C261" s="108"/>
      <c r="D261" s="108"/>
      <c r="E261" s="108"/>
      <c r="F261" s="108"/>
      <c r="G261" s="108"/>
      <c r="H261" s="108"/>
      <c r="I261" s="108"/>
    </row>
    <row r="262" spans="3:9" x14ac:dyDescent="0.2">
      <c r="C262" s="108"/>
      <c r="D262" s="108"/>
      <c r="E262" s="108"/>
      <c r="F262" s="108"/>
      <c r="G262" s="108"/>
      <c r="H262" s="108"/>
      <c r="I262" s="108"/>
    </row>
    <row r="263" spans="3:9" x14ac:dyDescent="0.2">
      <c r="C263" s="108"/>
      <c r="D263" s="108"/>
      <c r="E263" s="108"/>
      <c r="F263" s="108"/>
      <c r="G263" s="108"/>
      <c r="H263" s="108"/>
      <c r="I263" s="108"/>
    </row>
    <row r="264" spans="3:9" x14ac:dyDescent="0.2">
      <c r="C264" s="108"/>
      <c r="D264" s="108"/>
      <c r="E264" s="108"/>
      <c r="F264" s="108"/>
      <c r="G264" s="108"/>
      <c r="H264" s="108"/>
      <c r="I264" s="108"/>
    </row>
    <row r="265" spans="3:9" x14ac:dyDescent="0.2">
      <c r="C265" s="108"/>
      <c r="D265" s="108"/>
      <c r="E265" s="108"/>
      <c r="F265" s="108"/>
      <c r="G265" s="108"/>
      <c r="H265" s="108"/>
      <c r="I265" s="108"/>
    </row>
    <row r="266" spans="3:9" x14ac:dyDescent="0.2">
      <c r="C266" s="108"/>
      <c r="D266" s="108"/>
      <c r="E266" s="108"/>
      <c r="F266" s="108"/>
      <c r="G266" s="108"/>
      <c r="H266" s="108"/>
      <c r="I266" s="108"/>
    </row>
    <row r="267" spans="3:9" x14ac:dyDescent="0.2">
      <c r="C267" s="108"/>
      <c r="D267" s="108"/>
      <c r="E267" s="108"/>
      <c r="F267" s="108"/>
      <c r="G267" s="108"/>
      <c r="H267" s="108"/>
      <c r="I267" s="108"/>
    </row>
    <row r="268" spans="3:9" x14ac:dyDescent="0.2">
      <c r="C268" s="108"/>
      <c r="D268" s="108"/>
      <c r="E268" s="108"/>
      <c r="F268" s="108"/>
      <c r="G268" s="108"/>
      <c r="H268" s="108"/>
      <c r="I268" s="108"/>
    </row>
    <row r="269" spans="3:9" x14ac:dyDescent="0.2">
      <c r="C269" s="108"/>
      <c r="D269" s="108"/>
      <c r="E269" s="108"/>
      <c r="F269" s="108"/>
      <c r="G269" s="108"/>
      <c r="H269" s="108"/>
      <c r="I269" s="108"/>
    </row>
    <row r="270" spans="3:9" x14ac:dyDescent="0.2">
      <c r="C270" s="108"/>
      <c r="D270" s="108"/>
      <c r="E270" s="108"/>
      <c r="F270" s="108"/>
      <c r="G270" s="108"/>
      <c r="H270" s="108"/>
      <c r="I270" s="108"/>
    </row>
    <row r="271" spans="3:9" x14ac:dyDescent="0.2">
      <c r="C271" s="108"/>
      <c r="D271" s="108"/>
      <c r="E271" s="108"/>
      <c r="F271" s="108"/>
      <c r="G271" s="108"/>
      <c r="H271" s="108"/>
      <c r="I271" s="108"/>
    </row>
    <row r="272" spans="3:9" x14ac:dyDescent="0.2">
      <c r="C272" s="108"/>
      <c r="D272" s="108"/>
      <c r="E272" s="108"/>
      <c r="F272" s="108"/>
      <c r="G272" s="108"/>
      <c r="H272" s="108"/>
      <c r="I272" s="108"/>
    </row>
    <row r="273" spans="3:9" x14ac:dyDescent="0.2">
      <c r="C273" s="108"/>
      <c r="D273" s="108"/>
      <c r="E273" s="108"/>
      <c r="F273" s="108"/>
      <c r="G273" s="108"/>
      <c r="H273" s="108"/>
      <c r="I273" s="108"/>
    </row>
    <row r="274" spans="3:9" x14ac:dyDescent="0.2">
      <c r="C274" s="108"/>
      <c r="D274" s="108"/>
      <c r="E274" s="108"/>
      <c r="F274" s="108"/>
      <c r="G274" s="108"/>
      <c r="H274" s="108"/>
      <c r="I274" s="108"/>
    </row>
    <row r="275" spans="3:9" x14ac:dyDescent="0.2">
      <c r="C275" s="108"/>
      <c r="D275" s="108"/>
      <c r="E275" s="108"/>
      <c r="F275" s="108"/>
      <c r="G275" s="108"/>
      <c r="H275" s="108"/>
      <c r="I275" s="108"/>
    </row>
    <row r="276" spans="3:9" x14ac:dyDescent="0.2">
      <c r="C276" s="108"/>
      <c r="D276" s="108"/>
      <c r="E276" s="108"/>
      <c r="F276" s="108"/>
      <c r="G276" s="108"/>
      <c r="H276" s="108"/>
      <c r="I276" s="108"/>
    </row>
    <row r="277" spans="3:9" x14ac:dyDescent="0.2">
      <c r="C277" s="108"/>
      <c r="D277" s="108"/>
      <c r="E277" s="108"/>
      <c r="F277" s="108"/>
      <c r="G277" s="108"/>
      <c r="H277" s="108"/>
      <c r="I277" s="108"/>
    </row>
    <row r="278" spans="3:9" x14ac:dyDescent="0.2">
      <c r="C278" s="108"/>
      <c r="D278" s="108"/>
      <c r="E278" s="108"/>
      <c r="F278" s="108"/>
      <c r="G278" s="108"/>
      <c r="H278" s="108"/>
      <c r="I278" s="108"/>
    </row>
    <row r="279" spans="3:9" x14ac:dyDescent="0.2">
      <c r="C279" s="108"/>
      <c r="D279" s="108"/>
      <c r="E279" s="108"/>
      <c r="F279" s="108"/>
      <c r="G279" s="108"/>
      <c r="H279" s="108"/>
      <c r="I279" s="108"/>
    </row>
    <row r="280" spans="3:9" x14ac:dyDescent="0.2">
      <c r="C280" s="108"/>
      <c r="D280" s="108"/>
      <c r="E280" s="108"/>
      <c r="F280" s="108"/>
      <c r="G280" s="108"/>
      <c r="H280" s="108"/>
      <c r="I280" s="108"/>
    </row>
    <row r="281" spans="3:9" x14ac:dyDescent="0.2">
      <c r="C281" s="108"/>
      <c r="D281" s="108"/>
      <c r="E281" s="108"/>
      <c r="F281" s="108"/>
      <c r="G281" s="108"/>
      <c r="H281" s="108"/>
      <c r="I281" s="108"/>
    </row>
    <row r="282" spans="3:9" x14ac:dyDescent="0.2">
      <c r="C282" s="108"/>
      <c r="D282" s="108"/>
      <c r="E282" s="108"/>
      <c r="F282" s="108"/>
      <c r="G282" s="108"/>
      <c r="H282" s="108"/>
      <c r="I282" s="108"/>
    </row>
    <row r="283" spans="3:9" x14ac:dyDescent="0.2">
      <c r="C283" s="108"/>
      <c r="D283" s="108"/>
      <c r="E283" s="108"/>
      <c r="F283" s="108"/>
      <c r="G283" s="108"/>
      <c r="H283" s="108"/>
      <c r="I283" s="108"/>
    </row>
    <row r="284" spans="3:9" x14ac:dyDescent="0.2">
      <c r="C284" s="108"/>
      <c r="D284" s="108"/>
      <c r="E284" s="108"/>
      <c r="F284" s="108"/>
      <c r="G284" s="108"/>
      <c r="H284" s="108"/>
      <c r="I284" s="108"/>
    </row>
    <row r="285" spans="3:9" x14ac:dyDescent="0.2">
      <c r="C285" s="108"/>
      <c r="D285" s="108"/>
      <c r="E285" s="108"/>
      <c r="F285" s="108"/>
      <c r="G285" s="108"/>
      <c r="H285" s="108"/>
      <c r="I285" s="108"/>
    </row>
    <row r="286" spans="3:9" x14ac:dyDescent="0.2">
      <c r="C286" s="108"/>
      <c r="D286" s="108"/>
      <c r="E286" s="108"/>
      <c r="F286" s="108"/>
      <c r="G286" s="108"/>
      <c r="H286" s="108"/>
      <c r="I286" s="108"/>
    </row>
    <row r="287" spans="3:9" x14ac:dyDescent="0.2">
      <c r="C287" s="108"/>
      <c r="D287" s="108"/>
      <c r="E287" s="108"/>
      <c r="F287" s="108"/>
      <c r="G287" s="108"/>
      <c r="H287" s="108"/>
      <c r="I287" s="108"/>
    </row>
    <row r="288" spans="3:9" x14ac:dyDescent="0.2">
      <c r="C288" s="108"/>
      <c r="D288" s="108"/>
      <c r="E288" s="108"/>
      <c r="F288" s="108"/>
      <c r="G288" s="108"/>
      <c r="H288" s="108"/>
      <c r="I288" s="108"/>
    </row>
    <row r="289" spans="3:9" x14ac:dyDescent="0.2">
      <c r="C289" s="108"/>
      <c r="D289" s="108"/>
      <c r="E289" s="108"/>
      <c r="F289" s="108"/>
      <c r="G289" s="108"/>
      <c r="H289" s="108"/>
      <c r="I289" s="108"/>
    </row>
    <row r="290" spans="3:9" x14ac:dyDescent="0.2">
      <c r="C290" s="108"/>
      <c r="D290" s="108"/>
      <c r="E290" s="108"/>
      <c r="F290" s="108"/>
      <c r="G290" s="108"/>
      <c r="H290" s="108"/>
      <c r="I290" s="108"/>
    </row>
    <row r="291" spans="3:9" x14ac:dyDescent="0.2">
      <c r="C291" s="108"/>
      <c r="D291" s="108"/>
      <c r="E291" s="108"/>
      <c r="F291" s="108"/>
      <c r="G291" s="108"/>
      <c r="H291" s="108"/>
      <c r="I291" s="108"/>
    </row>
    <row r="292" spans="3:9" x14ac:dyDescent="0.2">
      <c r="C292" s="108"/>
      <c r="D292" s="108"/>
      <c r="E292" s="108"/>
      <c r="F292" s="108"/>
      <c r="G292" s="108"/>
      <c r="H292" s="108"/>
      <c r="I292" s="108"/>
    </row>
    <row r="293" spans="3:9" x14ac:dyDescent="0.2">
      <c r="C293" s="108"/>
      <c r="D293" s="108"/>
      <c r="E293" s="108"/>
      <c r="F293" s="108"/>
      <c r="G293" s="108"/>
      <c r="H293" s="108"/>
      <c r="I293" s="108"/>
    </row>
    <row r="294" spans="3:9" x14ac:dyDescent="0.2">
      <c r="C294" s="108"/>
      <c r="D294" s="108"/>
      <c r="E294" s="108"/>
      <c r="F294" s="108"/>
      <c r="G294" s="108"/>
      <c r="H294" s="108"/>
      <c r="I294" s="108"/>
    </row>
    <row r="295" spans="3:9" x14ac:dyDescent="0.2">
      <c r="C295" s="108"/>
      <c r="D295" s="108"/>
      <c r="E295" s="108"/>
      <c r="F295" s="108"/>
      <c r="G295" s="108"/>
      <c r="H295" s="108"/>
      <c r="I295" s="108"/>
    </row>
    <row r="296" spans="3:9" x14ac:dyDescent="0.2">
      <c r="C296" s="108"/>
      <c r="D296" s="108"/>
      <c r="E296" s="108"/>
      <c r="F296" s="108"/>
      <c r="G296" s="108"/>
      <c r="H296" s="108"/>
      <c r="I296" s="108"/>
    </row>
    <row r="297" spans="3:9" x14ac:dyDescent="0.2">
      <c r="C297" s="108"/>
      <c r="D297" s="108"/>
      <c r="E297" s="108"/>
      <c r="F297" s="108"/>
      <c r="G297" s="108"/>
      <c r="H297" s="108"/>
      <c r="I297" s="108"/>
    </row>
    <row r="298" spans="3:9" x14ac:dyDescent="0.2">
      <c r="C298" s="108"/>
      <c r="D298" s="108"/>
      <c r="E298" s="108"/>
      <c r="F298" s="108"/>
      <c r="G298" s="108"/>
      <c r="H298" s="108"/>
      <c r="I298" s="108"/>
    </row>
    <row r="299" spans="3:9" x14ac:dyDescent="0.2">
      <c r="C299" s="108"/>
      <c r="D299" s="108"/>
      <c r="E299" s="108"/>
      <c r="F299" s="108"/>
      <c r="G299" s="108"/>
      <c r="H299" s="108"/>
      <c r="I299" s="108"/>
    </row>
    <row r="300" spans="3:9" x14ac:dyDescent="0.2">
      <c r="C300" s="108"/>
      <c r="D300" s="108"/>
      <c r="E300" s="108"/>
      <c r="F300" s="108"/>
      <c r="G300" s="108"/>
      <c r="H300" s="108"/>
      <c r="I300" s="108"/>
    </row>
    <row r="301" spans="3:9" x14ac:dyDescent="0.2">
      <c r="C301" s="108"/>
      <c r="D301" s="108"/>
      <c r="E301" s="108"/>
      <c r="F301" s="108"/>
      <c r="G301" s="108"/>
      <c r="H301" s="108"/>
      <c r="I301" s="108"/>
    </row>
    <row r="302" spans="3:9" x14ac:dyDescent="0.2">
      <c r="C302" s="108"/>
      <c r="D302" s="108"/>
      <c r="E302" s="108"/>
      <c r="F302" s="108"/>
      <c r="G302" s="108"/>
      <c r="H302" s="108"/>
      <c r="I302" s="108"/>
    </row>
    <row r="303" spans="3:9" x14ac:dyDescent="0.2">
      <c r="C303" s="108"/>
      <c r="D303" s="108"/>
      <c r="E303" s="108"/>
      <c r="F303" s="108"/>
      <c r="G303" s="108"/>
      <c r="H303" s="108"/>
      <c r="I303" s="108"/>
    </row>
    <row r="304" spans="3:9" x14ac:dyDescent="0.2">
      <c r="C304" s="108"/>
      <c r="D304" s="108"/>
      <c r="E304" s="108"/>
      <c r="F304" s="108"/>
      <c r="G304" s="108"/>
      <c r="H304" s="108"/>
      <c r="I304" s="108"/>
    </row>
    <row r="305" spans="3:9" x14ac:dyDescent="0.2">
      <c r="C305" s="108"/>
      <c r="D305" s="108"/>
      <c r="E305" s="108"/>
      <c r="F305" s="108"/>
      <c r="G305" s="108"/>
      <c r="H305" s="108"/>
      <c r="I305" s="108"/>
    </row>
    <row r="306" spans="3:9" x14ac:dyDescent="0.2">
      <c r="C306" s="108"/>
      <c r="D306" s="108"/>
      <c r="E306" s="108"/>
      <c r="F306" s="108"/>
      <c r="G306" s="108"/>
      <c r="H306" s="108"/>
      <c r="I306" s="108"/>
    </row>
    <row r="307" spans="3:9" x14ac:dyDescent="0.2">
      <c r="C307" s="108"/>
      <c r="D307" s="108"/>
      <c r="E307" s="108"/>
      <c r="F307" s="108"/>
      <c r="G307" s="108"/>
      <c r="H307" s="108"/>
      <c r="I307" s="108"/>
    </row>
    <row r="308" spans="3:9" x14ac:dyDescent="0.2">
      <c r="C308" s="108"/>
      <c r="D308" s="108"/>
      <c r="E308" s="108"/>
      <c r="F308" s="108"/>
      <c r="G308" s="108"/>
      <c r="H308" s="108"/>
      <c r="I308" s="108"/>
    </row>
    <row r="309" spans="3:9" x14ac:dyDescent="0.2">
      <c r="C309" s="108"/>
      <c r="D309" s="108"/>
      <c r="E309" s="108"/>
      <c r="F309" s="108"/>
      <c r="G309" s="108"/>
      <c r="H309" s="108"/>
      <c r="I309" s="108"/>
    </row>
    <row r="310" spans="3:9" x14ac:dyDescent="0.2">
      <c r="C310" s="108"/>
      <c r="D310" s="108"/>
      <c r="E310" s="108"/>
      <c r="F310" s="108"/>
      <c r="G310" s="108"/>
      <c r="H310" s="108"/>
      <c r="I310" s="108"/>
    </row>
    <row r="311" spans="3:9" x14ac:dyDescent="0.2">
      <c r="C311" s="108"/>
      <c r="D311" s="108"/>
      <c r="E311" s="108"/>
      <c r="F311" s="108"/>
      <c r="G311" s="108"/>
      <c r="H311" s="108"/>
      <c r="I311" s="108"/>
    </row>
    <row r="312" spans="3:9" x14ac:dyDescent="0.2">
      <c r="C312" s="108"/>
      <c r="D312" s="108"/>
      <c r="E312" s="108"/>
      <c r="F312" s="108"/>
      <c r="G312" s="108"/>
      <c r="H312" s="108"/>
      <c r="I312" s="108"/>
    </row>
    <row r="313" spans="3:9" x14ac:dyDescent="0.2">
      <c r="C313" s="108"/>
      <c r="D313" s="108"/>
      <c r="E313" s="108"/>
      <c r="F313" s="108"/>
      <c r="G313" s="108"/>
      <c r="H313" s="108"/>
      <c r="I313" s="108"/>
    </row>
    <row r="314" spans="3:9" x14ac:dyDescent="0.2">
      <c r="C314" s="108"/>
      <c r="D314" s="108"/>
      <c r="E314" s="108"/>
      <c r="F314" s="108"/>
      <c r="G314" s="108"/>
      <c r="H314" s="108"/>
      <c r="I314" s="108"/>
    </row>
    <row r="315" spans="3:9" x14ac:dyDescent="0.2">
      <c r="C315" s="108"/>
      <c r="D315" s="108"/>
      <c r="E315" s="108"/>
      <c r="F315" s="108"/>
      <c r="G315" s="108"/>
      <c r="H315" s="108"/>
      <c r="I315" s="108"/>
    </row>
    <row r="316" spans="3:9" x14ac:dyDescent="0.2">
      <c r="C316" s="108"/>
      <c r="D316" s="108"/>
      <c r="E316" s="108"/>
      <c r="F316" s="108"/>
      <c r="G316" s="108"/>
      <c r="H316" s="108"/>
      <c r="I316" s="108"/>
    </row>
    <row r="317" spans="3:9" x14ac:dyDescent="0.2">
      <c r="C317" s="108"/>
      <c r="D317" s="108"/>
      <c r="E317" s="108"/>
      <c r="F317" s="108"/>
      <c r="G317" s="108"/>
      <c r="H317" s="108"/>
      <c r="I317" s="108"/>
    </row>
    <row r="318" spans="3:9" x14ac:dyDescent="0.2">
      <c r="C318" s="108"/>
      <c r="D318" s="108"/>
      <c r="E318" s="108"/>
      <c r="F318" s="108"/>
      <c r="G318" s="108"/>
      <c r="H318" s="108"/>
      <c r="I318" s="108"/>
    </row>
    <row r="319" spans="3:9" x14ac:dyDescent="0.2">
      <c r="C319" s="108"/>
      <c r="D319" s="108"/>
      <c r="E319" s="108"/>
      <c r="F319" s="108"/>
      <c r="G319" s="108"/>
      <c r="H319" s="108"/>
      <c r="I319" s="108"/>
    </row>
    <row r="320" spans="3:9" x14ac:dyDescent="0.2">
      <c r="C320" s="108"/>
      <c r="D320" s="108"/>
      <c r="E320" s="108"/>
      <c r="F320" s="108"/>
      <c r="G320" s="108"/>
      <c r="H320" s="108"/>
      <c r="I320" s="108"/>
    </row>
    <row r="321" spans="3:9" x14ac:dyDescent="0.2">
      <c r="C321" s="108"/>
      <c r="D321" s="108"/>
      <c r="E321" s="108"/>
      <c r="F321" s="108"/>
      <c r="G321" s="108"/>
      <c r="H321" s="108"/>
      <c r="I321" s="108"/>
    </row>
    <row r="322" spans="3:9" x14ac:dyDescent="0.2">
      <c r="C322" s="108"/>
      <c r="D322" s="108"/>
      <c r="E322" s="108"/>
      <c r="F322" s="108"/>
      <c r="G322" s="108"/>
      <c r="H322" s="108"/>
      <c r="I322" s="108"/>
    </row>
    <row r="323" spans="3:9" x14ac:dyDescent="0.2">
      <c r="C323" s="108"/>
      <c r="D323" s="108"/>
      <c r="E323" s="108"/>
      <c r="F323" s="108"/>
      <c r="G323" s="108"/>
      <c r="H323" s="108"/>
      <c r="I323" s="108"/>
    </row>
    <row r="324" spans="3:9" x14ac:dyDescent="0.2">
      <c r="C324" s="108"/>
      <c r="D324" s="108"/>
      <c r="E324" s="108"/>
      <c r="F324" s="108"/>
      <c r="G324" s="108"/>
      <c r="H324" s="108"/>
      <c r="I324" s="108"/>
    </row>
    <row r="325" spans="3:9" x14ac:dyDescent="0.2">
      <c r="C325" s="108"/>
      <c r="D325" s="108"/>
      <c r="E325" s="108"/>
      <c r="F325" s="108"/>
      <c r="G325" s="108"/>
      <c r="H325" s="108"/>
      <c r="I325" s="108"/>
    </row>
    <row r="326" spans="3:9" x14ac:dyDescent="0.2">
      <c r="C326" s="108"/>
      <c r="D326" s="108"/>
      <c r="E326" s="108"/>
      <c r="F326" s="108"/>
      <c r="G326" s="108"/>
      <c r="H326" s="108"/>
      <c r="I326" s="108"/>
    </row>
    <row r="327" spans="3:9" x14ac:dyDescent="0.2">
      <c r="C327" s="108"/>
      <c r="D327" s="108"/>
      <c r="E327" s="108"/>
      <c r="F327" s="108"/>
      <c r="G327" s="108"/>
      <c r="H327" s="108"/>
      <c r="I327" s="108"/>
    </row>
    <row r="328" spans="3:9" x14ac:dyDescent="0.2">
      <c r="C328" s="108"/>
      <c r="D328" s="108"/>
      <c r="E328" s="108"/>
      <c r="F328" s="108"/>
      <c r="G328" s="108"/>
      <c r="H328" s="108"/>
      <c r="I328" s="108"/>
    </row>
    <row r="329" spans="3:9" x14ac:dyDescent="0.2">
      <c r="C329" s="108"/>
      <c r="D329" s="108"/>
      <c r="E329" s="108"/>
      <c r="F329" s="108"/>
      <c r="G329" s="108"/>
      <c r="H329" s="108"/>
      <c r="I329" s="108"/>
    </row>
    <row r="330" spans="3:9" x14ac:dyDescent="0.2">
      <c r="C330" s="108"/>
      <c r="D330" s="108"/>
      <c r="E330" s="108"/>
      <c r="F330" s="108"/>
      <c r="G330" s="108"/>
      <c r="H330" s="108"/>
      <c r="I330" s="108"/>
    </row>
    <row r="331" spans="3:9" x14ac:dyDescent="0.2">
      <c r="C331" s="108"/>
      <c r="D331" s="108"/>
      <c r="E331" s="108"/>
      <c r="F331" s="108"/>
      <c r="G331" s="108"/>
      <c r="H331" s="108"/>
      <c r="I331" s="108"/>
    </row>
    <row r="332" spans="3:9" x14ac:dyDescent="0.2">
      <c r="C332" s="108"/>
      <c r="D332" s="108"/>
      <c r="E332" s="108"/>
      <c r="F332" s="108"/>
      <c r="G332" s="108"/>
      <c r="H332" s="108"/>
      <c r="I332" s="108"/>
    </row>
    <row r="333" spans="3:9" x14ac:dyDescent="0.2">
      <c r="C333" s="108"/>
      <c r="D333" s="108"/>
      <c r="E333" s="108"/>
      <c r="F333" s="108"/>
      <c r="G333" s="108"/>
      <c r="H333" s="108"/>
      <c r="I333" s="108"/>
    </row>
    <row r="334" spans="3:9" x14ac:dyDescent="0.2">
      <c r="C334" s="108"/>
      <c r="D334" s="108"/>
      <c r="E334" s="108"/>
      <c r="F334" s="108"/>
      <c r="G334" s="108"/>
      <c r="H334" s="108"/>
      <c r="I334" s="108"/>
    </row>
    <row r="335" spans="3:9" x14ac:dyDescent="0.2">
      <c r="C335" s="108"/>
      <c r="D335" s="108"/>
      <c r="E335" s="108"/>
      <c r="F335" s="108"/>
      <c r="G335" s="108"/>
      <c r="H335" s="108"/>
      <c r="I335" s="108"/>
    </row>
    <row r="336" spans="3:9" x14ac:dyDescent="0.2">
      <c r="C336" s="108"/>
      <c r="D336" s="108"/>
      <c r="E336" s="108"/>
      <c r="F336" s="108"/>
      <c r="G336" s="108"/>
      <c r="H336" s="108"/>
      <c r="I336" s="108"/>
    </row>
    <row r="337" spans="3:9" x14ac:dyDescent="0.2">
      <c r="C337" s="108"/>
      <c r="D337" s="108"/>
      <c r="E337" s="108"/>
      <c r="F337" s="108"/>
      <c r="G337" s="108"/>
      <c r="H337" s="108"/>
      <c r="I337" s="108"/>
    </row>
    <row r="338" spans="3:9" x14ac:dyDescent="0.2">
      <c r="C338" s="108"/>
      <c r="D338" s="108"/>
      <c r="E338" s="108"/>
      <c r="F338" s="108"/>
      <c r="G338" s="108"/>
      <c r="H338" s="108"/>
      <c r="I338" s="108"/>
    </row>
    <row r="339" spans="3:9" x14ac:dyDescent="0.2">
      <c r="C339" s="108"/>
      <c r="D339" s="108"/>
      <c r="E339" s="108"/>
      <c r="F339" s="108"/>
      <c r="G339" s="108"/>
      <c r="H339" s="108"/>
      <c r="I339" s="108"/>
    </row>
    <row r="340" spans="3:9" x14ac:dyDescent="0.2">
      <c r="C340" s="108"/>
      <c r="D340" s="108"/>
      <c r="E340" s="108"/>
      <c r="F340" s="108"/>
      <c r="G340" s="108"/>
      <c r="H340" s="108"/>
      <c r="I340" s="108"/>
    </row>
    <row r="341" spans="3:9" x14ac:dyDescent="0.2">
      <c r="C341" s="108"/>
      <c r="D341" s="108"/>
      <c r="E341" s="108"/>
      <c r="F341" s="108"/>
      <c r="G341" s="108"/>
      <c r="H341" s="108"/>
      <c r="I341" s="108"/>
    </row>
    <row r="342" spans="3:9" x14ac:dyDescent="0.2">
      <c r="C342" s="108"/>
      <c r="D342" s="108"/>
      <c r="E342" s="108"/>
      <c r="F342" s="108"/>
      <c r="G342" s="108"/>
      <c r="H342" s="108"/>
      <c r="I342" s="108"/>
    </row>
    <row r="343" spans="3:9" x14ac:dyDescent="0.2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 xr:uid="{00000000-0002-0000-0300-000000000000}">
      <formula1>$G$21:$G$27</formula1>
    </dataValidation>
    <dataValidation type="list" allowBlank="1" showInputMessage="1" showErrorMessage="1" sqref="D157:D162 I124 I102 I91 I80 D58:D63 I113 I135" xr:uid="{00000000-0002-0000-0300-000001000000}">
      <formula1>$C$205:$C$220</formula1>
    </dataValidation>
    <dataValidation type="list" allowBlank="1" showInputMessage="1" showErrorMessage="1" sqref="D54 D52 F151:F152 F166:F170 G39" xr:uid="{00000000-0002-0000-0300-000002000000}">
      <formula1>$D$205:$D$206</formula1>
    </dataValidation>
  </dataValidations>
  <pageMargins left="0.7" right="0.7" top="0.75" bottom="0.75" header="0.3" footer="0.3"/>
  <pageSetup paperSize="17" scale="3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/>
  <dimension ref="A1:T140"/>
  <sheetViews>
    <sheetView showGridLines="0" zoomScale="90" zoomScaleNormal="90" workbookViewId="0">
      <selection activeCell="I34" sqref="I34"/>
    </sheetView>
  </sheetViews>
  <sheetFormatPr defaultRowHeight="12.75" x14ac:dyDescent="0.2"/>
  <cols>
    <col min="1" max="1" width="3.85546875" customWidth="1"/>
    <col min="2" max="2" width="25.85546875" customWidth="1"/>
    <col min="3" max="3" width="11.85546875" customWidth="1"/>
    <col min="4" max="4" width="8.28515625" customWidth="1"/>
    <col min="5" max="6" width="11.5703125" customWidth="1"/>
    <col min="7" max="7" width="9.85546875" customWidth="1"/>
    <col min="8" max="8" width="58.85546875" customWidth="1"/>
    <col min="9" max="9" width="15.85546875" customWidth="1"/>
    <col min="10" max="10" width="13.7109375" hidden="1" customWidth="1"/>
    <col min="11" max="11" width="1.140625" hidden="1" customWidth="1"/>
    <col min="12" max="12" width="15.42578125" customWidth="1"/>
    <col min="13" max="14" width="13.7109375" hidden="1" customWidth="1"/>
    <col min="15" max="15" width="13.7109375" customWidth="1"/>
    <col min="16" max="17" width="13.7109375" hidden="1" customWidth="1"/>
    <col min="18" max="18" width="13.7109375" customWidth="1"/>
    <col min="19" max="19" width="14.140625" customWidth="1"/>
    <col min="20" max="20" width="18.7109375" customWidth="1"/>
  </cols>
  <sheetData>
    <row r="1" spans="1:20" ht="18.75" x14ac:dyDescent="0.3">
      <c r="A1" s="416" t="s">
        <v>49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1"/>
    </row>
    <row r="2" spans="1:20" ht="3" customHeight="1" thickBot="1" x14ac:dyDescent="0.3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Top="1" thickBot="1" x14ac:dyDescent="0.25">
      <c r="A3" s="418" t="s">
        <v>31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1"/>
    </row>
    <row r="4" spans="1:20" ht="3" customHeight="1" thickTop="1" thickBot="1" x14ac:dyDescent="0.25">
      <c r="A4" s="403"/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1"/>
    </row>
    <row r="5" spans="1:20" ht="14.25" x14ac:dyDescent="0.25">
      <c r="A5" s="413" t="s">
        <v>7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2"/>
    </row>
    <row r="6" spans="1:20" ht="14.25" x14ac:dyDescent="0.25">
      <c r="A6" s="409" t="s">
        <v>0</v>
      </c>
      <c r="B6" s="410"/>
      <c r="C6" s="408" t="str">
        <f>IF('2b.  Complex Form Data Entry'!G11="", "   ",'2b.  Complex Form Data Entry'!G11)</f>
        <v xml:space="preserve">   </v>
      </c>
      <c r="D6" s="408"/>
      <c r="E6" s="408"/>
      <c r="F6" s="408"/>
      <c r="G6" s="408"/>
      <c r="H6" s="408"/>
      <c r="I6" s="408"/>
      <c r="J6" s="408"/>
      <c r="L6" s="293" t="s">
        <v>16</v>
      </c>
      <c r="M6" s="293"/>
      <c r="O6" s="72"/>
      <c r="Q6" s="72"/>
      <c r="R6" s="319" t="str">
        <f>IF('2b.  Complex Form Data Entry'!G17="", "   ",'2b.  Complex Form Data Entry'!G17)</f>
        <v xml:space="preserve">   </v>
      </c>
      <c r="S6" s="71" t="s">
        <v>17</v>
      </c>
      <c r="T6" s="11"/>
    </row>
    <row r="7" spans="1:20" ht="13.5" customHeight="1" x14ac:dyDescent="0.25">
      <c r="A7" s="414" t="s">
        <v>152</v>
      </c>
      <c r="B7" s="405"/>
      <c r="C7" s="415" t="str">
        <f>IF('2b.  Complex Form Data Entry'!G12="", "   ",'2b.  Complex Form Data Entry'!G12)</f>
        <v xml:space="preserve">   </v>
      </c>
      <c r="D7" s="415"/>
      <c r="E7" s="415"/>
      <c r="F7" s="415"/>
      <c r="G7" s="415"/>
      <c r="H7" s="415"/>
      <c r="I7" s="415"/>
      <c r="J7" s="415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 x14ac:dyDescent="0.25">
      <c r="A8" s="406" t="s">
        <v>2</v>
      </c>
      <c r="B8" s="407"/>
      <c r="C8" s="292" t="str">
        <f>IF('2b.  Complex Form Data Entry'!G15="", "   ",'2b.  Complex Form Data Entry'!G15)</f>
        <v xml:space="preserve">   </v>
      </c>
      <c r="E8" s="292"/>
      <c r="F8" s="407" t="s">
        <v>8</v>
      </c>
      <c r="G8" s="407"/>
      <c r="H8" s="329" t="str">
        <f>IF('2b.  Complex Form Data Entry'!G15="", " ", '2b.  Complex Form Data Entry'!G16)</f>
        <v xml:space="preserve"> </v>
      </c>
      <c r="I8" s="292"/>
      <c r="J8" s="292"/>
      <c r="L8" s="405" t="s">
        <v>10</v>
      </c>
      <c r="M8" s="405"/>
      <c r="N8" s="405"/>
      <c r="O8" s="405"/>
      <c r="P8" s="74"/>
      <c r="Q8" s="74"/>
      <c r="R8" s="292" t="str">
        <f>IF('2b.  Complex Form Data Entry'!G13="", "   ",'2b.  Complex Form Data Entry'!G13)</f>
        <v xml:space="preserve">   </v>
      </c>
      <c r="S8" s="328"/>
      <c r="T8" s="11"/>
    </row>
    <row r="9" spans="1:20" ht="13.5" customHeight="1" x14ac:dyDescent="0.25">
      <c r="A9" s="406" t="s">
        <v>3</v>
      </c>
      <c r="B9" s="407"/>
      <c r="C9" s="295"/>
      <c r="D9" s="292"/>
      <c r="E9" s="292"/>
      <c r="F9" s="407" t="s">
        <v>13</v>
      </c>
      <c r="G9" s="407"/>
      <c r="H9" s="292"/>
      <c r="I9" s="292"/>
      <c r="J9" s="292"/>
      <c r="L9" s="405" t="s">
        <v>9</v>
      </c>
      <c r="M9" s="405"/>
      <c r="N9" s="405"/>
      <c r="O9" s="405"/>
      <c r="P9" s="55"/>
      <c r="Q9" s="55"/>
      <c r="R9" s="292" t="str">
        <f>IF('2b.  Complex Form Data Entry'!G14="", "   ",'2b.  Complex Form Data Entry'!G14)</f>
        <v xml:space="preserve">   </v>
      </c>
      <c r="S9" s="328"/>
      <c r="T9" s="11"/>
    </row>
    <row r="10" spans="1:20" x14ac:dyDescent="0.2">
      <c r="A10" s="330" t="s">
        <v>151</v>
      </c>
      <c r="B10" s="331"/>
      <c r="C10" s="452" t="str">
        <f>IF('2b.  Complex Form Data Entry'!G10="", " ", '2b.  Complex Form Data Entry'!G10)</f>
        <v xml:space="preserve"> </v>
      </c>
      <c r="D10" s="452"/>
      <c r="E10" s="452"/>
      <c r="F10" s="452"/>
      <c r="G10" s="452"/>
      <c r="H10" s="452"/>
      <c r="I10" s="452"/>
      <c r="J10" s="452"/>
      <c r="K10" s="452"/>
      <c r="L10" s="452"/>
      <c r="M10" s="452"/>
      <c r="N10" s="452"/>
      <c r="O10" s="452"/>
      <c r="P10" s="452"/>
      <c r="Q10" s="452"/>
      <c r="R10" s="452"/>
      <c r="S10" s="453"/>
      <c r="T10" s="11"/>
    </row>
    <row r="11" spans="1:20" ht="13.5" thickBot="1" x14ac:dyDescent="0.25">
      <c r="A11" s="332"/>
      <c r="B11" s="333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454"/>
      <c r="P11" s="454"/>
      <c r="Q11" s="454"/>
      <c r="R11" s="454"/>
      <c r="S11" s="455"/>
      <c r="T11" s="11"/>
    </row>
    <row r="12" spans="1:20" ht="3" customHeight="1" thickBot="1" x14ac:dyDescent="0.3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Top="1" thickBot="1" x14ac:dyDescent="0.25">
      <c r="A13" s="418" t="s">
        <v>14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11"/>
    </row>
    <row r="14" spans="1:20" ht="3" customHeight="1" thickTop="1" thickBot="1" x14ac:dyDescent="0.3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Top="1" thickBot="1" x14ac:dyDescent="0.25">
      <c r="A15" s="419" t="s">
        <v>32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11"/>
    </row>
    <row r="16" spans="1:20" ht="3" customHeight="1" thickTop="1" thickBot="1" x14ac:dyDescent="0.3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 x14ac:dyDescent="0.25">
      <c r="A17" s="423" t="s">
        <v>145</v>
      </c>
      <c r="B17" s="423"/>
      <c r="C17" s="423"/>
      <c r="D17" s="423"/>
      <c r="E17" s="461" t="str">
        <f>IF('2b.  Complex Form Data Entry'!G39="N", "NA",'2b.  Complex Form Data Entry'!G40)</f>
        <v>NA</v>
      </c>
      <c r="F17" s="462"/>
      <c r="G17" s="463"/>
      <c r="H17" s="459" t="s">
        <v>153</v>
      </c>
      <c r="I17" s="460"/>
      <c r="J17" s="460"/>
      <c r="K17" s="460"/>
      <c r="L17" s="460"/>
      <c r="M17" s="460"/>
      <c r="N17" s="310"/>
      <c r="O17" s="461" t="str">
        <f>IF('2b.  Complex Form Data Entry'!G39="N", "NA",'2b.  Complex Form Data Entry'!G41)</f>
        <v>NA</v>
      </c>
      <c r="P17" s="462"/>
      <c r="Q17" s="462"/>
      <c r="R17" s="462"/>
      <c r="S17" s="463"/>
      <c r="T17" s="11"/>
    </row>
    <row r="18" spans="1:20" ht="3" customHeight="1" thickBot="1" x14ac:dyDescent="0.3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Top="1" thickBot="1" x14ac:dyDescent="0.25">
      <c r="A19" s="419" t="s">
        <v>33</v>
      </c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11"/>
    </row>
    <row r="20" spans="1:20" ht="3" customHeight="1" thickTop="1" x14ac:dyDescent="0.25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 x14ac:dyDescent="0.2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 x14ac:dyDescent="0.2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 x14ac:dyDescent="0.3">
      <c r="A23" s="10" t="s">
        <v>146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4.25" thickBot="1" x14ac:dyDescent="0.3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2019</v>
      </c>
      <c r="J24" s="95">
        <f>'2b.  Complex Form Data Entry'!G19</f>
        <v>2019</v>
      </c>
      <c r="K24" s="96">
        <f>J24+1</f>
        <v>2020</v>
      </c>
      <c r="L24" s="96" t="str">
        <f>CONCATENATE(J24," / ",K24)</f>
        <v>2019 / 2020</v>
      </c>
      <c r="M24" s="96">
        <f>K24+1</f>
        <v>2021</v>
      </c>
      <c r="N24" s="96">
        <f>M24+1</f>
        <v>2022</v>
      </c>
      <c r="O24" s="96" t="str">
        <f>CONCATENATE(M24," / ",N24)</f>
        <v>2021 / 2022</v>
      </c>
      <c r="P24" s="96">
        <f>N24+1</f>
        <v>2023</v>
      </c>
      <c r="Q24" s="96">
        <f>P24+1</f>
        <v>2024</v>
      </c>
      <c r="R24" s="96" t="str">
        <f>CONCATENATE(P24," / ",Q24)</f>
        <v>2023 / 2024</v>
      </c>
      <c r="S24" s="97" t="s">
        <v>117</v>
      </c>
      <c r="T24" s="11"/>
    </row>
    <row r="25" spans="1:20" ht="14.25" x14ac:dyDescent="0.25">
      <c r="A25" s="88" t="str">
        <f>IF('2b.  Complex Form Data Entry'!C58="", "   ", '2b.  Complex Form Data Entry'!C58)</f>
        <v xml:space="preserve">   </v>
      </c>
      <c r="B25" s="78"/>
      <c r="C25" s="78"/>
      <c r="D25" s="177" t="str">
        <f>IF(A25="   ", "   ",  IF(A25='2b.  Complex Form Data Entry'!$G$21, '2b.  Complex Form Data Entry'!J$21, IF(A25='2b.  Complex Form Data Entry'!$G$22,'2b.  Complex Form Data Entry'!J$22, IF(A25='2b.  Complex Form Data Entry'!$G$23, '2b.  Complex Form Data Entry'!J$23, IF(A25='2b.  Complex Form Data Entry'!$G$24, '2b.  Complex Form Data Entry'!$J$24, IF(A25='2b.  Complex Form Data Entry'!$G$25,'2b.  Complex Form Data Entry'!J$25, IF(A25='2b.  Complex Form Data Entry'!$G$26,'2b.  Complex Form Data Entry'!J$26, "   ")))))))</f>
        <v xml:space="preserve">   </v>
      </c>
      <c r="E25" s="89" t="str">
        <f>IF(A25="   ", "   ",  IF(A25='2b.  Complex Form Data Entry'!$G$21, '2b.  Complex Form Data Entry'!K$21, IF(A25='2b.  Complex Form Data Entry'!$G$22,'2b.  Complex Form Data Entry'!K$22, IF(A25='2b.  Complex Form Data Entry'!$G$23, '2b.  Complex Form Data Entry'!K$23, IF(A25='2b.  Complex Form Data Entry'!$G$24, '2b.  Complex Form Data Entry'!$K$24, IF(A25='2b.  Complex Form Data Entry'!G$25,'2b.  Complex Form Data Entry'!K$25, IF(A25='2b.  Complex Form Data Entry'!G$26,'2b.  Complex Form Data Entry'!K$26, "   ")))))))</f>
        <v xml:space="preserve">   </v>
      </c>
      <c r="F25" s="177" t="str">
        <f>IF(A25="   ", "   ",  IF(A25='2b.  Complex Form Data Entry'!$G$21, '2b.  Complex Form Data Entry'!L$21, IF(A25='2b.  Complex Form Data Entry'!$G$22,'2b.  Complex Form Data Entry'!L$22, IF(A25='2b.  Complex Form Data Entry'!$G$23, '2b.  Complex Form Data Entry'!L$23, IF(A25='2b.  Complex Form Data Entry'!$G$24, '2b.  Complex Form Data Entry'!$L$24, IF(A25='2b.  Complex Form Data Entry'!G$25,'2b.  Complex Form Data Entry'!L$25, IF(A25='2b.  Complex Form Data Entry'!G$26,'2b.  Complex Form Data Entry'!L$26, "   ")))))))</f>
        <v xml:space="preserve">   </v>
      </c>
      <c r="G25" s="90" t="str">
        <f>IF(A25="", "   ", '2b.  Complex Form Data Entry'!D58)</f>
        <v xml:space="preserve"> </v>
      </c>
      <c r="H25" s="196" t="str">
        <f>IF('2b.  Complex Form Data Entry'!E58="", 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t="shared" ref="O25:O31" si="0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t="shared" ref="R25:R31" si="1">P25+Q25</f>
        <v>0</v>
      </c>
      <c r="S25" s="91">
        <f>'2b.  Complex Form Data Entry'!M58</f>
        <v>0</v>
      </c>
      <c r="T25" s="11"/>
    </row>
    <row r="26" spans="1:20" ht="14.25" x14ac:dyDescent="0.25">
      <c r="A26" s="84" t="str">
        <f>IF('2b.  Complex Form Data Entry'!C59="", "   ", '2b.  Complex Form Data Entry'!C59)</f>
        <v xml:space="preserve">   </v>
      </c>
      <c r="B26" s="75"/>
      <c r="C26" s="75"/>
      <c r="D26" s="177" t="str">
        <f>IF(A26="   ", "   ",  IF(A26='2b.  Complex Form Data Entry'!$G$21, '2b.  Complex Form Data Entry'!J$21, IF(A26='2b.  Complex Form Data Entry'!$G$22,'2b.  Complex Form Data Entry'!J$22, IF(A26='2b.  Complex Form Data Entry'!$G$23, '2b.  Complex Form Data Entry'!J$23, IF(A26='2b.  Complex Form Data Entry'!$G$24, '2b.  Complex Form Data Entry'!$J$24, IF(A26='2b.  Complex Form Data Entry'!$G$25,'2b.  Complex Form Data Entry'!J$25, IF(A26='2b.  Complex Form Data Entry'!$G$26,'2b.  Complex Form Data Entry'!J$26, "   ")))))))</f>
        <v xml:space="preserve">   </v>
      </c>
      <c r="E26" s="89" t="str">
        <f>IF(A26="   ", "   ",  IF(A26='2b.  Complex Form Data Entry'!$G$21, '2b.  Complex Form Data Entry'!K$21, IF(A26='2b.  Complex Form Data Entry'!$G$22,'2b.  Complex Form Data Entry'!K$22, IF(A26='2b.  Complex Form Data Entry'!$G$23, '2b.  Complex Form Data Entry'!K$23, IF(A26='2b.  Complex Form Data Entry'!$G$24, '2b.  Complex Form Data Entry'!$K$24, IF(A26='2b.  Complex Form Data Entry'!G$25,'2b.  Complex Form Data Entry'!K$25, IF(A26='2b.  Complex Form Data Entry'!G$26,'2b.  Complex Form Data Entry'!K$26, "   ")))))))</f>
        <v xml:space="preserve">   </v>
      </c>
      <c r="F26" s="177" t="str">
        <f>IF(A26="   ", "   ",  IF(A26='2b.  Complex Form Data Entry'!$G$21, '2b.  Complex Form Data Entry'!L$21, IF(A26='2b.  Complex Form Data Entry'!$G$22,'2b.  Complex Form Data Entry'!L$22, IF(A26='2b.  Complex Form Data Entry'!$G$23, '2b.  Complex Form Data Entry'!L$23, IF(A26='2b.  Complex Form Data Entry'!$G$24, '2b.  Complex Form Data Entry'!$L$24, IF(A26='2b.  Complex Form Data Entry'!G$25,'2b.  Complex Form Data Entry'!L$25, IF(A26='2b.  Complex Form Data Entry'!G$26,'2b.  Complex Form Data Entry'!L$26, "   ")))))))</f>
        <v xml:space="preserve">   </v>
      </c>
      <c r="G26" s="90" t="str">
        <f>IF(A26="", "   ", '2b.  Complex Form Data Entry'!D59)</f>
        <v xml:space="preserve"> </v>
      </c>
      <c r="H26" s="76" t="str">
        <f>IF('2b.  Complex Form Data Entry'!E59="", 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t="shared" ref="L26:L31" si="2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4.25" x14ac:dyDescent="0.25">
      <c r="A27" s="84" t="str">
        <f>IF('2b.  Complex Form Data Entry'!C60="", "   ", '2b.  Complex Form Data Entry'!C60)</f>
        <v xml:space="preserve">   </v>
      </c>
      <c r="B27" s="85"/>
      <c r="C27" s="85"/>
      <c r="D27" s="177" t="str">
        <f>IF(A27="   ", "   ",  IF(A27='2b.  Complex Form Data Entry'!$G$21, '2b.  Complex Form Data Entry'!J$21, IF(A27='2b.  Complex Form Data Entry'!$G$22,'2b.  Complex Form Data Entry'!J$22, IF(A27='2b.  Complex Form Data Entry'!$G$23, '2b.  Complex Form Data Entry'!J$23, IF(A27='2b.  Complex Form Data Entry'!$G$24, '2b.  Complex Form Data Entry'!$J$24, IF(A27='2b.  Complex Form Data Entry'!$G$25,'2b.  Complex Form Data Entry'!J$25, IF(A27='2b.  Complex Form Data Entry'!$G$26,'2b.  Complex Form Data Entry'!J$26, "   ")))))))</f>
        <v xml:space="preserve">   </v>
      </c>
      <c r="E27" s="89" t="str">
        <f>IF(A27="   ", "   ",  IF(A27='2b.  Complex Form Data Entry'!$G$21, '2b.  Complex Form Data Entry'!K$21, IF(A27='2b.  Complex Form Data Entry'!$G$22,'2b.  Complex Form Data Entry'!K$22, IF(A27='2b.  Complex Form Data Entry'!$G$23, '2b.  Complex Form Data Entry'!K$23, IF(A27='2b.  Complex Form Data Entry'!$G$24, '2b.  Complex Form Data Entry'!$K$24, IF(A27='2b.  Complex Form Data Entry'!G$25,'2b.  Complex Form Data Entry'!K$25, IF(A27='2b.  Complex Form Data Entry'!G$26,'2b.  Complex Form Data Entry'!K$26, "   ")))))))</f>
        <v xml:space="preserve">   </v>
      </c>
      <c r="F27" s="177" t="str">
        <f>IF(A27="   ", "   ",  IF(A27='2b.  Complex Form Data Entry'!$G$21, '2b.  Complex Form Data Entry'!L$21, IF(A27='2b.  Complex Form Data Entry'!$G$22,'2b.  Complex Form Data Entry'!L$22, IF(A27='2b.  Complex Form Data Entry'!$G$23, '2b.  Complex Form Data Entry'!L$23, IF(A27='2b.  Complex Form Data Entry'!$G$24, '2b.  Complex Form Data Entry'!$L$24, IF(A27='2b.  Complex Form Data Entry'!G$25,'2b.  Complex Form Data Entry'!L$25, IF(A27='2b.  Complex Form Data Entry'!G$26,'2b.  Complex Form Data Entry'!L$26, "   ")))))))</f>
        <v xml:space="preserve">   </v>
      </c>
      <c r="G27" s="90" t="str">
        <f>IF(A27="", "   ", '2b.  Complex Form Data Entry'!D60)</f>
        <v xml:space="preserve"> </v>
      </c>
      <c r="H27" s="198" t="str">
        <f>IF('2b.  Complex Form Data Entry'!E60="", 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4.25" x14ac:dyDescent="0.25">
      <c r="A28" s="84" t="str">
        <f>IF('2b.  Complex Form Data Entry'!C61="", "   ", '2b.  Complex Form Data Entry'!C61)</f>
        <v xml:space="preserve">   </v>
      </c>
      <c r="B28" s="85"/>
      <c r="C28" s="85"/>
      <c r="D28" s="177" t="str">
        <f>IF(A28="   ", "   ",  IF(A28='2b.  Complex Form Data Entry'!$G$21, '2b.  Complex Form Data Entry'!J$21, IF(A28='2b.  Complex Form Data Entry'!$G$22,'2b.  Complex Form Data Entry'!J$22, IF(A28='2b.  Complex Form Data Entry'!$G$23, '2b.  Complex Form Data Entry'!J$23, IF(A28='2b.  Complex Form Data Entry'!$G$24, '2b.  Complex Form Data Entry'!$J$24, IF(A28='2b.  Complex Form Data Entry'!$G$25,'2b.  Complex Form Data Entry'!J$25, IF(A28='2b.  Complex Form Data Entry'!$G$26,'2b.  Complex Form Data Entry'!J$26, "   ")))))))</f>
        <v xml:space="preserve">   </v>
      </c>
      <c r="E28" s="89" t="str">
        <f>IF(A28="   ", "   ",  IF(A28='2b.  Complex Form Data Entry'!$G$21, '2b.  Complex Form Data Entry'!K$21, IF(A28='2b.  Complex Form Data Entry'!$G$22,'2b.  Complex Form Data Entry'!K$22, IF(A28='2b.  Complex Form Data Entry'!$G$23, '2b.  Complex Form Data Entry'!K$23, IF(A28='2b.  Complex Form Data Entry'!$G$24, '2b.  Complex Form Data Entry'!$K$24, IF(A28='2b.  Complex Form Data Entry'!G$25,'2b.  Complex Form Data Entry'!K$25, IF(A28='2b.  Complex Form Data Entry'!G$26,'2b.  Complex Form Data Entry'!K$26, "   ")))))))</f>
        <v xml:space="preserve">   </v>
      </c>
      <c r="F28" s="177" t="str">
        <f>IF(A28="   ", "   ",  IF(A28='2b.  Complex Form Data Entry'!$G$21, '2b.  Complex Form Data Entry'!L$21, IF(A28='2b.  Complex Form Data Entry'!$G$22,'2b.  Complex Form Data Entry'!L$22, IF(A28='2b.  Complex Form Data Entry'!$G$23, '2b.  Complex Form Data Entry'!L$23, IF(A28='2b.  Complex Form Data Entry'!$G$24, '2b.  Complex Form Data Entry'!$L$24, IF(A28='2b.  Complex Form Data Entry'!G$25,'2b.  Complex Form Data Entry'!L$25, IF(A28='2b.  Complex Form Data Entry'!G$26,'2b.  Complex Form Data Entry'!L$26, "   ")))))))</f>
        <v xml:space="preserve">   </v>
      </c>
      <c r="G28" s="90" t="str">
        <f>IF(A28="", "   ", '2b.  Complex Form Data Entry'!D61)</f>
        <v xml:space="preserve"> </v>
      </c>
      <c r="H28" s="198" t="str">
        <f>IF('2b.  Complex Form Data Entry'!E61="", 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4.25" x14ac:dyDescent="0.25">
      <c r="A29" s="84" t="str">
        <f>IF('2b.  Complex Form Data Entry'!C62="", "   ", '2b.  Complex Form Data Entry'!C62)</f>
        <v xml:space="preserve">   </v>
      </c>
      <c r="B29" s="86"/>
      <c r="C29" s="86"/>
      <c r="D29" s="177" t="str">
        <f>IF(A29="   ", "   ",  IF(A29='2b.  Complex Form Data Entry'!$G$21, '2b.  Complex Form Data Entry'!J$21, IF(A29='2b.  Complex Form Data Entry'!$G$22,'2b.  Complex Form Data Entry'!J$22, IF(A29='2b.  Complex Form Data Entry'!$G$23, '2b.  Complex Form Data Entry'!J$23, IF(A29='2b.  Complex Form Data Entry'!$G$24, '2b.  Complex Form Data Entry'!$J$24, IF(A29='2b.  Complex Form Data Entry'!$G$25,'2b.  Complex Form Data Entry'!J$25, IF(A29='2b.  Complex Form Data Entry'!$G$26,'2b.  Complex Form Data Entry'!J$26, "   ")))))))</f>
        <v xml:space="preserve">   </v>
      </c>
      <c r="E29" s="89" t="str">
        <f>IF(A29="   ", "   ",  IF(A29='2b.  Complex Form Data Entry'!$G$21, '2b.  Complex Form Data Entry'!K$21, IF(A29='2b.  Complex Form Data Entry'!$G$22,'2b.  Complex Form Data Entry'!K$22, IF(A29='2b.  Complex Form Data Entry'!$G$23, '2b.  Complex Form Data Entry'!K$23, IF(A29='2b.  Complex Form Data Entry'!$G$24, '2b.  Complex Form Data Entry'!$K$24, IF(A29='2b.  Complex Form Data Entry'!G$25,'2b.  Complex Form Data Entry'!K$25, IF(A29='2b.  Complex Form Data Entry'!G$26,'2b.  Complex Form Data Entry'!K$26, "   ")))))))</f>
        <v xml:space="preserve">   </v>
      </c>
      <c r="F29" s="177" t="str">
        <f>IF(A29="   ", "   ",  IF(A29='2b.  Complex Form Data Entry'!$G$21, '2b.  Complex Form Data Entry'!L$21, IF(A29='2b.  Complex Form Data Entry'!$G$22,'2b.  Complex Form Data Entry'!L$22, IF(A29='2b.  Complex Form Data Entry'!$G$23, '2b.  Complex Form Data Entry'!L$23, IF(A29='2b.  Complex Form Data Entry'!$G$24, '2b.  Complex Form Data Entry'!$L$24, IF(A29='2b.  Complex Form Data Entry'!G$25,'2b.  Complex Form Data Entry'!L$25, IF(A29='2b.  Complex Form Data Entry'!G$26,'2b.  Complex Form Data Entry'!L$26, "   ")))))))</f>
        <v xml:space="preserve">   </v>
      </c>
      <c r="G29" s="90" t="str">
        <f>IF(A29="", "   ", '2b.  Complex Form Data Entry'!D62)</f>
        <v xml:space="preserve"> </v>
      </c>
      <c r="H29" s="198" t="str">
        <f>IF('2b.  Complex Form Data Entry'!E62="", 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4.25" x14ac:dyDescent="0.25">
      <c r="A30" s="84" t="str">
        <f>IF('2b.  Complex Form Data Entry'!C63="", "   ", '2b.  Complex Form Data Entry'!C63)</f>
        <v xml:space="preserve">   </v>
      </c>
      <c r="B30" s="86"/>
      <c r="C30" s="86"/>
      <c r="D30" s="177" t="str">
        <f>IF(A30="   ", "   ",  IF(A30='2b.  Complex Form Data Entry'!$G$21, '2b.  Complex Form Data Entry'!J$21, IF(A30='2b.  Complex Form Data Entry'!$G$22,'2b.  Complex Form Data Entry'!J$22, IF(A30='2b.  Complex Form Data Entry'!$G$23, '2b.  Complex Form Data Entry'!J$23, IF(A30='2b.  Complex Form Data Entry'!$G$24, '2b.  Complex Form Data Entry'!$J$24, IF(A30='2b.  Complex Form Data Entry'!$G$25,'2b.  Complex Form Data Entry'!J$25, IF(A30='2b.  Complex Form Data Entry'!$G$26,'2b.  Complex Form Data Entry'!J$26, "   ")))))))</f>
        <v xml:space="preserve">   </v>
      </c>
      <c r="E30" s="89" t="str">
        <f>IF(A30="   ", "   ",  IF(A30='2b.  Complex Form Data Entry'!$G$21, '2b.  Complex Form Data Entry'!K$21, IF(A30='2b.  Complex Form Data Entry'!$G$22,'2b.  Complex Form Data Entry'!K$22, IF(A30='2b.  Complex Form Data Entry'!$G$23, '2b.  Complex Form Data Entry'!K$23, IF(A30='2b.  Complex Form Data Entry'!$G$24, '2b.  Complex Form Data Entry'!$K$24, IF(A30='2b.  Complex Form Data Entry'!G$25,'2b.  Complex Form Data Entry'!K$25, IF(A30='2b.  Complex Form Data Entry'!G$26,'2b.  Complex Form Data Entry'!K$26, "   ")))))))</f>
        <v xml:space="preserve">   </v>
      </c>
      <c r="F30" s="177" t="str">
        <f>IF(A30="   ", "   ",  IF(A30='2b.  Complex Form Data Entry'!$G$21, '2b.  Complex Form Data Entry'!L$21, IF(A30='2b.  Complex Form Data Entry'!$G$22,'2b.  Complex Form Data Entry'!L$22, IF(A30='2b.  Complex Form Data Entry'!$G$23, '2b.  Complex Form Data Entry'!L$23, IF(A30='2b.  Complex Form Data Entry'!$G$24, '2b.  Complex Form Data Entry'!$L$24, IF(A30='2b.  Complex Form Data Entry'!G$25,'2b.  Complex Form Data Entry'!L$25, IF(A30='2b.  Complex Form Data Entry'!G$26,'2b.  Complex Form Data Entry'!L$26, "   ")))))))</f>
        <v xml:space="preserve">   </v>
      </c>
      <c r="G30" s="90" t="str">
        <f>IF(A30="", "   ", '2b.  Complex Form Data Entry'!D63)</f>
        <v xml:space="preserve"> </v>
      </c>
      <c r="H30" s="198" t="str">
        <f>IF('2b.  Complex Form Data Entry'!E63="", 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5" thickBot="1" x14ac:dyDescent="0.3">
      <c r="A31" s="6"/>
      <c r="B31" s="7"/>
      <c r="C31" s="290" t="s">
        <v>4</v>
      </c>
      <c r="D31" s="8"/>
      <c r="E31" s="8"/>
      <c r="F31" s="8"/>
      <c r="G31" s="8"/>
      <c r="H31" s="199"/>
      <c r="I31" s="56">
        <f t="shared" ref="I31:S31" si="3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t="shared" ref="P31:Q31" si="4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 x14ac:dyDescent="0.3">
      <c r="A33" s="9" t="s">
        <v>148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4.25" thickBot="1" x14ac:dyDescent="0.3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2019</v>
      </c>
      <c r="J34" s="95">
        <f>'2b.  Complex Form Data Entry'!G19</f>
        <v>2019</v>
      </c>
      <c r="K34" s="96">
        <f>J34+1</f>
        <v>2020</v>
      </c>
      <c r="L34" s="96" t="str">
        <f>CONCATENATE(J34," / ",K34)</f>
        <v>2019 / 2020</v>
      </c>
      <c r="M34" s="96">
        <f>K34+1</f>
        <v>2021</v>
      </c>
      <c r="N34" s="96">
        <f>M34+1</f>
        <v>2022</v>
      </c>
      <c r="O34" s="96" t="str">
        <f>CONCATENATE(M34," / ",N34)</f>
        <v>2021 / 2022</v>
      </c>
      <c r="P34" s="96">
        <f>N34+1</f>
        <v>2023</v>
      </c>
      <c r="Q34" s="96">
        <f>P34+1</f>
        <v>2024</v>
      </c>
      <c r="R34" s="96" t="str">
        <f>CONCATENATE(P34," / ",Q34)</f>
        <v>2023 / 2024</v>
      </c>
      <c r="S34" s="97" t="s">
        <v>117</v>
      </c>
      <c r="T34" s="12"/>
    </row>
    <row r="35" spans="1:20" ht="14.25" x14ac:dyDescent="0.25">
      <c r="A35" s="445" t="str">
        <f>IF('2b.  Complex Form Data Entry'!E80="", "   ", '2b.  Complex Form Data Entry'!E80)</f>
        <v xml:space="preserve">   </v>
      </c>
      <c r="B35" s="446"/>
      <c r="C35" s="447"/>
      <c r="D35" s="177" t="str">
        <f>IF(A35="   ", "   ",  IF(A35='2b.  Complex Form Data Entry'!$G$21, '2b.  Complex Form Data Entry'!J$21, IF(A35='2b.  Complex Form Data Entry'!$G$22,'2b.  Complex Form Data Entry'!J$22, IF(A35='2b.  Complex Form Data Entry'!$G$23, '2b.  Complex Form Data Entry'!J$23, IF(A35='2b.  Complex Form Data Entry'!$G$24, '2b.  Complex Form Data Entry'!$J$24, IF(A35='2b.  Complex Form Data Entry'!$G$25,'2b.  Complex Form Data Entry'!J$25, IF(A35='2b.  Complex Form Data Entry'!$G$26,'2b.  Complex Form Data Entry'!J$26, "   ")))))))</f>
        <v xml:space="preserve">   </v>
      </c>
      <c r="E35" s="89" t="str">
        <f>IF(A35="   ", "   ",  IF(A35='2b.  Complex Form Data Entry'!$G$21, '2b.  Complex Form Data Entry'!K$21, IF(A35='2b.  Complex Form Data Entry'!$G$22,'2b.  Complex Form Data Entry'!K$22, IF(A35='2b.  Complex Form Data Entry'!$G$23, '2b.  Complex Form Data Entry'!K$23, IF(A35='2b.  Complex Form Data Entry'!$G$24, '2b.  Complex Form Data Entry'!$K$24, IF(A35='2b.  Complex Form Data Entry'!G$25,'2b.  Complex Form Data Entry'!K$25, IF(A35='2b.  Complex Form Data Entry'!G$26,'2b.  Complex Form Data Entry'!K$26, "   ")))))))</f>
        <v xml:space="preserve">   </v>
      </c>
      <c r="F35" s="177" t="str">
        <f>IF(A35="   ", "   ",  IF(A35='2b.  Complex Form Data Entry'!$G$21, '2b.  Complex Form Data Entry'!L$21, IF(A35='2b.  Complex Form Data Entry'!$G$22,'2b.  Complex Form Data Entry'!L$22, IF(A35='2b.  Complex Form Data Entry'!$G$23, '2b.  Complex Form Data Entry'!L$23, IF(A35='2b.  Complex Form Data Entry'!$G$24, '2b.  Complex Form Data Entry'!$L$24, IF(A35='2b.  Complex Form Data Entry'!G$25,'2b.  Complex Form Data Entry'!L$25, IF(A35='2b.  Complex Form Data Entry'!G$26,'2b.  Complex Form Data Entry'!L$26, "   ")))))))</f>
        <v xml:space="preserve">   </v>
      </c>
      <c r="G35" s="79" t="str">
        <f>IF('2b.  Complex Form Data Entry'!I80="", "   ", 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 x14ac:dyDescent="0.25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 "  ", 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t="shared" ref="O36:O43" si="5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t="shared" ref="R36:R43" si="6">P36+Q36</f>
        <v>0</v>
      </c>
      <c r="S36" s="83">
        <f>'2b.  Complex Form Data Entry'!M82</f>
        <v>0</v>
      </c>
      <c r="T36" s="12"/>
    </row>
    <row r="37" spans="1:20" ht="13.5" customHeight="1" x14ac:dyDescent="0.25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 "  ", 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t="shared" ref="L37:L43" si="7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 x14ac:dyDescent="0.25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 "  ", 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 x14ac:dyDescent="0.25">
      <c r="A39" s="16"/>
      <c r="B39" s="401" t="s">
        <v>55</v>
      </c>
      <c r="C39" s="402"/>
      <c r="D39" s="45"/>
      <c r="E39" s="45"/>
      <c r="F39" s="45"/>
      <c r="G39" s="45"/>
      <c r="H39" s="200" t="str">
        <f>IF('2b.  Complex Form Data Entry'!E85="", "  ", 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 x14ac:dyDescent="0.25">
      <c r="A40" s="16"/>
      <c r="B40" s="388" t="s">
        <v>56</v>
      </c>
      <c r="C40" s="389"/>
      <c r="D40" s="45"/>
      <c r="E40" s="45"/>
      <c r="F40" s="45"/>
      <c r="G40" s="45"/>
      <c r="H40" s="200" t="str">
        <f>IF('2b.  Complex Form Data Entry'!E86="", "  ", 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 x14ac:dyDescent="0.25">
      <c r="A41" s="16"/>
      <c r="B41" s="401" t="s">
        <v>57</v>
      </c>
      <c r="C41" s="402"/>
      <c r="D41" s="45"/>
      <c r="E41" s="45"/>
      <c r="F41" s="45"/>
      <c r="G41" s="45"/>
      <c r="H41" s="200" t="str">
        <f>IF('2b.  Complex Form Data Entry'!E87="", "  ", 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 x14ac:dyDescent="0.25">
      <c r="A42" s="16"/>
      <c r="B42" s="390" t="s">
        <v>26</v>
      </c>
      <c r="C42" s="391"/>
      <c r="D42" s="45"/>
      <c r="E42" s="45"/>
      <c r="F42" s="45"/>
      <c r="G42" s="45"/>
      <c r="H42" s="200" t="str">
        <f>IF('2b.  Complex Form Data Entry'!E88="", "  ", 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4.25" x14ac:dyDescent="0.2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t="shared" ref="I43:S43" si="8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t="shared" ref="P43:Q43" si="9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 x14ac:dyDescent="0.25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4.25" x14ac:dyDescent="0.25">
      <c r="A45" s="392" t="str">
        <f>IF('2b.  Complex Form Data Entry'!E91="", "   ", '2b.  Complex Form Data Entry'!E91)</f>
        <v xml:space="preserve">   </v>
      </c>
      <c r="B45" s="393"/>
      <c r="C45" s="394"/>
      <c r="D45" s="177" t="str">
        <f>IF(A45="   ", "   ",  IF(A45='2b.  Complex Form Data Entry'!$G$21, '2b.  Complex Form Data Entry'!J$21, IF(A45='2b.  Complex Form Data Entry'!$G$22,'2b.  Complex Form Data Entry'!J$22, IF(A45='2b.  Complex Form Data Entry'!$G$23, '2b.  Complex Form Data Entry'!J$23, IF(A45='2b.  Complex Form Data Entry'!$G$24, '2b.  Complex Form Data Entry'!$J$24, IF(A45='2b.  Complex Form Data Entry'!$G$25,'2b.  Complex Form Data Entry'!J$25, IF(A45='2b.  Complex Form Data Entry'!$G$26,'2b.  Complex Form Data Entry'!J$26, "   ")))))))</f>
        <v xml:space="preserve">   </v>
      </c>
      <c r="E45" s="89" t="str">
        <f>IF(A45="   ", "   ",  IF(A45='2b.  Complex Form Data Entry'!$G$21, '2b.  Complex Form Data Entry'!K$21, IF(A45='2b.  Complex Form Data Entry'!$G$22,'2b.  Complex Form Data Entry'!K$22, IF(A45='2b.  Complex Form Data Entry'!$G$23, '2b.  Complex Form Data Entry'!K$23, IF(A45='2b.  Complex Form Data Entry'!$G$24, '2b.  Complex Form Data Entry'!$K$24, IF(A45='2b.  Complex Form Data Entry'!G$25,'2b.  Complex Form Data Entry'!K$25, IF(A45='2b.  Complex Form Data Entry'!G$26,'2b.  Complex Form Data Entry'!K$26, "   ")))))))</f>
        <v xml:space="preserve">   </v>
      </c>
      <c r="F45" s="177" t="str">
        <f>IF(A45="   ", "   ",  IF(A45='2b.  Complex Form Data Entry'!$G$21, '2b.  Complex Form Data Entry'!L$21, IF(A45='2b.  Complex Form Data Entry'!$G$22,'2b.  Complex Form Data Entry'!L$22, IF(A45='2b.  Complex Form Data Entry'!$G$23, '2b.  Complex Form Data Entry'!L$23, IF(A45='2b.  Complex Form Data Entry'!$G$24, '2b.  Complex Form Data Entry'!$L$24, IF(A45='2b.  Complex Form Data Entry'!G$25,'2b.  Complex Form Data Entry'!L$25, IF(A45='2b.  Complex Form Data Entry'!G$26,'2b.  Complex Form Data Entry'!L$26, "   ")))))))</f>
        <v xml:space="preserve">   </v>
      </c>
      <c r="G45" s="79" t="str">
        <f>IF('2b.  Complex Form Data Entry'!I91="", "   ", 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 x14ac:dyDescent="0.25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 "  ", 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t="shared" ref="L46:L95" si="10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t="shared" ref="O46:O95" si="11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t="shared" ref="R46:R95" si="12">P46+Q46</f>
        <v>0</v>
      </c>
      <c r="S46" s="83">
        <f>'2b.  Complex Form Data Entry'!M93</f>
        <v>0</v>
      </c>
      <c r="T46" s="12"/>
    </row>
    <row r="47" spans="1:20" ht="13.5" customHeight="1" x14ac:dyDescent="0.25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 "  ", 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 x14ac:dyDescent="0.25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 "  ", 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 x14ac:dyDescent="0.25">
      <c r="A49" s="19"/>
      <c r="B49" s="401" t="s">
        <v>55</v>
      </c>
      <c r="C49" s="402"/>
      <c r="D49" s="45"/>
      <c r="E49" s="45"/>
      <c r="F49" s="45"/>
      <c r="G49" s="45"/>
      <c r="H49" s="200" t="str">
        <f>IF('2b.  Complex Form Data Entry'!E96="", "  ", 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 x14ac:dyDescent="0.25">
      <c r="A50" s="19"/>
      <c r="B50" s="388" t="s">
        <v>56</v>
      </c>
      <c r="C50" s="389"/>
      <c r="D50" s="45"/>
      <c r="E50" s="45"/>
      <c r="F50" s="45"/>
      <c r="G50" s="45"/>
      <c r="H50" s="200" t="str">
        <f>IF('2b.  Complex Form Data Entry'!E97="", "  ", 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 x14ac:dyDescent="0.25">
      <c r="A51" s="19"/>
      <c r="B51" s="401" t="s">
        <v>57</v>
      </c>
      <c r="C51" s="402"/>
      <c r="D51" s="45"/>
      <c r="E51" s="45"/>
      <c r="F51" s="45"/>
      <c r="G51" s="45"/>
      <c r="H51" s="200" t="str">
        <f>IF('2b.  Complex Form Data Entry'!E98="", "  ", 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 x14ac:dyDescent="0.25">
      <c r="A52" s="19"/>
      <c r="B52" s="390" t="s">
        <v>26</v>
      </c>
      <c r="C52" s="391"/>
      <c r="D52" s="45"/>
      <c r="E52" s="45"/>
      <c r="F52" s="45"/>
      <c r="G52" s="45"/>
      <c r="H52" s="200" t="str">
        <f>IF('2b.  Complex Form Data Entry'!E99="", "  ", 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4.25" x14ac:dyDescent="0.2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t="shared" ref="I53:S53" si="1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t="shared" ref="P53:Q53" si="14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 x14ac:dyDescent="0.25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4.25" x14ac:dyDescent="0.25">
      <c r="A55" s="392" t="str">
        <f>IF('2b.  Complex Form Data Entry'!E102="", "   ", '2b.  Complex Form Data Entry'!E102)</f>
        <v xml:space="preserve">   </v>
      </c>
      <c r="B55" s="393"/>
      <c r="C55" s="394"/>
      <c r="D55" s="177" t="str">
        <f>IF(A55="   ", "   ",  IF(A55='2b.  Complex Form Data Entry'!$G$21, '2b.  Complex Form Data Entry'!J$21, IF(A55='2b.  Complex Form Data Entry'!$G$22,'2b.  Complex Form Data Entry'!J$22, IF(A55='2b.  Complex Form Data Entry'!$G$23, '2b.  Complex Form Data Entry'!J$23, IF(A55='2b.  Complex Form Data Entry'!$G$24, '2b.  Complex Form Data Entry'!$J$24, IF(A55='2b.  Complex Form Data Entry'!$G$25,'2b.  Complex Form Data Entry'!J$25, IF(A55='2b.  Complex Form Data Entry'!$G$26,'2b.  Complex Form Data Entry'!J$26, "   ")))))))</f>
        <v xml:space="preserve">   </v>
      </c>
      <c r="E55" s="89" t="str">
        <f>IF(A55="   ", "   ",  IF(A55='2b.  Complex Form Data Entry'!$G$21, '2b.  Complex Form Data Entry'!K$21, IF(A55='2b.  Complex Form Data Entry'!$G$22,'2b.  Complex Form Data Entry'!K$22, IF(A55='2b.  Complex Form Data Entry'!$G$23, '2b.  Complex Form Data Entry'!K$23, IF(A55='2b.  Complex Form Data Entry'!$G$24, '2b.  Complex Form Data Entry'!$K$24, IF(A55='2b.  Complex Form Data Entry'!G$25,'2b.  Complex Form Data Entry'!K$25, IF(A55='2b.  Complex Form Data Entry'!G$26,'2b.  Complex Form Data Entry'!K$26, "   ")))))))</f>
        <v xml:space="preserve">   </v>
      </c>
      <c r="F55" s="177" t="str">
        <f>IF(A55="   ", "   ",  IF(A55='2b.  Complex Form Data Entry'!$G$21, '2b.  Complex Form Data Entry'!L$21, IF(A55='2b.  Complex Form Data Entry'!$G$22,'2b.  Complex Form Data Entry'!L$22, IF(A55='2b.  Complex Form Data Entry'!$G$23, '2b.  Complex Form Data Entry'!L$23, IF(A55='2b.  Complex Form Data Entry'!$G$24, '2b.  Complex Form Data Entry'!$L$24, IF(A55='2b.  Complex Form Data Entry'!$G$25,'2b.  Complex Form Data Entry'!$L$25, IF(A55='2b.  Complex Form Data Entry'!$G$26,'2b.  Complex Form Data Entry'!$L$26, "   ")))))))</f>
        <v xml:space="preserve">   </v>
      </c>
      <c r="G55" s="79" t="str">
        <f>IF('2b.  Complex Form Data Entry'!I102="", "   ", 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x14ac:dyDescent="0.25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 "  ", 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 x14ac:dyDescent="0.25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 "  ", 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 x14ac:dyDescent="0.25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 "  ", 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 x14ac:dyDescent="0.25">
      <c r="A59" s="19"/>
      <c r="B59" s="401" t="s">
        <v>55</v>
      </c>
      <c r="C59" s="402"/>
      <c r="D59" s="45"/>
      <c r="E59" s="45"/>
      <c r="F59" s="45"/>
      <c r="G59" s="45"/>
      <c r="H59" s="200" t="str">
        <f>IF('2b.  Complex Form Data Entry'!E107="", "  ", 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 x14ac:dyDescent="0.25">
      <c r="A60" s="19"/>
      <c r="B60" s="388" t="s">
        <v>56</v>
      </c>
      <c r="C60" s="389"/>
      <c r="D60" s="45"/>
      <c r="E60" s="45"/>
      <c r="F60" s="45"/>
      <c r="G60" s="45"/>
      <c r="H60" s="200" t="str">
        <f>IF('2b.  Complex Form Data Entry'!E108="", "  ", 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 x14ac:dyDescent="0.25">
      <c r="A61" s="19"/>
      <c r="B61" s="401" t="s">
        <v>57</v>
      </c>
      <c r="C61" s="402"/>
      <c r="D61" s="45"/>
      <c r="E61" s="45"/>
      <c r="F61" s="45"/>
      <c r="G61" s="45"/>
      <c r="H61" s="200" t="str">
        <f>IF('2b.  Complex Form Data Entry'!E109="", "  ", 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 x14ac:dyDescent="0.25">
      <c r="A62" s="19"/>
      <c r="B62" s="390" t="s">
        <v>26</v>
      </c>
      <c r="C62" s="391"/>
      <c r="D62" s="45"/>
      <c r="E62" s="45"/>
      <c r="F62" s="45"/>
      <c r="G62" s="45"/>
      <c r="H62" s="200" t="str">
        <f>IF('2b.  Complex Form Data Entry'!E110="", "  ", 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4.25" x14ac:dyDescent="0.2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t="shared" ref="I63:S63" si="15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t="shared" ref="P63:Q63" si="16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 x14ac:dyDescent="0.25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4.25" x14ac:dyDescent="0.25">
      <c r="A65" s="392" t="str">
        <f>IF('2b.  Complex Form Data Entry'!E113="", "   ", '2b.  Complex Form Data Entry'!E113)</f>
        <v xml:space="preserve">   </v>
      </c>
      <c r="B65" s="393"/>
      <c r="C65" s="394"/>
      <c r="D65" s="177" t="str">
        <f>IF(A65="   ", "   ",  IF(A65='2b.  Complex Form Data Entry'!$G$21, '2b.  Complex Form Data Entry'!J$21, IF(A65='2b.  Complex Form Data Entry'!$G$22,'2b.  Complex Form Data Entry'!J$22, IF(A65='2b.  Complex Form Data Entry'!$G$23, '2b.  Complex Form Data Entry'!J$23, IF(A65='2b.  Complex Form Data Entry'!$G$24, '2b.  Complex Form Data Entry'!$J$24, IF(A65='2b.  Complex Form Data Entry'!$G$25,'2b.  Complex Form Data Entry'!J$25, IF(A65='2b.  Complex Form Data Entry'!$G$26,'2b.  Complex Form Data Entry'!J$26, "   ")))))))</f>
        <v xml:space="preserve">   </v>
      </c>
      <c r="E65" s="89" t="str">
        <f>IF(A65="   ", "   ",  IF(A65='2b.  Complex Form Data Entry'!$G$21, '2b.  Complex Form Data Entry'!K$21, IF(A65='2b.  Complex Form Data Entry'!$G$22,'2b.  Complex Form Data Entry'!K$22, IF(A65='2b.  Complex Form Data Entry'!$G$23, '2b.  Complex Form Data Entry'!K$23, IF(A65='2b.  Complex Form Data Entry'!$G$24, '2b.  Complex Form Data Entry'!$K$24, IF(A65='2b.  Complex Form Data Entry'!G$25,'2b.  Complex Form Data Entry'!K$25, IF(A65='2b.  Complex Form Data Entry'!G$26,'2b.  Complex Form Data Entry'!K$26, "   ")))))))</f>
        <v xml:space="preserve">   </v>
      </c>
      <c r="F65" s="177" t="str">
        <f>IF(A65="   ", "   ",  IF(A65='2b.  Complex Form Data Entry'!$G$21, '2b.  Complex Form Data Entry'!L$21, IF(A65='2b.  Complex Form Data Entry'!$G$22,'2b.  Complex Form Data Entry'!L$22, IF(A65='2b.  Complex Form Data Entry'!$G$23, '2b.  Complex Form Data Entry'!L$23, IF(A65='2b.  Complex Form Data Entry'!$G$24, '2b.  Complex Form Data Entry'!$L$24, IF(A65='2b.  Complex Form Data Entry'!$G$25,'2b.  Complex Form Data Entry'!$L$25, IF(A65='2b.  Complex Form Data Entry'!$G$26,'2b.  Complex Form Data Entry'!$L$26, "   ")))))))</f>
        <v xml:space="preserve">   </v>
      </c>
      <c r="G65" s="79" t="str">
        <f>IF('2b.  Complex Form Data Entry'!I113="", "   ", 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x14ac:dyDescent="0.25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 "  ", 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 x14ac:dyDescent="0.25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 "  ", 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 x14ac:dyDescent="0.25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 "  ", 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 x14ac:dyDescent="0.25">
      <c r="A69" s="19"/>
      <c r="B69" s="401" t="s">
        <v>55</v>
      </c>
      <c r="C69" s="402"/>
      <c r="D69" s="45"/>
      <c r="E69" s="45"/>
      <c r="F69" s="45"/>
      <c r="G69" s="45"/>
      <c r="H69" s="200" t="str">
        <f>IF('2b.  Complex Form Data Entry'!E118="", "  ", 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 x14ac:dyDescent="0.25">
      <c r="A70" s="19"/>
      <c r="B70" s="388" t="s">
        <v>56</v>
      </c>
      <c r="C70" s="389"/>
      <c r="D70" s="45"/>
      <c r="E70" s="45"/>
      <c r="F70" s="45"/>
      <c r="G70" s="45"/>
      <c r="H70" s="200" t="str">
        <f>IF('2b.  Complex Form Data Entry'!E119="", "  ", 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 x14ac:dyDescent="0.25">
      <c r="A71" s="19"/>
      <c r="B71" s="401" t="s">
        <v>57</v>
      </c>
      <c r="C71" s="402"/>
      <c r="D71" s="45"/>
      <c r="E71" s="45"/>
      <c r="F71" s="45"/>
      <c r="G71" s="45"/>
      <c r="H71" s="200" t="str">
        <f>IF('2b.  Complex Form Data Entry'!E120="", "  ", 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 x14ac:dyDescent="0.25">
      <c r="A72" s="19"/>
      <c r="B72" s="390" t="s">
        <v>26</v>
      </c>
      <c r="C72" s="391"/>
      <c r="D72" s="45"/>
      <c r="E72" s="45"/>
      <c r="F72" s="45"/>
      <c r="G72" s="45"/>
      <c r="H72" s="200" t="str">
        <f>IF('2b.  Complex Form Data Entry'!E121="", "  ", 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4.25" x14ac:dyDescent="0.2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t="shared" ref="I73:S73" si="17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t="shared" ref="P73:Q73" si="18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 x14ac:dyDescent="0.25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4.25" x14ac:dyDescent="0.25">
      <c r="A75" s="392" t="str">
        <f>IF('2b.  Complex Form Data Entry'!E124="", "   ", '2b.  Complex Form Data Entry'!E124)</f>
        <v xml:space="preserve">   </v>
      </c>
      <c r="B75" s="393"/>
      <c r="C75" s="394"/>
      <c r="D75" s="177" t="str">
        <f>IF(A75="   ", "   ",  IF(A75='2b.  Complex Form Data Entry'!$G$21, '2b.  Complex Form Data Entry'!J$21, IF(A75='2b.  Complex Form Data Entry'!$G$22,'2b.  Complex Form Data Entry'!J$22, IF(A75='2b.  Complex Form Data Entry'!$G$23, '2b.  Complex Form Data Entry'!J$23, IF(A75='2b.  Complex Form Data Entry'!$G$24, '2b.  Complex Form Data Entry'!$J$24, IF(A75='2b.  Complex Form Data Entry'!$G$25,'2b.  Complex Form Data Entry'!J$25, IF(A75='2b.  Complex Form Data Entry'!$G$26,'2b.  Complex Form Data Entry'!J$26, "   ")))))))</f>
        <v xml:space="preserve">   </v>
      </c>
      <c r="E75" s="89" t="str">
        <f>IF(A75="   ", "   ",  IF(A75='2b.  Complex Form Data Entry'!$G$21, '2b.  Complex Form Data Entry'!K$21, IF(A75='2b.  Complex Form Data Entry'!$G$22,'2b.  Complex Form Data Entry'!K$22, IF(A75='2b.  Complex Form Data Entry'!$G$23, '2b.  Complex Form Data Entry'!K$23, IF(A75='2b.  Complex Form Data Entry'!$G$24, '2b.  Complex Form Data Entry'!$K$24, IF(A75='2b.  Complex Form Data Entry'!G$25,'2b.  Complex Form Data Entry'!K$25, IF(A75='2b.  Complex Form Data Entry'!G$26,'2b.  Complex Form Data Entry'!K$26, "   ")))))))</f>
        <v xml:space="preserve">   </v>
      </c>
      <c r="F75" s="177" t="str">
        <f>IF(A75="   ", "   ",  IF(A75='2b.  Complex Form Data Entry'!$G$21, '2b.  Complex Form Data Entry'!L$21, IF(A75='2b.  Complex Form Data Entry'!$G$22,'2b.  Complex Form Data Entry'!L$22, IF(A75='2b.  Complex Form Data Entry'!$G$23, '2b.  Complex Form Data Entry'!L$23, IF(A75='2b.  Complex Form Data Entry'!$G$24, '2b.  Complex Form Data Entry'!$L$24, IF(A75='2b.  Complex Form Data Entry'!$G$25,'2b.  Complex Form Data Entry'!$L$25, IF(A75='2b.  Complex Form Data Entry'!$G$26,'2b.  Complex Form Data Entry'!$L$26, "   ")))))))</f>
        <v xml:space="preserve">   </v>
      </c>
      <c r="G75" s="79" t="str">
        <f>IF('2b.  Complex Form Data Entry'!I124="", "   ", 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4.25" x14ac:dyDescent="0.2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 "  ", 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4.25" x14ac:dyDescent="0.2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 "  ", 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4.25" x14ac:dyDescent="0.2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 "  ", 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4.25" x14ac:dyDescent="0.25">
      <c r="A79" s="19"/>
      <c r="B79" s="401" t="s">
        <v>55</v>
      </c>
      <c r="C79" s="402"/>
      <c r="D79" s="45"/>
      <c r="E79" s="45"/>
      <c r="F79" s="45"/>
      <c r="G79" s="45"/>
      <c r="H79" s="200" t="str">
        <f>IF('2b.  Complex Form Data Entry'!E129="", "  ", 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4.25" x14ac:dyDescent="0.25">
      <c r="A80" s="19"/>
      <c r="B80" s="388" t="s">
        <v>56</v>
      </c>
      <c r="C80" s="389"/>
      <c r="D80" s="45"/>
      <c r="E80" s="45"/>
      <c r="F80" s="45"/>
      <c r="G80" s="45"/>
      <c r="H80" s="200" t="str">
        <f>IF('2b.  Complex Form Data Entry'!E130="", "  ", 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4.25" x14ac:dyDescent="0.25">
      <c r="A81" s="19"/>
      <c r="B81" s="401" t="s">
        <v>57</v>
      </c>
      <c r="C81" s="402"/>
      <c r="D81" s="45"/>
      <c r="E81" s="45"/>
      <c r="F81" s="45"/>
      <c r="G81" s="45"/>
      <c r="H81" s="200" t="str">
        <f>IF('2b.  Complex Form Data Entry'!E131="", "  ", 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4.25" x14ac:dyDescent="0.25">
      <c r="A82" s="19"/>
      <c r="B82" s="390" t="s">
        <v>26</v>
      </c>
      <c r="C82" s="391"/>
      <c r="D82" s="45"/>
      <c r="E82" s="45"/>
      <c r="F82" s="45"/>
      <c r="G82" s="45"/>
      <c r="H82" s="200" t="str">
        <f>IF('2b.  Complex Form Data Entry'!E132="", "  ", 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4.25" x14ac:dyDescent="0.2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t="shared" ref="I83:S83" si="19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t="shared" ref="P83:Q83" si="20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 x14ac:dyDescent="0.25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4.25" x14ac:dyDescent="0.25">
      <c r="A85" s="392" t="str">
        <f>IF('2b.  Complex Form Data Entry'!E135="", "   ", '2b.  Complex Form Data Entry'!E135)</f>
        <v xml:space="preserve">   </v>
      </c>
      <c r="B85" s="393"/>
      <c r="C85" s="394"/>
      <c r="D85" s="177" t="str">
        <f>IF(A85="   ", "   ",  IF(A85='2b.  Complex Form Data Entry'!$G$21, '2b.  Complex Form Data Entry'!J$21, IF(A85='2b.  Complex Form Data Entry'!$G$22,'2b.  Complex Form Data Entry'!J$22, IF(A85='2b.  Complex Form Data Entry'!$G$23, '2b.  Complex Form Data Entry'!J$23, IF(A85='2b.  Complex Form Data Entry'!$G$24, '2b.  Complex Form Data Entry'!$J$24, IF(A85='2b.  Complex Form Data Entry'!$G$25,'2b.  Complex Form Data Entry'!J$25, IF(A85='2b.  Complex Form Data Entry'!$G$26,'2b.  Complex Form Data Entry'!J$26, "   ")))))))</f>
        <v xml:space="preserve">   </v>
      </c>
      <c r="E85" s="89" t="str">
        <f>IF(A85="   ", "   ",  IF(A85='2b.  Complex Form Data Entry'!$G$21, '2b.  Complex Form Data Entry'!K$21, IF(A85='2b.  Complex Form Data Entry'!$G$22,'2b.  Complex Form Data Entry'!K$22, IF(A85='2b.  Complex Form Data Entry'!$G$23, '2b.  Complex Form Data Entry'!K$23, IF(A85='2b.  Complex Form Data Entry'!$G$24, '2b.  Complex Form Data Entry'!$K$24, IF(A85='2b.  Complex Form Data Entry'!G$25,'2b.  Complex Form Data Entry'!K$25, IF(A85='2b.  Complex Form Data Entry'!G$26,'2b.  Complex Form Data Entry'!K$26, "   ")))))))</f>
        <v xml:space="preserve">   </v>
      </c>
      <c r="F85" s="177" t="str">
        <f>IF(A85="   ", "   ",  IF(A85='2b.  Complex Form Data Entry'!$G$21, '2b.  Complex Form Data Entry'!L$21, IF(A85='2b.  Complex Form Data Entry'!$G$22,'2b.  Complex Form Data Entry'!L$22, IF(A85='2b.  Complex Form Data Entry'!$G$23, '2b.  Complex Form Data Entry'!L$23, IF(A85='2b.  Complex Form Data Entry'!$G$24, '2b.  Complex Form Data Entry'!$L$24, IF(A85='2b.  Complex Form Data Entry'!$G$25,'2b.  Complex Form Data Entry'!$L$25, IF(A85='2b.  Complex Form Data Entry'!$G$26,'2b.  Complex Form Data Entry'!$L$26, "   ")))))))</f>
        <v xml:space="preserve">   </v>
      </c>
      <c r="G85" s="79" t="str">
        <f>IF('2b.  Complex Form Data Entry'!I135="", "   ", 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4.25" x14ac:dyDescent="0.2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 "  ", 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4.25" x14ac:dyDescent="0.2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 "  ", 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4.25" x14ac:dyDescent="0.2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 "  ", 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4.25" x14ac:dyDescent="0.25">
      <c r="A89" s="19"/>
      <c r="B89" s="401" t="s">
        <v>55</v>
      </c>
      <c r="C89" s="402"/>
      <c r="D89" s="45"/>
      <c r="E89" s="45"/>
      <c r="F89" s="45"/>
      <c r="G89" s="45"/>
      <c r="H89" s="200" t="str">
        <f>IF('2b.  Complex Form Data Entry'!E140="", "  ", 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4.25" x14ac:dyDescent="0.25">
      <c r="A90" s="19"/>
      <c r="B90" s="388" t="s">
        <v>56</v>
      </c>
      <c r="C90" s="389"/>
      <c r="D90" s="45"/>
      <c r="E90" s="45"/>
      <c r="F90" s="45"/>
      <c r="G90" s="45"/>
      <c r="H90" s="200" t="str">
        <f>IF('2b.  Complex Form Data Entry'!E141="", "  ", 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4.25" x14ac:dyDescent="0.25">
      <c r="A91" s="19"/>
      <c r="B91" s="401" t="s">
        <v>57</v>
      </c>
      <c r="C91" s="402"/>
      <c r="D91" s="45"/>
      <c r="E91" s="45"/>
      <c r="F91" s="45"/>
      <c r="G91" s="45"/>
      <c r="H91" s="200" t="str">
        <f>IF('2b.  Complex Form Data Entry'!E142="", "  ", 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4.25" x14ac:dyDescent="0.25">
      <c r="A92" s="19"/>
      <c r="B92" s="390" t="s">
        <v>26</v>
      </c>
      <c r="C92" s="391"/>
      <c r="D92" s="45"/>
      <c r="E92" s="45"/>
      <c r="F92" s="45"/>
      <c r="G92" s="45"/>
      <c r="H92" s="203" t="str">
        <f>IF('2b.  Complex Form Data Entry'!E143="", "  ", 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 x14ac:dyDescent="0.25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t="shared" ref="I93:S93" si="21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t="shared" ref="P93:Q93" si="22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20" ht="3" customHeight="1" x14ac:dyDescent="0.25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5" thickBot="1" x14ac:dyDescent="0.3">
      <c r="A95" s="6"/>
      <c r="B95" s="7"/>
      <c r="C95" s="290" t="s">
        <v>6</v>
      </c>
      <c r="D95" s="8"/>
      <c r="E95" s="8"/>
      <c r="F95" s="8"/>
      <c r="G95" s="21"/>
      <c r="H95" s="206"/>
      <c r="I95" s="56">
        <f t="shared" ref="I95:S95" si="23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t="shared" ref="P95:Q95" si="24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x14ac:dyDescent="0.25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 x14ac:dyDescent="0.3">
      <c r="A97" s="416" t="s">
        <v>133</v>
      </c>
      <c r="B97" s="416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  <c r="T97" s="1"/>
    </row>
    <row r="98" spans="1:20" ht="3" customHeight="1" thickBot="1" x14ac:dyDescent="0.3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Top="1" thickBot="1" x14ac:dyDescent="0.25">
      <c r="A99" s="418" t="s">
        <v>31</v>
      </c>
      <c r="B99" s="418"/>
      <c r="C99" s="418"/>
      <c r="D99" s="418"/>
      <c r="E99" s="418"/>
      <c r="F99" s="418"/>
      <c r="G99" s="418"/>
      <c r="H99" s="418"/>
      <c r="I99" s="418"/>
      <c r="J99" s="418"/>
      <c r="K99" s="418"/>
      <c r="L99" s="418"/>
      <c r="M99" s="418"/>
      <c r="N99" s="418"/>
      <c r="O99" s="418"/>
      <c r="P99" s="418"/>
      <c r="Q99" s="418"/>
      <c r="R99" s="418"/>
      <c r="S99" s="418"/>
      <c r="T99" s="1"/>
    </row>
    <row r="100" spans="1:20" ht="3" customHeight="1" thickTop="1" thickBot="1" x14ac:dyDescent="0.25">
      <c r="A100" s="403"/>
      <c r="B100" s="404"/>
      <c r="C100" s="404"/>
      <c r="D100" s="404"/>
      <c r="E100" s="404"/>
      <c r="F100" s="404"/>
      <c r="G100" s="404"/>
      <c r="H100" s="404"/>
      <c r="I100" s="404"/>
      <c r="J100" s="404"/>
      <c r="K100" s="404"/>
      <c r="L100" s="404"/>
      <c r="M100" s="404"/>
      <c r="N100" s="404"/>
      <c r="O100" s="404"/>
      <c r="P100" s="404"/>
      <c r="Q100" s="404"/>
      <c r="R100" s="404"/>
      <c r="S100" s="404"/>
      <c r="T100" s="1"/>
    </row>
    <row r="101" spans="1:20" ht="14.25" x14ac:dyDescent="0.25">
      <c r="A101" s="413" t="s">
        <v>7</v>
      </c>
      <c r="B101" s="411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2"/>
    </row>
    <row r="102" spans="1:20" ht="14.25" x14ac:dyDescent="0.25">
      <c r="A102" s="409" t="s">
        <v>0</v>
      </c>
      <c r="B102" s="410"/>
      <c r="C102" s="408" t="str">
        <f>IF('2b.  Complex Form Data Entry'!G11="", "   ",'2b.  Complex Form Data Entry'!G11)</f>
        <v xml:space="preserve">   </v>
      </c>
      <c r="D102" s="408"/>
      <c r="E102" s="408"/>
      <c r="F102" s="408"/>
      <c r="G102" s="408"/>
      <c r="H102" s="408"/>
      <c r="I102" s="408"/>
      <c r="J102" s="408"/>
      <c r="L102" s="293" t="s">
        <v>16</v>
      </c>
      <c r="M102" s="293"/>
      <c r="O102" s="72"/>
      <c r="Q102" s="72"/>
      <c r="R102" s="319" t="str">
        <f>IF('2b.  Complex Form Data Entry'!G117="", "   ",'2b.  Complex Form Data Entry'!G117)</f>
        <v xml:space="preserve">   </v>
      </c>
      <c r="S102" s="71" t="s">
        <v>17</v>
      </c>
      <c r="T102" s="11"/>
    </row>
    <row r="103" spans="1:20" ht="13.5" customHeight="1" x14ac:dyDescent="0.25">
      <c r="A103" s="414" t="s">
        <v>152</v>
      </c>
      <c r="B103" s="405"/>
      <c r="C103" s="415" t="str">
        <f>IF('2b.  Complex Form Data Entry'!G12="", "   ",'2b.  Complex Form Data Entry'!G12)</f>
        <v xml:space="preserve">   </v>
      </c>
      <c r="D103" s="415"/>
      <c r="E103" s="415"/>
      <c r="F103" s="415"/>
      <c r="G103" s="415"/>
      <c r="H103" s="415"/>
      <c r="I103" s="415"/>
      <c r="J103" s="415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 x14ac:dyDescent="0.25">
      <c r="A104" s="406" t="s">
        <v>2</v>
      </c>
      <c r="B104" s="407"/>
      <c r="C104" s="298" t="str">
        <f>IF('2b.  Complex Form Data Entry'!G15="", "   ",'2b.  Complex Form Data Entry'!G15)</f>
        <v xml:space="preserve">   </v>
      </c>
      <c r="E104" s="298"/>
      <c r="F104" s="407" t="s">
        <v>8</v>
      </c>
      <c r="G104" s="407"/>
      <c r="H104" s="329" t="str">
        <f>IF('2b.  Complex Form Data Entry'!G15="", " ", '2b.  Complex Form Data Entry'!G16)</f>
        <v xml:space="preserve"> </v>
      </c>
      <c r="I104" s="298"/>
      <c r="J104" s="298"/>
      <c r="L104" s="405" t="s">
        <v>10</v>
      </c>
      <c r="M104" s="405"/>
      <c r="N104" s="405"/>
      <c r="O104" s="405"/>
      <c r="P104" s="74"/>
      <c r="Q104" s="74"/>
      <c r="R104" s="298" t="str">
        <f>IF('2b.  Complex Form Data Entry'!G13="", "   ",'2b.  Complex Form Data Entry'!G13)</f>
        <v xml:space="preserve">   </v>
      </c>
      <c r="S104" s="328"/>
      <c r="T104" s="11"/>
    </row>
    <row r="105" spans="1:20" ht="13.5" customHeight="1" x14ac:dyDescent="0.25">
      <c r="A105" s="406" t="s">
        <v>3</v>
      </c>
      <c r="B105" s="407"/>
      <c r="C105" s="300"/>
      <c r="D105" s="298"/>
      <c r="E105" s="298"/>
      <c r="F105" s="407" t="s">
        <v>13</v>
      </c>
      <c r="G105" s="407"/>
      <c r="H105" s="298"/>
      <c r="I105" s="298"/>
      <c r="J105" s="298"/>
      <c r="L105" s="405" t="s">
        <v>9</v>
      </c>
      <c r="M105" s="405"/>
      <c r="N105" s="405"/>
      <c r="O105" s="405"/>
      <c r="P105" s="55"/>
      <c r="Q105" s="55"/>
      <c r="R105" s="298" t="str">
        <f>IF('2b.  Complex Form Data Entry'!G14="", "   ",'2b.  Complex Form Data Entry'!G14)</f>
        <v xml:space="preserve">   </v>
      </c>
      <c r="S105" s="328"/>
      <c r="T105" s="11"/>
    </row>
    <row r="106" spans="1:20" x14ac:dyDescent="0.2">
      <c r="A106" s="330" t="s">
        <v>151</v>
      </c>
      <c r="B106" s="331"/>
      <c r="C106" s="452" t="str">
        <f>IF('2b.  Complex Form Data Entry'!G10="", " ", '2b.  Complex Form Data Entry'!G10)</f>
        <v xml:space="preserve"> </v>
      </c>
      <c r="D106" s="452"/>
      <c r="E106" s="452"/>
      <c r="F106" s="452"/>
      <c r="G106" s="452"/>
      <c r="H106" s="452"/>
      <c r="I106" s="452"/>
      <c r="J106" s="452"/>
      <c r="K106" s="452"/>
      <c r="L106" s="452"/>
      <c r="M106" s="452"/>
      <c r="N106" s="452"/>
      <c r="O106" s="452"/>
      <c r="P106" s="452"/>
      <c r="Q106" s="452"/>
      <c r="R106" s="452"/>
      <c r="S106" s="453"/>
      <c r="T106" s="11"/>
    </row>
    <row r="107" spans="1:20" ht="13.5" thickBot="1" x14ac:dyDescent="0.25">
      <c r="A107" s="332"/>
      <c r="B107" s="333"/>
      <c r="C107" s="454"/>
      <c r="D107" s="454"/>
      <c r="E107" s="454"/>
      <c r="F107" s="454"/>
      <c r="G107" s="454"/>
      <c r="H107" s="454"/>
      <c r="I107" s="454"/>
      <c r="J107" s="454"/>
      <c r="K107" s="454"/>
      <c r="L107" s="454"/>
      <c r="M107" s="454"/>
      <c r="N107" s="454"/>
      <c r="O107" s="454"/>
      <c r="P107" s="454"/>
      <c r="Q107" s="454"/>
      <c r="R107" s="454"/>
      <c r="S107" s="455"/>
      <c r="T107" s="11"/>
    </row>
    <row r="108" spans="1:20" ht="18.75" customHeight="1" thickTop="1" thickBot="1" x14ac:dyDescent="0.25">
      <c r="A108" s="417" t="s">
        <v>15</v>
      </c>
      <c r="B108" s="417"/>
      <c r="C108" s="417"/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5"/>
    </row>
    <row r="109" spans="1:20" ht="3" customHeight="1" thickTop="1" x14ac:dyDescent="0.25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 x14ac:dyDescent="0.2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 x14ac:dyDescent="0.3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 x14ac:dyDescent="0.25">
      <c r="A112" s="395" t="s">
        <v>18</v>
      </c>
      <c r="B112" s="396"/>
      <c r="C112" s="397"/>
      <c r="D112" s="426" t="s">
        <v>19</v>
      </c>
      <c r="E112" s="426" t="s">
        <v>5</v>
      </c>
      <c r="F112" s="448" t="s">
        <v>104</v>
      </c>
      <c r="G112" s="426" t="s">
        <v>11</v>
      </c>
      <c r="H112" s="439" t="s">
        <v>23</v>
      </c>
      <c r="I112" s="315"/>
      <c r="J112" s="190">
        <f>'2b.  Complex Form Data Entry'!G19</f>
        <v>2019</v>
      </c>
      <c r="K112" s="286">
        <f>'2b.  Complex Form Data Entry'!H155</f>
        <v>2020</v>
      </c>
      <c r="L112" s="450" t="str">
        <f>CONCATENATE(L34, " Appropriation Change")</f>
        <v>2019 / 2020 Appropriation Change</v>
      </c>
      <c r="O112" s="303"/>
      <c r="P112" s="303"/>
      <c r="Q112" s="303"/>
      <c r="R112" s="432" t="s">
        <v>138</v>
      </c>
      <c r="S112" s="433"/>
      <c r="T112" s="42"/>
    </row>
    <row r="113" spans="1:20" ht="37.5" customHeight="1" thickBot="1" x14ac:dyDescent="0.3">
      <c r="A113" s="398"/>
      <c r="B113" s="399"/>
      <c r="C113" s="400"/>
      <c r="D113" s="427"/>
      <c r="E113" s="427"/>
      <c r="F113" s="449"/>
      <c r="G113" s="427"/>
      <c r="H113" s="440"/>
      <c r="I113" s="316"/>
      <c r="J113" s="191" t="s">
        <v>24</v>
      </c>
      <c r="K113" s="287" t="str">
        <f>'2b.  Complex Form Data Entry'!H156</f>
        <v>Allocation Change</v>
      </c>
      <c r="L113" s="451"/>
      <c r="O113" s="303"/>
      <c r="P113" s="303"/>
      <c r="Q113" s="303"/>
      <c r="R113" s="434"/>
      <c r="S113" s="435"/>
      <c r="T113" s="42"/>
    </row>
    <row r="114" spans="1:20" ht="47.25" customHeight="1" x14ac:dyDescent="0.25">
      <c r="A114" s="99" t="str">
        <f>IF('2b.  Complex Form Data Entry'!C157="", "   ",'2b.  Complex Form Data Entry'!C157)</f>
        <v xml:space="preserve">   </v>
      </c>
      <c r="B114" s="78"/>
      <c r="C114" s="78"/>
      <c r="D114" s="177" t="str">
        <f>IF(A114="   ", "   ",  IF(A114='2b.  Complex Form Data Entry'!$G$21, '2b.  Complex Form Data Entry'!J$21, IF(A114='2b.  Complex Form Data Entry'!$G$22,'2b.  Complex Form Data Entry'!J$22, IF(A114='2b.  Complex Form Data Entry'!$G$23, '2b.  Complex Form Data Entry'!J$23, IF(A114='2b.  Complex Form Data Entry'!$G$24, '2b.  Complex Form Data Entry'!$J$24, IF(A114='2b.  Complex Form Data Entry'!$G$25,'2b.  Complex Form Data Entry'!J$25, IF(A114='2b.  Complex Form Data Entry'!$G$26,'2b.  Complex Form Data Entry'!J$26, "   ")))))))</f>
        <v xml:space="preserve">   </v>
      </c>
      <c r="E114" s="89" t="str">
        <f>IF(A114="   ", "   ",  IF(A114='2b.  Complex Form Data Entry'!$G$21, '2b.  Complex Form Data Entry'!K$21, IF(A114='2b.  Complex Form Data Entry'!$G$22,'2b.  Complex Form Data Entry'!K$22, IF(A114='2b.  Complex Form Data Entry'!$G$23, '2b.  Complex Form Data Entry'!K$23, IF(A114='2b.  Complex Form Data Entry'!$G$24, '2b.  Complex Form Data Entry'!$K$24, IF(A114='2b.  Complex Form Data Entry'!G$25,'2b.  Complex Form Data Entry'!K$25, IF(A114='2b.  Complex Form Data Entry'!G$26,'2b.  Complex Form Data Entry'!K$26, "   ")))))))</f>
        <v xml:space="preserve">   </v>
      </c>
      <c r="F114" s="177" t="str">
        <f>IF(A114="   ", "   ",  IF(A114='2b.  Complex Form Data Entry'!$G$21, '2b.  Complex Form Data Entry'!L$21, IF(A114='2b.  Complex Form Data Entry'!$G$22,'2b.  Complex Form Data Entry'!L$22, IF(A114='2b.  Complex Form Data Entry'!$G$23, '2b.  Complex Form Data Entry'!L$23, IF(A114='2b.  Complex Form Data Entry'!$G$24, '2b.  Complex Form Data Entry'!$L$24, IF(A114='2b.  Complex Form Data Entry'!G$25,'2b.  Complex Form Data Entry'!L$25, IF(A114='2b.  Complex Form Data Entry'!G$26,'2b.  Complex Form Data Entry'!L$26, "   ")))))))</f>
        <v xml:space="preserve">   </v>
      </c>
      <c r="G114" s="90" t="str">
        <f>IF('2b.  Complex Form Data Entry'!C157="", "   ", '2b.  Complex Form Data Entry'!D157)</f>
        <v xml:space="preserve">   </v>
      </c>
      <c r="H114" s="197">
        <f>IF('2b.  Complex Form Data Entry'!F151="Y", "The transaction was anticipated in the current budget; no supplemental appropriation is required.", IF(A114="", "", IF('2b.  Complex Form Data Entry'!F152="Y", "The cost of the transaction can be accommodated within existing appropriation authority; no supplemental appropriation is required", 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65">
        <f>'2b.  Complex Form Data Entry'!J157</f>
        <v>0</v>
      </c>
      <c r="S114" s="466"/>
      <c r="T114" s="42"/>
    </row>
    <row r="115" spans="1:20" ht="14.25" x14ac:dyDescent="0.25">
      <c r="A115" s="99" t="str">
        <f>IF('2b.  Complex Form Data Entry'!C158="", "   ",'2b.  Complex Form Data Entry'!C158)</f>
        <v xml:space="preserve">   </v>
      </c>
      <c r="B115" s="75"/>
      <c r="C115" s="75"/>
      <c r="D115" s="177" t="str">
        <f>IF(A115="   ", "   ",  IF(A115='2b.  Complex Form Data Entry'!$G$21, '2b.  Complex Form Data Entry'!J$21, IF(A115='2b.  Complex Form Data Entry'!$G$22,'2b.  Complex Form Data Entry'!J$22, IF(A115='2b.  Complex Form Data Entry'!$G$23, '2b.  Complex Form Data Entry'!J$23, IF(A115='2b.  Complex Form Data Entry'!$G$24, '2b.  Complex Form Data Entry'!$J$24, IF(A115='2b.  Complex Form Data Entry'!$G$25,'2b.  Complex Form Data Entry'!J$25, IF(A115='2b.  Complex Form Data Entry'!$G$26,'2b.  Complex Form Data Entry'!J$26, "   ")))))))</f>
        <v xml:space="preserve">   </v>
      </c>
      <c r="E115" s="89" t="str">
        <f>IF(A115="   ", "   ",  IF(A115='2b.  Complex Form Data Entry'!$G$21, '2b.  Complex Form Data Entry'!K$21, IF(A115='2b.  Complex Form Data Entry'!$G$22,'2b.  Complex Form Data Entry'!K$22, IF(A115='2b.  Complex Form Data Entry'!$G$23, '2b.  Complex Form Data Entry'!K$23, IF(A115='2b.  Complex Form Data Entry'!$G$24, '2b.  Complex Form Data Entry'!$K$24, IF(A115='2b.  Complex Form Data Entry'!G$25,'2b.  Complex Form Data Entry'!K$25, IF(A115='2b.  Complex Form Data Entry'!G$26,'2b.  Complex Form Data Entry'!K$26, "   ")))))))</f>
        <v xml:space="preserve">   </v>
      </c>
      <c r="F115" s="177" t="str">
        <f>IF(A115="   ", "   ",  IF(A115='2b.  Complex Form Data Entry'!$G$21, '2b.  Complex Form Data Entry'!L$21, IF(A115='2b.  Complex Form Data Entry'!$G$22,'2b.  Complex Form Data Entry'!L$22, IF(A115='2b.  Complex Form Data Entry'!$G$23, '2b.  Complex Form Data Entry'!L$23, IF(A115='2b.  Complex Form Data Entry'!$G$24, '2b.  Complex Form Data Entry'!$L$24, IF(A115='2b.  Complex Form Data Entry'!G$25,'2b.  Complex Form Data Entry'!L$25, IF(A115='2b.  Complex Form Data Entry'!G$26,'2b.  Complex Form Data Entry'!L$26, "   ")))))))</f>
        <v xml:space="preserve">   </v>
      </c>
      <c r="G115" s="90" t="str">
        <f>IF('2b.  Complex Form Data Entry'!C158="", "   ", '2b.  Complex Form Data Entry'!D158)</f>
        <v xml:space="preserve">   </v>
      </c>
      <c r="H115" s="200" t="str">
        <f>IF('2b.  Complex Form Data Entry'!E158=0, "  ", 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t="shared" ref="L115:L120" si="25">J115+K115</f>
        <v>0</v>
      </c>
      <c r="O115" s="304"/>
      <c r="P115" s="304"/>
      <c r="Q115" s="304"/>
      <c r="R115" s="465">
        <f>'2b.  Complex Form Data Entry'!J158</f>
        <v>0</v>
      </c>
      <c r="S115" s="466"/>
      <c r="T115" s="42"/>
    </row>
    <row r="116" spans="1:20" ht="14.25" x14ac:dyDescent="0.25">
      <c r="A116" s="99" t="str">
        <f>IF('2b.  Complex Form Data Entry'!C159="", "   ",'2b.  Complex Form Data Entry'!C159)</f>
        <v xml:space="preserve">   </v>
      </c>
      <c r="B116" s="75"/>
      <c r="C116" s="75"/>
      <c r="D116" s="177" t="str">
        <f>IF(A116="   ", "   ",  IF(A116='2b.  Complex Form Data Entry'!$G$21, '2b.  Complex Form Data Entry'!J$21, IF(A116='2b.  Complex Form Data Entry'!$G$22,'2b.  Complex Form Data Entry'!J$22, IF(A116='2b.  Complex Form Data Entry'!$G$23, '2b.  Complex Form Data Entry'!J$23, IF(A116='2b.  Complex Form Data Entry'!$G$24, '2b.  Complex Form Data Entry'!$J$24, IF(A116='2b.  Complex Form Data Entry'!$G$25,'2b.  Complex Form Data Entry'!J$25, IF(A116='2b.  Complex Form Data Entry'!$G$26,'2b.  Complex Form Data Entry'!J$26, "   ")))))))</f>
        <v xml:space="preserve">   </v>
      </c>
      <c r="E116" s="89" t="str">
        <f>IF(A116="   ", "   ",  IF(A116='2b.  Complex Form Data Entry'!$G$21, '2b.  Complex Form Data Entry'!K$21, IF(A116='2b.  Complex Form Data Entry'!$G$22,'2b.  Complex Form Data Entry'!K$22, IF(A116='2b.  Complex Form Data Entry'!$G$23, '2b.  Complex Form Data Entry'!K$23, IF(A116='2b.  Complex Form Data Entry'!$G$24, '2b.  Complex Form Data Entry'!$K$24, IF(A116='2b.  Complex Form Data Entry'!G$25,'2b.  Complex Form Data Entry'!K$25, IF(A116='2b.  Complex Form Data Entry'!G$26,'2b.  Complex Form Data Entry'!K$26, "   ")))))))</f>
        <v xml:space="preserve">   </v>
      </c>
      <c r="F116" s="177" t="str">
        <f>IF(A116="   ", "   ",  IF(A116='2b.  Complex Form Data Entry'!$G$21, '2b.  Complex Form Data Entry'!L$21, IF(A116='2b.  Complex Form Data Entry'!$G$22,'2b.  Complex Form Data Entry'!L$22, IF(A116='2b.  Complex Form Data Entry'!$G$23, '2b.  Complex Form Data Entry'!L$23, IF(A116='2b.  Complex Form Data Entry'!$G$24, '2b.  Complex Form Data Entry'!$L$24, IF(A116='2b.  Complex Form Data Entry'!G$25,'2b.  Complex Form Data Entry'!L$25, IF(A116='2b.  Complex Form Data Entry'!G$26,'2b.  Complex Form Data Entry'!L$26, "   ")))))))</f>
        <v xml:space="preserve">   </v>
      </c>
      <c r="G116" s="90" t="str">
        <f>IF('2b.  Complex Form Data Entry'!C159="", "   ", '2b.  Complex Form Data Entry'!D159)</f>
        <v xml:space="preserve">   </v>
      </c>
      <c r="H116" s="200" t="str">
        <f>IF('2b.  Complex Form Data Entry'!E159=0, "  ", 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65">
        <f>'2b.  Complex Form Data Entry'!J159</f>
        <v>0</v>
      </c>
      <c r="S116" s="466"/>
      <c r="T116" s="42"/>
    </row>
    <row r="117" spans="1:20" ht="14.25" x14ac:dyDescent="0.25">
      <c r="A117" s="99" t="str">
        <f>IF('2b.  Complex Form Data Entry'!C160="", "   ",'2b.  Complex Form Data Entry'!C160)</f>
        <v xml:space="preserve">   </v>
      </c>
      <c r="B117" s="75"/>
      <c r="C117" s="75"/>
      <c r="D117" s="177" t="str">
        <f>IF(A117="   ", "   ",  IF(A117='2b.  Complex Form Data Entry'!$G$21, '2b.  Complex Form Data Entry'!J$21, IF(A117='2b.  Complex Form Data Entry'!$G$22,'2b.  Complex Form Data Entry'!J$22, IF(A117='2b.  Complex Form Data Entry'!$G$23, '2b.  Complex Form Data Entry'!J$23, IF(A117='2b.  Complex Form Data Entry'!$G$24, '2b.  Complex Form Data Entry'!$J$24, IF(A117='2b.  Complex Form Data Entry'!$G$25,'2b.  Complex Form Data Entry'!J$25, IF(A117='2b.  Complex Form Data Entry'!$G$26,'2b.  Complex Form Data Entry'!J$26, "   ")))))))</f>
        <v xml:space="preserve">   </v>
      </c>
      <c r="E117" s="89" t="str">
        <f>IF(A117="   ", "   ",  IF(A117='2b.  Complex Form Data Entry'!$G$21, '2b.  Complex Form Data Entry'!K$21, IF(A117='2b.  Complex Form Data Entry'!$G$22,'2b.  Complex Form Data Entry'!K$22, IF(A117='2b.  Complex Form Data Entry'!$G$23, '2b.  Complex Form Data Entry'!K$23, IF(A117='2b.  Complex Form Data Entry'!$G$24, '2b.  Complex Form Data Entry'!$K$24, IF(A117='2b.  Complex Form Data Entry'!G$25,'2b.  Complex Form Data Entry'!K$25, IF(A117='2b.  Complex Form Data Entry'!G$26,'2b.  Complex Form Data Entry'!K$26, "   ")))))))</f>
        <v xml:space="preserve">   </v>
      </c>
      <c r="F117" s="177" t="str">
        <f>IF(A117="   ", "   ",  IF(A117='2b.  Complex Form Data Entry'!$G$21, '2b.  Complex Form Data Entry'!L$21, IF(A117='2b.  Complex Form Data Entry'!$G$22,'2b.  Complex Form Data Entry'!L$22, IF(A117='2b.  Complex Form Data Entry'!$G$23, '2b.  Complex Form Data Entry'!L$23, IF(A117='2b.  Complex Form Data Entry'!$G$24, '2b.  Complex Form Data Entry'!$L$24, IF(A117='2b.  Complex Form Data Entry'!G$25,'2b.  Complex Form Data Entry'!L$25, IF(A117='2b.  Complex Form Data Entry'!G$26,'2b.  Complex Form Data Entry'!L$26, "   ")))))))</f>
        <v xml:space="preserve">   </v>
      </c>
      <c r="G117" s="90" t="str">
        <f>IF('2b.  Complex Form Data Entry'!C160="", "   ", '2b.  Complex Form Data Entry'!D160)</f>
        <v xml:space="preserve">   </v>
      </c>
      <c r="H117" s="200" t="str">
        <f>IF('2b.  Complex Form Data Entry'!E160=0, "  ", 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65">
        <f>'2b.  Complex Form Data Entry'!J160</f>
        <v>0</v>
      </c>
      <c r="S117" s="466"/>
      <c r="T117" s="42"/>
    </row>
    <row r="118" spans="1:20" ht="14.25" x14ac:dyDescent="0.25">
      <c r="A118" s="99" t="str">
        <f>IF('2b.  Complex Form Data Entry'!C161="", "   ",'2b.  Complex Form Data Entry'!C161)</f>
        <v xml:space="preserve">   </v>
      </c>
      <c r="B118" s="75"/>
      <c r="C118" s="75"/>
      <c r="D118" s="177" t="str">
        <f>IF(A118="   ", "   ",  IF(A118='2b.  Complex Form Data Entry'!$G$21, '2b.  Complex Form Data Entry'!J$21, IF(A118='2b.  Complex Form Data Entry'!$G$22,'2b.  Complex Form Data Entry'!J$22, IF(A118='2b.  Complex Form Data Entry'!$G$23, '2b.  Complex Form Data Entry'!J$23, IF(A118='2b.  Complex Form Data Entry'!$G$24, '2b.  Complex Form Data Entry'!$J$24, IF(A118='2b.  Complex Form Data Entry'!$G$25,'2b.  Complex Form Data Entry'!J$25, IF(A118='2b.  Complex Form Data Entry'!$G$26,'2b.  Complex Form Data Entry'!J$26, "   ")))))))</f>
        <v xml:space="preserve">   </v>
      </c>
      <c r="E118" s="89" t="str">
        <f>IF(A118="   ", "   ",  IF(A118='2b.  Complex Form Data Entry'!$G$21, '2b.  Complex Form Data Entry'!K$21, IF(A118='2b.  Complex Form Data Entry'!$G$22,'2b.  Complex Form Data Entry'!K$22, IF(A118='2b.  Complex Form Data Entry'!$G$23, '2b.  Complex Form Data Entry'!K$23, IF(A118='2b.  Complex Form Data Entry'!$G$24, '2b.  Complex Form Data Entry'!$K$24, IF(A118='2b.  Complex Form Data Entry'!G$25,'2b.  Complex Form Data Entry'!K$25, IF(A118='2b.  Complex Form Data Entry'!G$26,'2b.  Complex Form Data Entry'!K$26, "   ")))))))</f>
        <v xml:space="preserve">   </v>
      </c>
      <c r="F118" s="177" t="str">
        <f>IF(A118="   ", "   ",  IF(A118='2b.  Complex Form Data Entry'!$G$21, '2b.  Complex Form Data Entry'!L$21, IF(A118='2b.  Complex Form Data Entry'!$G$22,'2b.  Complex Form Data Entry'!L$22, IF(A118='2b.  Complex Form Data Entry'!$G$23, '2b.  Complex Form Data Entry'!L$23, IF(A118='2b.  Complex Form Data Entry'!$G$24, '2b.  Complex Form Data Entry'!$L$24, IF(A118='2b.  Complex Form Data Entry'!G$25,'2b.  Complex Form Data Entry'!L$25, IF(A118='2b.  Complex Form Data Entry'!G$26,'2b.  Complex Form Data Entry'!L$26, "   ")))))))</f>
        <v xml:space="preserve">   </v>
      </c>
      <c r="G118" s="90" t="str">
        <f>IF('2b.  Complex Form Data Entry'!C161="", "   ", '2b.  Complex Form Data Entry'!D161)</f>
        <v xml:space="preserve">   </v>
      </c>
      <c r="H118" s="200" t="str">
        <f>IF('2b.  Complex Form Data Entry'!E161=0, "  ", 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65">
        <f>'2b.  Complex Form Data Entry'!J161</f>
        <v>0</v>
      </c>
      <c r="S118" s="466"/>
      <c r="T118" s="42"/>
    </row>
    <row r="119" spans="1:20" ht="14.25" x14ac:dyDescent="0.25">
      <c r="A119" s="99" t="str">
        <f>IF('2b.  Complex Form Data Entry'!C162="", "   ",'2b.  Complex Form Data Entry'!C162)</f>
        <v xml:space="preserve">   </v>
      </c>
      <c r="B119" s="75"/>
      <c r="C119" s="75"/>
      <c r="D119" s="177" t="str">
        <f>IF(A119="   ", "   ",  IF(A119='2b.  Complex Form Data Entry'!$G$21, '2b.  Complex Form Data Entry'!J$21, IF(A119='2b.  Complex Form Data Entry'!$G$22,'2b.  Complex Form Data Entry'!J$22, IF(A119='2b.  Complex Form Data Entry'!$G$23, '2b.  Complex Form Data Entry'!J$23, IF(A119='2b.  Complex Form Data Entry'!$G$24, '2b.  Complex Form Data Entry'!$J$24, IF(A119='2b.  Complex Form Data Entry'!$G$25,'2b.  Complex Form Data Entry'!J$25, IF(A119='2b.  Complex Form Data Entry'!$G$26,'2b.  Complex Form Data Entry'!J$26, "   ")))))))</f>
        <v xml:space="preserve">   </v>
      </c>
      <c r="E119" s="89" t="str">
        <f>IF(A119="   ", "   ",  IF(A119='2b.  Complex Form Data Entry'!$G$21, '2b.  Complex Form Data Entry'!K$21, IF(A119='2b.  Complex Form Data Entry'!$G$22,'2b.  Complex Form Data Entry'!K$22, IF(A119='2b.  Complex Form Data Entry'!$G$23, '2b.  Complex Form Data Entry'!K$23, IF(A119='2b.  Complex Form Data Entry'!$G$24, '2b.  Complex Form Data Entry'!$K$24, IF(A119='2b.  Complex Form Data Entry'!G$25,'2b.  Complex Form Data Entry'!K$25, IF(A119='2b.  Complex Form Data Entry'!G$26,'2b.  Complex Form Data Entry'!K$26, "   ")))))))</f>
        <v xml:space="preserve">   </v>
      </c>
      <c r="F119" s="177" t="str">
        <f>IF(A119="   ", "   ",  IF(A119='2b.  Complex Form Data Entry'!$G$21, '2b.  Complex Form Data Entry'!L$21, IF(A119='2b.  Complex Form Data Entry'!$G$22,'2b.  Complex Form Data Entry'!L$22, IF(A119='2b.  Complex Form Data Entry'!$G$23, '2b.  Complex Form Data Entry'!L$23, IF(A119='2b.  Complex Form Data Entry'!$G$24, '2b.  Complex Form Data Entry'!$L$24, IF(A119='2b.  Complex Form Data Entry'!G$25,'2b.  Complex Form Data Entry'!L$25, IF(A119='2b.  Complex Form Data Entry'!G$26,'2b.  Complex Form Data Entry'!L$26, "   ")))))))</f>
        <v xml:space="preserve">   </v>
      </c>
      <c r="G119" s="90" t="str">
        <f>IF('2b.  Complex Form Data Entry'!C162="", "   ", '2b.  Complex Form Data Entry'!D162)</f>
        <v xml:space="preserve">   </v>
      </c>
      <c r="H119" s="200" t="str">
        <f>IF('2b.  Complex Form Data Entry'!E162=0, "  ", 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65">
        <f>'2b.  Complex Form Data Entry'!J162</f>
        <v>0</v>
      </c>
      <c r="S119" s="466"/>
      <c r="T119" s="42"/>
    </row>
    <row r="120" spans="1:20" ht="15" thickBot="1" x14ac:dyDescent="0.3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67">
        <f>SUM(R114:S119)</f>
        <v>0</v>
      </c>
      <c r="S120" s="468"/>
      <c r="T120" s="42"/>
    </row>
    <row r="121" spans="1:20" ht="3" customHeight="1" x14ac:dyDescent="0.25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4.25" x14ac:dyDescent="0.2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 x14ac:dyDescent="0.2">
      <c r="A123" s="321" t="s">
        <v>142</v>
      </c>
      <c r="B123" s="441" t="str">
        <f>IF('2b.  Complex Form Data Entry'!G39="Y", "See note 5 below.", '2b.  Complex Form Data Entry'!D43)</f>
        <v>An NPV analysis was not performed because …</v>
      </c>
      <c r="C123" s="441"/>
      <c r="D123" s="441"/>
      <c r="E123" s="441"/>
      <c r="F123" s="441"/>
      <c r="G123" s="441"/>
      <c r="H123" s="441"/>
      <c r="I123" s="441"/>
      <c r="J123" s="441"/>
      <c r="K123" s="441"/>
      <c r="L123" s="441"/>
      <c r="M123" s="441"/>
      <c r="N123" s="441"/>
      <c r="O123" s="441"/>
      <c r="P123" s="441"/>
      <c r="Q123" s="441"/>
      <c r="R123" s="441"/>
      <c r="S123" s="441"/>
      <c r="T123" s="5"/>
    </row>
    <row r="124" spans="1:20" ht="14.25" x14ac:dyDescent="0.25">
      <c r="A124" s="68" t="s">
        <v>112</v>
      </c>
      <c r="B124" s="436" t="s">
        <v>150</v>
      </c>
      <c r="C124" s="436"/>
      <c r="D124" s="436"/>
      <c r="E124" s="436"/>
      <c r="F124" s="436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  <c r="T124" s="5"/>
    </row>
    <row r="125" spans="1:20" ht="14.25" customHeight="1" x14ac:dyDescent="0.2">
      <c r="A125" s="69" t="s">
        <v>52</v>
      </c>
      <c r="B125" s="464" t="s">
        <v>116</v>
      </c>
      <c r="C125" s="464"/>
      <c r="D125" s="464"/>
      <c r="E125" s="464"/>
      <c r="F125" s="464"/>
      <c r="G125" s="464"/>
      <c r="H125" s="464"/>
      <c r="I125" s="464"/>
      <c r="J125" s="464"/>
      <c r="K125" s="464"/>
      <c r="L125" s="464"/>
      <c r="M125" s="464"/>
      <c r="N125" s="464"/>
      <c r="O125" s="464"/>
      <c r="P125" s="464"/>
      <c r="Q125" s="464"/>
      <c r="R125" s="464"/>
      <c r="S125" s="464"/>
      <c r="T125" s="5"/>
    </row>
    <row r="126" spans="1:20" ht="16.5" customHeight="1" x14ac:dyDescent="0.2">
      <c r="A126" s="69" t="s">
        <v>113</v>
      </c>
      <c r="B126" s="438" t="str">
        <f>IF(OR('2b.  Complex Form Data Entry'!D52="Y",'2b.  Complex Form Data Entry'!D54="Y"), CONCATENATE('2b.  Complex Form Data Entry'!E205, '2b.  Complex Form Data Entry'!E206), "This transaction does not require the use of fund balance or reallocated grant funding.")</f>
        <v>This transaction does not require the use of fund balance or reallocated grant funding.</v>
      </c>
      <c r="C126" s="438"/>
      <c r="D126" s="438"/>
      <c r="E126" s="438"/>
      <c r="F126" s="438"/>
      <c r="G126" s="438"/>
      <c r="H126" s="438"/>
      <c r="I126" s="438"/>
      <c r="J126" s="438"/>
      <c r="K126" s="438"/>
      <c r="L126" s="438"/>
      <c r="M126" s="438"/>
      <c r="N126" s="438"/>
      <c r="O126" s="438"/>
      <c r="P126" s="438"/>
      <c r="Q126" s="438"/>
      <c r="R126" s="438"/>
      <c r="S126" s="438"/>
      <c r="T126" s="5"/>
    </row>
    <row r="127" spans="1:20" ht="14.25" customHeight="1" x14ac:dyDescent="0.2">
      <c r="A127" s="67" t="s">
        <v>114</v>
      </c>
      <c r="B127" s="425" t="str">
        <f>IF('2b.  Complex Form Data Entry'!F166="Y", '2b.  Complex Form Data Entry'!C196, 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25"/>
      <c r="D127" s="425"/>
      <c r="E127" s="425"/>
      <c r="F127" s="425"/>
      <c r="G127" s="425"/>
      <c r="H127" s="425"/>
      <c r="I127" s="425"/>
      <c r="J127" s="425"/>
      <c r="K127" s="425"/>
      <c r="L127" s="425"/>
      <c r="M127" s="425"/>
      <c r="N127" s="425"/>
      <c r="O127" s="425"/>
      <c r="P127" s="425"/>
      <c r="Q127" s="425"/>
      <c r="R127" s="425"/>
      <c r="S127" s="425"/>
      <c r="T127" s="5"/>
    </row>
    <row r="128" spans="1:20" ht="16.5" customHeight="1" x14ac:dyDescent="0.2">
      <c r="A128" s="67" t="s">
        <v>118</v>
      </c>
      <c r="B128" s="424" t="s">
        <v>111</v>
      </c>
      <c r="C128" s="424"/>
      <c r="D128" s="424"/>
      <c r="E128" s="424"/>
      <c r="F128" s="424"/>
      <c r="G128" s="424"/>
      <c r="H128" s="424"/>
      <c r="I128" s="424"/>
      <c r="J128" s="424"/>
      <c r="K128" s="424"/>
      <c r="L128" s="424"/>
      <c r="M128" s="424"/>
      <c r="N128" s="424"/>
      <c r="O128" s="424"/>
      <c r="P128" s="424"/>
      <c r="Q128" s="424"/>
      <c r="R128" s="424"/>
      <c r="S128" s="424"/>
      <c r="T128" s="5"/>
    </row>
    <row r="129" spans="1:20" ht="14.25" customHeight="1" x14ac:dyDescent="0.2">
      <c r="A129" s="67"/>
      <c r="B129" s="442" t="str">
        <f>'2b.  Complex Form Data Entry'!C174</f>
        <v>-</v>
      </c>
      <c r="C129" s="442"/>
      <c r="D129" s="442"/>
      <c r="E129" s="442"/>
      <c r="F129" s="442"/>
      <c r="G129" s="442"/>
      <c r="H129" s="442"/>
      <c r="I129" s="442"/>
      <c r="J129" s="442"/>
      <c r="K129" s="442"/>
      <c r="L129" s="442"/>
      <c r="M129" s="442"/>
      <c r="N129" s="442"/>
      <c r="O129" s="442"/>
      <c r="P129" s="442"/>
      <c r="Q129" s="442"/>
      <c r="R129" s="442"/>
      <c r="S129" s="442"/>
    </row>
    <row r="130" spans="1:20" ht="14.25" x14ac:dyDescent="0.2">
      <c r="A130" s="67"/>
      <c r="B130" s="442" t="str">
        <f>'2b.  Complex Form Data Entry'!C175</f>
        <v xml:space="preserve">- </v>
      </c>
      <c r="C130" s="442"/>
      <c r="D130" s="442"/>
      <c r="E130" s="442"/>
      <c r="F130" s="442"/>
      <c r="G130" s="442"/>
      <c r="H130" s="442"/>
      <c r="I130" s="442"/>
      <c r="J130" s="442"/>
      <c r="K130" s="442"/>
      <c r="L130" s="442"/>
      <c r="M130" s="442"/>
      <c r="N130" s="442"/>
      <c r="O130" s="442"/>
      <c r="P130" s="442"/>
      <c r="Q130" s="442"/>
      <c r="R130" s="442"/>
      <c r="S130" s="442"/>
    </row>
    <row r="131" spans="1:20" ht="12.75" customHeight="1" x14ac:dyDescent="0.2">
      <c r="A131" s="67"/>
      <c r="B131" s="442" t="str">
        <f>'2b.  Complex Form Data Entry'!C176</f>
        <v xml:space="preserve">- </v>
      </c>
      <c r="C131" s="442"/>
      <c r="D131" s="442"/>
      <c r="E131" s="442"/>
      <c r="F131" s="442"/>
      <c r="G131" s="442"/>
      <c r="H131" s="442"/>
      <c r="I131" s="442"/>
      <c r="J131" s="442"/>
      <c r="K131" s="442"/>
      <c r="L131" s="442"/>
      <c r="M131" s="442"/>
      <c r="N131" s="442"/>
      <c r="O131" s="442"/>
      <c r="P131" s="442"/>
      <c r="Q131" s="442"/>
      <c r="R131" s="442"/>
      <c r="S131" s="442"/>
    </row>
    <row r="132" spans="1:20" ht="15" customHeight="1" x14ac:dyDescent="0.2">
      <c r="A132" s="67"/>
      <c r="B132" s="442" t="str">
        <f>'2b.  Complex Form Data Entry'!C177</f>
        <v xml:space="preserve">- </v>
      </c>
      <c r="C132" s="442"/>
      <c r="D132" s="442"/>
      <c r="E132" s="442"/>
      <c r="F132" s="442"/>
      <c r="G132" s="442"/>
      <c r="H132" s="442"/>
      <c r="I132" s="442"/>
      <c r="J132" s="442"/>
      <c r="K132" s="442"/>
      <c r="L132" s="442"/>
      <c r="M132" s="442"/>
      <c r="N132" s="442"/>
      <c r="O132" s="442"/>
      <c r="P132" s="442"/>
      <c r="Q132" s="442"/>
      <c r="R132" s="442"/>
      <c r="S132" s="442"/>
    </row>
    <row r="133" spans="1:20" ht="14.25" x14ac:dyDescent="0.2">
      <c r="A133" s="67"/>
      <c r="B133" s="442" t="str">
        <f>'2b.  Complex Form Data Entry'!C178</f>
        <v xml:space="preserve">- </v>
      </c>
      <c r="C133" s="442"/>
      <c r="D133" s="442"/>
      <c r="E133" s="442"/>
      <c r="F133" s="442"/>
      <c r="G133" s="442"/>
      <c r="H133" s="442"/>
      <c r="I133" s="442"/>
      <c r="J133" s="442"/>
      <c r="K133" s="442"/>
      <c r="L133" s="442"/>
      <c r="M133" s="442"/>
      <c r="N133" s="442"/>
      <c r="O133" s="442"/>
      <c r="P133" s="442"/>
      <c r="Q133" s="442"/>
      <c r="R133" s="442"/>
      <c r="S133" s="442"/>
      <c r="T133" s="5"/>
    </row>
    <row r="134" spans="1:20" ht="14.25" x14ac:dyDescent="0.2">
      <c r="A134" s="67"/>
      <c r="B134" s="442"/>
      <c r="C134" s="442"/>
      <c r="D134" s="442"/>
      <c r="E134" s="442"/>
      <c r="F134" s="442"/>
      <c r="G134" s="442"/>
      <c r="H134" s="442"/>
      <c r="I134" s="442"/>
      <c r="J134" s="442"/>
      <c r="K134" s="442"/>
      <c r="L134" s="442"/>
      <c r="M134" s="442"/>
      <c r="N134" s="442"/>
      <c r="O134" s="442"/>
      <c r="P134" s="442"/>
      <c r="Q134" s="442"/>
      <c r="R134" s="442"/>
      <c r="S134" s="442"/>
    </row>
    <row r="135" spans="1:20" ht="13.5" x14ac:dyDescent="0.2">
      <c r="A135" t="str">
        <f>IF('2b.  Complex Form Data Entry'!C181="", " ", "6.")</f>
        <v xml:space="preserve"> </v>
      </c>
      <c r="B135" s="442"/>
      <c r="C135" s="442"/>
      <c r="D135" s="442"/>
      <c r="E135" s="442"/>
      <c r="F135" s="442"/>
      <c r="G135" s="442"/>
      <c r="H135" s="442"/>
      <c r="I135" s="442"/>
      <c r="J135" s="442"/>
      <c r="K135" s="442"/>
      <c r="L135" s="442"/>
      <c r="M135" s="442"/>
      <c r="N135" s="442"/>
      <c r="O135" s="442"/>
      <c r="P135" s="442"/>
      <c r="Q135" s="442"/>
      <c r="R135" s="442"/>
      <c r="S135" s="442"/>
    </row>
    <row r="136" spans="1:20" ht="13.5" x14ac:dyDescent="0.2">
      <c r="A136" s="69"/>
      <c r="B136" s="442"/>
      <c r="C136" s="442"/>
      <c r="D136" s="442"/>
      <c r="E136" s="442"/>
      <c r="F136" s="442"/>
      <c r="G136" s="442"/>
      <c r="H136" s="442"/>
      <c r="I136" s="442"/>
      <c r="J136" s="442"/>
      <c r="K136" s="442"/>
      <c r="L136" s="442"/>
      <c r="M136" s="442"/>
      <c r="N136" s="442"/>
      <c r="O136" s="442"/>
      <c r="P136" s="442"/>
      <c r="Q136" s="442"/>
      <c r="R136" s="442"/>
      <c r="S136" s="442"/>
    </row>
    <row r="137" spans="1:20" ht="13.5" x14ac:dyDescent="0.2">
      <c r="A137" s="69"/>
      <c r="B137" s="442"/>
      <c r="C137" s="442"/>
      <c r="D137" s="442"/>
      <c r="E137" s="442"/>
      <c r="F137" s="442"/>
      <c r="G137" s="442"/>
      <c r="H137" s="442"/>
      <c r="I137" s="442"/>
      <c r="J137" s="442"/>
      <c r="K137" s="442"/>
      <c r="L137" s="442"/>
      <c r="M137" s="442"/>
      <c r="N137" s="442"/>
      <c r="O137" s="442"/>
      <c r="P137" s="442"/>
      <c r="Q137" s="442"/>
      <c r="R137" s="442"/>
      <c r="S137" s="442"/>
    </row>
    <row r="138" spans="1:20" ht="13.5" x14ac:dyDescent="0.2">
      <c r="A138" s="69"/>
      <c r="D138" s="53"/>
      <c r="E138" s="49"/>
      <c r="F138" s="49"/>
    </row>
    <row r="139" spans="1:20" x14ac:dyDescent="0.2">
      <c r="D139" s="53"/>
      <c r="E139" s="49"/>
      <c r="F139" s="49"/>
    </row>
    <row r="140" spans="1:20" x14ac:dyDescent="0.2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scale="45" fitToHeight="2" orientation="landscape" copies="2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YQKKTEHHRR7V-1353-4020</_dlc_DocId>
    <_dlc_DocIdUrl xmlns="cfc4bdfe-72e7-4bcf-8777-527aa6965755">
      <Url>https://kc1-portal38.sharepoint.com/FMD/Legislation2015/_layouts/15/DocIdRedir.aspx?ID=YQKKTEHHRR7V-1353-4020</Url>
      <Description>YQKKTEHHRR7V-1353-4020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3" ma:contentTypeDescription="Create a new document." ma:contentTypeScope="" ma:versionID="cd1b8f4ef520d3bb464396a3dcc5db60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bfc014ce51d7881349525cec04a0890d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cfc4bdfe-72e7-4bcf-8777-527aa696575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1ff4bbbe-e948-4d8f-bbf3-024ce416f147"/>
    <ds:schemaRef ds:uri="b516f40b-13c9-483a-b8d0-25e20c0c5f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2D9FBEE-8454-4AF1-89F3-2FAC3BD3E4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1.  Instructions</vt:lpstr>
      <vt:lpstr>2a.  Simple Form Data Entry</vt:lpstr>
      <vt:lpstr>3a.  Simple Form Fiscal Note</vt:lpstr>
      <vt:lpstr>2b.  Complex Form Data Entry</vt:lpstr>
      <vt:lpstr>3b.  Complex Form Fiscal Note</vt:lpstr>
      <vt:lpstr>'3a.  Simple Form Fiscal Note'!Print_Area</vt:lpstr>
      <vt:lpstr>'3b.  Complex Form Fiscal Note'!Print_Area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Mapranath</dc:creator>
  <cp:lastModifiedBy>Lucero, Danielle</cp:lastModifiedBy>
  <cp:lastPrinted>2020-02-06T19:58:35Z</cp:lastPrinted>
  <dcterms:created xsi:type="dcterms:W3CDTF">1999-06-02T23:29:55Z</dcterms:created>
  <dcterms:modified xsi:type="dcterms:W3CDTF">2020-02-06T19:58:45Z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b0236e6d-cba0-48a3-a551-a95f37781341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