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640" windowHeight="9120" activeTab="0"/>
  </bookViews>
  <sheets>
    <sheet name="Flow 2008-2012" sheetId="1" r:id="rId1"/>
  </sheets>
  <definedNames>
    <definedName name="Annual_2163" localSheetId="0">'Flow 2008-2012'!$C$14</definedName>
    <definedName name="Annual_2163">#REF!</definedName>
    <definedName name="Annual_3159" localSheetId="0">'Flow 2008-2012'!#REF!</definedName>
    <definedName name="Annual_3159">#REF!</definedName>
    <definedName name="CFSA_cap_for_housing" localSheetId="0">'Flow 2008-2012'!$C$7</definedName>
    <definedName name="CFSA_cap_for_housing">#REF!</definedName>
    <definedName name="_xlnm.Print_Area" localSheetId="0">'Flow 2008-2012'!$A$1:$T$29</definedName>
    <definedName name="_xlnm.Print_Titles" localSheetId="0">'Flow 2008-2012'!$2:$2</definedName>
    <definedName name="RAHP_est" localSheetId="0">'Flow 2008-2012'!$C$5</definedName>
    <definedName name="RAHP_est">#REF!</definedName>
    <definedName name="RAHP_O_and_M" localSheetId="0">'Flow 2008-2012'!$C$6</definedName>
    <definedName name="RAHP_O_and_M">#REF!</definedName>
    <definedName name="Spec_needs_housing_capital" localSheetId="0">'Flow 2008-2012'!$C$8</definedName>
    <definedName name="Spec_needs_housing_capital">#REF!</definedName>
    <definedName name="Z_1704CB2F_FAC9_4B55_8242_3E07785C5914_.wvu.PrintArea" localSheetId="0" hidden="1">'Flow 2008-2012'!$B$2:$C$5</definedName>
    <definedName name="Z_1704CB2F_FAC9_4B55_8242_3E07785C5914_.wvu.PrintTitles" localSheetId="0" hidden="1">'Flow 2008-2012'!$2:$2</definedName>
    <definedName name="Z_A567A8B3_B072_4351_BE85_A1C239CC176B_.wvu.Cols" localSheetId="0" hidden="1">'Flow 2008-2012'!#REF!,'Flow 2008-2012'!#REF!</definedName>
    <definedName name="Z_A567A8B3_B072_4351_BE85_A1C239CC176B_.wvu.PrintArea" localSheetId="0" hidden="1">'Flow 2008-2012'!$B$2:$S$2</definedName>
    <definedName name="Z_A567A8B3_B072_4351_BE85_A1C239CC176B_.wvu.PrintTitles" localSheetId="0" hidden="1">'Flow 2008-2012'!$2:$2</definedName>
    <definedName name="Z_A567A8B3_B072_4351_BE85_A1C239CC176B_.wvu.Rows" localSheetId="0" hidden="1">'Flow 2008-2012'!#REF!</definedName>
  </definedNames>
  <calcPr fullCalcOnLoad="1"/>
</workbook>
</file>

<file path=xl/sharedStrings.xml><?xml version="1.0" encoding="utf-8"?>
<sst xmlns="http://schemas.openxmlformats.org/spreadsheetml/2006/main" count="44" uniqueCount="40">
  <si>
    <t>Comments</t>
  </si>
  <si>
    <t xml:space="preserve">New RAHP project commitments </t>
  </si>
  <si>
    <t>New HOF-CX project commitments</t>
  </si>
  <si>
    <t>Note: average time from commitment to final voucher for current HOF projects is 23.2 months</t>
  </si>
  <si>
    <t>Estimated balance 2009 year-end</t>
  </si>
  <si>
    <t>Estimated balance 2010 year-end</t>
  </si>
  <si>
    <t>Estimated balance 2011 year-end</t>
  </si>
  <si>
    <t>Estimated balance 2012 year-end</t>
  </si>
  <si>
    <t>Estimated interest earnings on fund balance</t>
  </si>
  <si>
    <t>New revenues</t>
  </si>
  <si>
    <t>Appropriations to the HOF -  Housing Finance Program</t>
  </si>
  <si>
    <t>Appropriations to the HOF -  Homeless Housing Program</t>
  </si>
  <si>
    <t>Special needs housing (MH, DD, Vets Program)</t>
  </si>
  <si>
    <t>Assumptions:</t>
  </si>
  <si>
    <t>Total</t>
  </si>
  <si>
    <t>RAHP operations</t>
  </si>
  <si>
    <t>Interest earned on fund balance</t>
  </si>
  <si>
    <t>Estimated ending balance 2008</t>
  </si>
  <si>
    <t>Total interest, all fund sources</t>
  </si>
  <si>
    <t>HFP Capital expended within two years.</t>
  </si>
  <si>
    <t>Special Needs Capital at $300,000 per year.</t>
  </si>
  <si>
    <t>2163 funds expended at 20% per year for five year commitment.</t>
  </si>
  <si>
    <t>HOF</t>
  </si>
  <si>
    <t>Total HOF fund ending fund balance</t>
  </si>
  <si>
    <t>Actual balance,  2008 year-end</t>
  </si>
  <si>
    <t>MIDD Housing Services</t>
  </si>
  <si>
    <t>2163 &amp;1359 &amp; MIDD</t>
  </si>
  <si>
    <t>Funds Available for Interim Loan Program</t>
  </si>
  <si>
    <r>
      <t xml:space="preserve">Commitments made against RAHP and HOF-CX are not typically expended until the </t>
    </r>
    <r>
      <rPr>
        <u val="single"/>
        <sz val="14"/>
        <rFont val="Arial"/>
        <family val="0"/>
      </rPr>
      <t>second</t>
    </r>
    <r>
      <rPr>
        <sz val="14"/>
        <rFont val="Arial"/>
        <family val="0"/>
      </rPr>
      <t xml:space="preserve"> year; this model assumes 2163 and 1359 funds are expended 20% in equal amounts over the five-year term of the service contracts.</t>
    </r>
  </si>
  <si>
    <t>1359 funds expended at 20% per year for five year commitment.</t>
  </si>
  <si>
    <t>HOF budget (RAHP, CFSA, DD, Vets, MH only) "Traditional Sources"</t>
  </si>
  <si>
    <t>2163 and 1359 funds "New Sources" (HHSF)</t>
  </si>
  <si>
    <t>2163 &amp; 1359 (Document recording fee, homeless housing)</t>
  </si>
  <si>
    <t>Est. expend- itures 2008</t>
  </si>
  <si>
    <t>Est. expend- itures 2009</t>
  </si>
  <si>
    <t>Est. expend- itures 2010</t>
  </si>
  <si>
    <t>Est. expend- itures 2011</t>
  </si>
  <si>
    <t>Est. expend- itures 2012</t>
  </si>
  <si>
    <t>2008 estimated ending balance and future expenitures based on  an average time from commitment to final payment of just under 24 months, the estimated average for all active HOF projects currently in the fund.</t>
  </si>
  <si>
    <t>1.45-3.15%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</si>
</sst>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_);_(* \(#,##0.0\);_(* &quot;-&quot;?_);_(@_)"/>
    <numFmt numFmtId="166" formatCode="_(* #,##0.0_);_(* \(#,##0.0\);_(* &quot;-&quot;??_);_(@_)"/>
    <numFmt numFmtId="167" formatCode="_(* #,##0_);_(* \(#,##0\);_(* &quot;-&quot;??_);_(@_)"/>
    <numFmt numFmtId="168" formatCode="_(&quot;$&quot;* #,##0_);_(&quot;$&quot;* \(#,##0\);_(&quot;$&quot;* &quot;-&quot;??_);_(@_)"/>
    <numFmt numFmtId="169" formatCode="_(&quot;$&quot;* #,##0.0_);_(&quot;$&quot;* \(#,##0.0\);_(&quot;$&quot;* &quot;-&quot;??_);_(@_)"/>
    <numFmt numFmtId="170" formatCode="0.0%"/>
    <numFmt numFmtId="171" formatCode="_(* #,##0.0000_);_(* \(#,##0.0000\);_(* &quot;-&quot;????_);_(@_)"/>
    <numFmt numFmtId="172" formatCode="_(* #,##0.000_);_(* \(#,##0.000\);_(* &quot;-&quot;???_);_(@_)"/>
  </numFmts>
  <fonts count="60">
    <font>
      <sz val="10"/>
      <name val="Arial"/>
      <family val="0"/>
    </font>
    <font>
      <u val="single"/>
      <sz val="10"/>
      <color indexed="14"/>
      <name val="MS Sans Serif"/>
      <family val="0"/>
    </font>
    <font>
      <u val="single"/>
      <sz val="10"/>
      <color indexed="12"/>
      <name val="MS Sans Serif"/>
      <family val="0"/>
    </font>
    <font>
      <sz val="10"/>
      <color indexed="8"/>
      <name val="Arial"/>
      <family val="0"/>
    </font>
    <font>
      <sz val="8"/>
      <name val="Arial"/>
      <family val="0"/>
    </font>
    <font>
      <b/>
      <sz val="10"/>
      <color indexed="8"/>
      <name val="ARIAL"/>
      <family val="2"/>
    </font>
    <font>
      <b/>
      <sz val="10"/>
      <name val="Arial"/>
      <family val="2"/>
    </font>
    <font>
      <b/>
      <sz val="14"/>
      <name val="Arial"/>
      <family val="2"/>
    </font>
    <font>
      <b/>
      <sz val="12"/>
      <name val="Arial"/>
      <family val="2"/>
    </font>
    <font>
      <b/>
      <sz val="12"/>
      <color indexed="8"/>
      <name val="ARIAL"/>
      <family val="2"/>
    </font>
    <font>
      <b/>
      <sz val="11"/>
      <name val="Arial"/>
      <family val="2"/>
    </font>
    <font>
      <sz val="11"/>
      <name val="Arial"/>
      <family val="0"/>
    </font>
    <font>
      <sz val="11"/>
      <color indexed="8"/>
      <name val="Arial"/>
      <family val="0"/>
    </font>
    <font>
      <b/>
      <sz val="14"/>
      <color indexed="9"/>
      <name val="Arial"/>
      <family val="2"/>
    </font>
    <font>
      <b/>
      <sz val="16"/>
      <color indexed="9"/>
      <name val="Arial"/>
      <family val="2"/>
    </font>
    <font>
      <sz val="14"/>
      <color indexed="8"/>
      <name val="Arial"/>
      <family val="0"/>
    </font>
    <font>
      <sz val="10"/>
      <color indexed="10"/>
      <name val="Arial"/>
      <family val="0"/>
    </font>
    <font>
      <sz val="12"/>
      <color indexed="8"/>
      <name val="Arial"/>
      <family val="0"/>
    </font>
    <font>
      <sz val="12"/>
      <name val="Arial"/>
      <family val="0"/>
    </font>
    <font>
      <b/>
      <sz val="14"/>
      <color indexed="8"/>
      <name val="ARIAL"/>
      <family val="2"/>
    </font>
    <font>
      <sz val="14"/>
      <name val="Arial"/>
      <family val="0"/>
    </font>
    <font>
      <u val="single"/>
      <sz val="14"/>
      <name val="Arial"/>
      <family val="0"/>
    </font>
    <font>
      <sz val="12"/>
      <color indexed="10"/>
      <name val="Arial"/>
      <family val="0"/>
    </font>
    <font>
      <sz val="12"/>
      <name val="ARIAL"/>
      <family val="2"/>
    </font>
    <font>
      <sz val="11.5"/>
      <color indexed="8"/>
      <name val="Arial"/>
      <family val="0"/>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color indexed="63"/>
      </top>
      <bottom style="medium"/>
    </border>
    <border>
      <left style="medium"/>
      <right>
        <color indexed="63"/>
      </right>
      <top>
        <color indexed="63"/>
      </top>
      <bottom style="medium"/>
    </border>
    <border>
      <left style="thin"/>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style="thin"/>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medium"/>
      <bottom style="thin"/>
    </border>
    <border>
      <left style="thin"/>
      <right style="medium"/>
      <top>
        <color indexed="63"/>
      </top>
      <bottom style="medium"/>
    </border>
    <border>
      <left style="thin"/>
      <right style="medium"/>
      <top style="thin"/>
      <bottom>
        <color indexed="63"/>
      </bottom>
    </border>
    <border>
      <left>
        <color indexed="63"/>
      </left>
      <right style="medium"/>
      <top style="medium"/>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Alignment="1">
      <alignment/>
    </xf>
    <xf numFmtId="0" fontId="6" fillId="0" borderId="0" xfId="0" applyFont="1" applyAlignment="1">
      <alignment/>
    </xf>
    <xf numFmtId="41" fontId="0" fillId="0" borderId="0" xfId="0" applyNumberFormat="1" applyAlignment="1">
      <alignment/>
    </xf>
    <xf numFmtId="0" fontId="0" fillId="0" borderId="10" xfId="0" applyBorder="1" applyAlignment="1">
      <alignment/>
    </xf>
    <xf numFmtId="0" fontId="3" fillId="0" borderId="0" xfId="57">
      <alignment/>
      <protection/>
    </xf>
    <xf numFmtId="0" fontId="11" fillId="0" borderId="0" xfId="0" applyFont="1" applyAlignment="1">
      <alignment/>
    </xf>
    <xf numFmtId="164" fontId="5" fillId="33" borderId="0" xfId="57" applyNumberFormat="1" applyFont="1" applyFill="1" applyBorder="1" applyAlignment="1">
      <alignment horizontal="left" wrapText="1"/>
      <protection/>
    </xf>
    <xf numFmtId="164" fontId="5" fillId="33" borderId="0" xfId="57" applyNumberFormat="1" applyFont="1" applyFill="1" applyBorder="1" applyAlignment="1">
      <alignment horizontal="right" wrapText="1"/>
      <protection/>
    </xf>
    <xf numFmtId="0" fontId="0" fillId="0" borderId="11" xfId="0" applyBorder="1" applyAlignment="1">
      <alignment horizontal="center"/>
    </xf>
    <xf numFmtId="0" fontId="0" fillId="0" borderId="11" xfId="0" applyBorder="1" applyAlignment="1">
      <alignment horizontal="center" vertical="center" wrapText="1"/>
    </xf>
    <xf numFmtId="41" fontId="0" fillId="34" borderId="12" xfId="0" applyNumberFormat="1" applyFill="1" applyBorder="1" applyAlignment="1">
      <alignment/>
    </xf>
    <xf numFmtId="41" fontId="0" fillId="34" borderId="13" xfId="0" applyNumberFormat="1" applyFill="1" applyBorder="1" applyAlignment="1">
      <alignment/>
    </xf>
    <xf numFmtId="0" fontId="12" fillId="0" borderId="0" xfId="57" applyFont="1">
      <alignment/>
      <protection/>
    </xf>
    <xf numFmtId="41" fontId="11" fillId="0" borderId="0" xfId="0" applyNumberFormat="1" applyFont="1" applyAlignment="1">
      <alignment/>
    </xf>
    <xf numFmtId="168" fontId="3" fillId="0" borderId="14" xfId="44" applyNumberFormat="1" applyFont="1" applyBorder="1" applyAlignment="1">
      <alignment horizontal="right"/>
    </xf>
    <xf numFmtId="168" fontId="3" fillId="0" borderId="0" xfId="44" applyNumberFormat="1" applyFont="1" applyBorder="1" applyAlignment="1">
      <alignment horizontal="right"/>
    </xf>
    <xf numFmtId="168" fontId="3" fillId="0" borderId="0" xfId="44" applyNumberFormat="1" applyFont="1" applyBorder="1" applyAlignment="1">
      <alignment/>
    </xf>
    <xf numFmtId="168" fontId="3" fillId="0" borderId="15" xfId="44" applyNumberFormat="1" applyFont="1" applyBorder="1" applyAlignment="1">
      <alignment/>
    </xf>
    <xf numFmtId="168" fontId="3" fillId="0" borderId="15" xfId="44" applyNumberFormat="1" applyFont="1" applyFill="1" applyBorder="1" applyAlignment="1">
      <alignment/>
    </xf>
    <xf numFmtId="168" fontId="15" fillId="0" borderId="0" xfId="44" applyNumberFormat="1" applyFont="1" applyBorder="1" applyAlignment="1">
      <alignment horizontal="right"/>
    </xf>
    <xf numFmtId="168" fontId="8" fillId="0" borderId="14" xfId="44" applyNumberFormat="1" applyFont="1" applyBorder="1" applyAlignment="1">
      <alignment horizontal="center" vertical="center"/>
    </xf>
    <xf numFmtId="168" fontId="11" fillId="0" borderId="14" xfId="44" applyNumberFormat="1" applyFont="1" applyBorder="1" applyAlignment="1">
      <alignment/>
    </xf>
    <xf numFmtId="168" fontId="3" fillId="0" borderId="13" xfId="44" applyNumberFormat="1" applyFont="1" applyBorder="1" applyAlignment="1">
      <alignment/>
    </xf>
    <xf numFmtId="168" fontId="10" fillId="0" borderId="0" xfId="44" applyNumberFormat="1" applyFont="1" applyFill="1" applyBorder="1" applyAlignment="1">
      <alignment horizontal="center"/>
    </xf>
    <xf numFmtId="0" fontId="0" fillId="0" borderId="0" xfId="0" applyBorder="1" applyAlignment="1">
      <alignment horizontal="center" vertical="center" wrapText="1"/>
    </xf>
    <xf numFmtId="168" fontId="0" fillId="35" borderId="0" xfId="44" applyNumberFormat="1" applyFill="1" applyBorder="1" applyAlignment="1">
      <alignment/>
    </xf>
    <xf numFmtId="168" fontId="0" fillId="0" borderId="16" xfId="44" applyNumberFormat="1" applyBorder="1" applyAlignment="1">
      <alignment/>
    </xf>
    <xf numFmtId="168" fontId="0" fillId="0" borderId="17" xfId="44" applyNumberFormat="1" applyBorder="1" applyAlignment="1">
      <alignment/>
    </xf>
    <xf numFmtId="168" fontId="0" fillId="0" borderId="0" xfId="44" applyNumberFormat="1" applyBorder="1" applyAlignment="1">
      <alignment/>
    </xf>
    <xf numFmtId="168" fontId="0" fillId="0" borderId="16" xfId="44" applyNumberFormat="1" applyFill="1" applyBorder="1" applyAlignment="1">
      <alignment/>
    </xf>
    <xf numFmtId="168" fontId="0" fillId="34" borderId="18" xfId="44" applyNumberFormat="1" applyFill="1" applyBorder="1" applyAlignment="1">
      <alignment/>
    </xf>
    <xf numFmtId="168" fontId="0" fillId="34" borderId="12" xfId="44" applyNumberFormat="1" applyFill="1" applyBorder="1" applyAlignment="1">
      <alignment/>
    </xf>
    <xf numFmtId="168" fontId="0" fillId="34" borderId="13" xfId="44" applyNumberFormat="1" applyFill="1" applyBorder="1" applyAlignment="1">
      <alignment/>
    </xf>
    <xf numFmtId="168" fontId="0" fillId="0" borderId="0" xfId="44" applyNumberFormat="1" applyFill="1" applyBorder="1" applyAlignment="1">
      <alignment/>
    </xf>
    <xf numFmtId="168" fontId="0" fillId="0" borderId="14" xfId="44" applyNumberFormat="1" applyBorder="1" applyAlignment="1">
      <alignment/>
    </xf>
    <xf numFmtId="168" fontId="0" fillId="0" borderId="19" xfId="44" applyNumberFormat="1" applyBorder="1" applyAlignment="1">
      <alignment/>
    </xf>
    <xf numFmtId="168" fontId="16" fillId="34" borderId="12" xfId="44" applyNumberFormat="1" applyFont="1" applyFill="1" applyBorder="1" applyAlignment="1">
      <alignment/>
    </xf>
    <xf numFmtId="168" fontId="16" fillId="34" borderId="13" xfId="44" applyNumberFormat="1" applyFont="1" applyFill="1" applyBorder="1" applyAlignment="1">
      <alignment/>
    </xf>
    <xf numFmtId="168" fontId="0" fillId="0" borderId="20" xfId="44" applyNumberFormat="1" applyBorder="1" applyAlignment="1">
      <alignment/>
    </xf>
    <xf numFmtId="41" fontId="10" fillId="0" borderId="13" xfId="0" applyNumberFormat="1" applyFont="1" applyFill="1" applyBorder="1" applyAlignment="1">
      <alignment horizontal="center" wrapText="1"/>
    </xf>
    <xf numFmtId="41" fontId="10" fillId="0" borderId="12" xfId="0" applyNumberFormat="1" applyFont="1" applyFill="1" applyBorder="1" applyAlignment="1">
      <alignment horizontal="center" wrapText="1"/>
    </xf>
    <xf numFmtId="41" fontId="10" fillId="35" borderId="21" xfId="0" applyNumberFormat="1" applyFont="1" applyFill="1" applyBorder="1" applyAlignment="1">
      <alignment horizontal="center" wrapText="1"/>
    </xf>
    <xf numFmtId="0" fontId="10" fillId="0" borderId="18" xfId="0" applyFont="1" applyBorder="1" applyAlignment="1">
      <alignment horizontal="center" vertical="center" wrapText="1"/>
    </xf>
    <xf numFmtId="41" fontId="10" fillId="35" borderId="13" xfId="0" applyNumberFormat="1" applyFont="1" applyFill="1" applyBorder="1" applyAlignment="1">
      <alignment horizontal="center" wrapText="1"/>
    </xf>
    <xf numFmtId="168" fontId="17" fillId="0" borderId="0" xfId="44" applyNumberFormat="1" applyFont="1" applyBorder="1" applyAlignment="1">
      <alignment horizontal="right"/>
    </xf>
    <xf numFmtId="168" fontId="17" fillId="0" borderId="19" xfId="44" applyNumberFormat="1" applyFont="1" applyBorder="1" applyAlignment="1">
      <alignment horizontal="right"/>
    </xf>
    <xf numFmtId="168" fontId="17" fillId="0" borderId="13" xfId="44" applyNumberFormat="1" applyFont="1" applyBorder="1" applyAlignment="1">
      <alignment horizontal="right"/>
    </xf>
    <xf numFmtId="168" fontId="17" fillId="0" borderId="14" xfId="44" applyNumberFormat="1" applyFont="1" applyBorder="1" applyAlignment="1">
      <alignment horizontal="right"/>
    </xf>
    <xf numFmtId="41" fontId="9" fillId="0" borderId="0" xfId="44" applyNumberFormat="1" applyFont="1" applyBorder="1" applyAlignment="1">
      <alignment horizontal="right"/>
    </xf>
    <xf numFmtId="41" fontId="9" fillId="0" borderId="0" xfId="42" applyNumberFormat="1" applyFont="1" applyBorder="1" applyAlignment="1" quotePrefix="1">
      <alignment horizontal="right"/>
    </xf>
    <xf numFmtId="0" fontId="17" fillId="0" borderId="0" xfId="57" applyFont="1">
      <alignment/>
      <protection/>
    </xf>
    <xf numFmtId="41" fontId="18" fillId="35" borderId="0" xfId="44" applyNumberFormat="1" applyFont="1" applyFill="1" applyBorder="1" applyAlignment="1">
      <alignment/>
    </xf>
    <xf numFmtId="41" fontId="18" fillId="0" borderId="22" xfId="44" applyNumberFormat="1" applyFont="1" applyBorder="1" applyAlignment="1">
      <alignment/>
    </xf>
    <xf numFmtId="41" fontId="22" fillId="0" borderId="16" xfId="44" applyNumberFormat="1" applyFont="1" applyBorder="1" applyAlignment="1">
      <alignment/>
    </xf>
    <xf numFmtId="41" fontId="18" fillId="0" borderId="16" xfId="44" applyNumberFormat="1" applyFont="1" applyBorder="1" applyAlignment="1">
      <alignment/>
    </xf>
    <xf numFmtId="41" fontId="22" fillId="0" borderId="0" xfId="44" applyNumberFormat="1" applyFont="1" applyBorder="1" applyAlignment="1">
      <alignment/>
    </xf>
    <xf numFmtId="41" fontId="17" fillId="0" borderId="16" xfId="44" applyNumberFormat="1" applyFont="1" applyBorder="1" applyAlignment="1">
      <alignment/>
    </xf>
    <xf numFmtId="41" fontId="17" fillId="0" borderId="22" xfId="44" applyNumberFormat="1" applyFont="1" applyBorder="1" applyAlignment="1">
      <alignment/>
    </xf>
    <xf numFmtId="41" fontId="22" fillId="0" borderId="16" xfId="44" applyNumberFormat="1" applyFont="1" applyFill="1" applyBorder="1" applyAlignment="1">
      <alignment/>
    </xf>
    <xf numFmtId="41" fontId="22" fillId="0" borderId="0" xfId="44" applyNumberFormat="1" applyFont="1" applyFill="1" applyBorder="1" applyAlignment="1">
      <alignment/>
    </xf>
    <xf numFmtId="41" fontId="18" fillId="35" borderId="13" xfId="44" applyNumberFormat="1" applyFont="1" applyFill="1" applyBorder="1" applyAlignment="1">
      <alignment/>
    </xf>
    <xf numFmtId="41" fontId="18" fillId="0" borderId="18" xfId="44" applyNumberFormat="1" applyFont="1" applyBorder="1" applyAlignment="1">
      <alignment/>
    </xf>
    <xf numFmtId="41" fontId="22" fillId="0" borderId="12" xfId="44" applyNumberFormat="1" applyFont="1" applyFill="1" applyBorder="1" applyAlignment="1">
      <alignment/>
    </xf>
    <xf numFmtId="41" fontId="18" fillId="0" borderId="12" xfId="44" applyNumberFormat="1" applyFont="1" applyFill="1" applyBorder="1" applyAlignment="1">
      <alignment/>
    </xf>
    <xf numFmtId="41" fontId="18" fillId="0" borderId="18" xfId="44" applyNumberFormat="1" applyFont="1" applyFill="1" applyBorder="1" applyAlignment="1">
      <alignment/>
    </xf>
    <xf numFmtId="41" fontId="22" fillId="0" borderId="13" xfId="44" applyNumberFormat="1" applyFont="1" applyFill="1" applyBorder="1" applyAlignment="1">
      <alignment/>
    </xf>
    <xf numFmtId="41" fontId="18" fillId="0" borderId="16" xfId="44" applyNumberFormat="1" applyFont="1" applyFill="1" applyBorder="1" applyAlignment="1">
      <alignment/>
    </xf>
    <xf numFmtId="41" fontId="18" fillId="0" borderId="22" xfId="44" applyNumberFormat="1" applyFont="1" applyFill="1" applyBorder="1" applyAlignment="1">
      <alignment/>
    </xf>
    <xf numFmtId="168" fontId="18" fillId="35" borderId="0" xfId="44" applyNumberFormat="1" applyFont="1" applyFill="1" applyBorder="1" applyAlignment="1">
      <alignment/>
    </xf>
    <xf numFmtId="168" fontId="18" fillId="0" borderId="22" xfId="44" applyNumberFormat="1" applyFont="1" applyBorder="1" applyAlignment="1">
      <alignment/>
    </xf>
    <xf numFmtId="168" fontId="22" fillId="0" borderId="16" xfId="44" applyNumberFormat="1" applyFont="1" applyBorder="1" applyAlignment="1">
      <alignment/>
    </xf>
    <xf numFmtId="168" fontId="18" fillId="0" borderId="16" xfId="44" applyNumberFormat="1" applyFont="1" applyBorder="1" applyAlignment="1">
      <alignment/>
    </xf>
    <xf numFmtId="168" fontId="18" fillId="0" borderId="0" xfId="44" applyNumberFormat="1" applyFont="1" applyBorder="1" applyAlignment="1">
      <alignment/>
    </xf>
    <xf numFmtId="168" fontId="18" fillId="0" borderId="20" xfId="44" applyNumberFormat="1" applyFont="1" applyBorder="1" applyAlignment="1">
      <alignment/>
    </xf>
    <xf numFmtId="168" fontId="22" fillId="0" borderId="0" xfId="44" applyNumberFormat="1" applyFont="1" applyBorder="1" applyAlignment="1">
      <alignment/>
    </xf>
    <xf numFmtId="37" fontId="22" fillId="0" borderId="16" xfId="44" applyNumberFormat="1" applyFont="1" applyBorder="1" applyAlignment="1">
      <alignment/>
    </xf>
    <xf numFmtId="3" fontId="18" fillId="35" borderId="23" xfId="44" applyNumberFormat="1" applyFont="1" applyFill="1" applyBorder="1" applyAlignment="1">
      <alignment/>
    </xf>
    <xf numFmtId="3" fontId="18" fillId="0" borderId="23" xfId="44" applyNumberFormat="1" applyFont="1" applyBorder="1" applyAlignment="1">
      <alignment/>
    </xf>
    <xf numFmtId="37" fontId="22" fillId="0" borderId="0" xfId="44" applyNumberFormat="1" applyFont="1" applyBorder="1" applyAlignment="1">
      <alignment/>
    </xf>
    <xf numFmtId="3" fontId="18" fillId="0" borderId="22" xfId="44" applyNumberFormat="1" applyFont="1" applyBorder="1" applyAlignment="1">
      <alignment/>
    </xf>
    <xf numFmtId="37" fontId="18" fillId="0" borderId="16" xfId="44" applyNumberFormat="1" applyFont="1" applyBorder="1" applyAlignment="1">
      <alignment/>
    </xf>
    <xf numFmtId="168" fontId="23" fillId="0" borderId="0" xfId="44" applyNumberFormat="1" applyFont="1" applyFill="1" applyBorder="1" applyAlignment="1">
      <alignment/>
    </xf>
    <xf numFmtId="168" fontId="23" fillId="0" borderId="16" xfId="44" applyNumberFormat="1" applyFont="1" applyBorder="1" applyAlignment="1">
      <alignment/>
    </xf>
    <xf numFmtId="168" fontId="23" fillId="0" borderId="0" xfId="44" applyNumberFormat="1" applyFont="1" applyBorder="1" applyAlignment="1">
      <alignment/>
    </xf>
    <xf numFmtId="168" fontId="8" fillId="0" borderId="0" xfId="44" applyNumberFormat="1" applyFont="1" applyFill="1" applyBorder="1" applyAlignment="1">
      <alignment/>
    </xf>
    <xf numFmtId="168" fontId="8" fillId="0" borderId="16" xfId="44" applyNumberFormat="1" applyFont="1" applyFill="1" applyBorder="1" applyAlignment="1">
      <alignment/>
    </xf>
    <xf numFmtId="168" fontId="19" fillId="0" borderId="24" xfId="44" applyNumberFormat="1" applyFont="1" applyBorder="1" applyAlignment="1">
      <alignment/>
    </xf>
    <xf numFmtId="168" fontId="7" fillId="0" borderId="24" xfId="44" applyNumberFormat="1" applyFont="1" applyFill="1" applyBorder="1" applyAlignment="1">
      <alignment horizontal="center"/>
    </xf>
    <xf numFmtId="168" fontId="13" fillId="34" borderId="13" xfId="44" applyNumberFormat="1" applyFont="1" applyFill="1" applyBorder="1" applyAlignment="1">
      <alignment horizontal="left" indent="1"/>
    </xf>
    <xf numFmtId="0" fontId="14" fillId="34" borderId="13" xfId="0" applyFont="1" applyFill="1" applyBorder="1" applyAlignment="1">
      <alignment horizontal="left" indent="1"/>
    </xf>
    <xf numFmtId="0" fontId="9" fillId="0" borderId="25" xfId="57" applyFont="1" applyBorder="1" applyAlignment="1">
      <alignment horizontal="center"/>
      <protection/>
    </xf>
    <xf numFmtId="168" fontId="3" fillId="0" borderId="26" xfId="44" applyNumberFormat="1" applyFont="1" applyBorder="1" applyAlignment="1">
      <alignment horizontal="right"/>
    </xf>
    <xf numFmtId="0" fontId="14" fillId="34" borderId="14" xfId="0" applyFont="1" applyFill="1" applyBorder="1" applyAlignment="1">
      <alignment horizontal="left" indent="1"/>
    </xf>
    <xf numFmtId="170" fontId="23" fillId="0" borderId="0" xfId="60" applyNumberFormat="1" applyFont="1" applyBorder="1" applyAlignment="1">
      <alignment/>
    </xf>
    <xf numFmtId="0" fontId="6" fillId="0" borderId="14" xfId="0" applyFont="1" applyBorder="1" applyAlignment="1">
      <alignment/>
    </xf>
    <xf numFmtId="168" fontId="3" fillId="0" borderId="27" xfId="44" applyNumberFormat="1" applyFont="1" applyFill="1" applyBorder="1" applyAlignment="1">
      <alignment/>
    </xf>
    <xf numFmtId="168" fontId="3" fillId="0" borderId="0" xfId="44" applyNumberFormat="1" applyFont="1" applyFill="1" applyBorder="1" applyAlignment="1">
      <alignment/>
    </xf>
    <xf numFmtId="168" fontId="3" fillId="0" borderId="13" xfId="44" applyNumberFormat="1" applyFont="1" applyFill="1" applyBorder="1" applyAlignment="1">
      <alignment/>
    </xf>
    <xf numFmtId="168" fontId="14" fillId="34" borderId="19" xfId="44" applyNumberFormat="1" applyFont="1" applyFill="1"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7" fillId="0" borderId="31" xfId="57" applyFont="1" applyBorder="1">
      <alignment/>
      <protection/>
    </xf>
    <xf numFmtId="168" fontId="5" fillId="0" borderId="32" xfId="44" applyNumberFormat="1" applyFont="1" applyBorder="1" applyAlignment="1">
      <alignment/>
    </xf>
    <xf numFmtId="168" fontId="0" fillId="0" borderId="24" xfId="44" applyNumberFormat="1" applyBorder="1" applyAlignment="1">
      <alignment/>
    </xf>
    <xf numFmtId="168" fontId="9" fillId="0" borderId="0" xfId="44" applyNumberFormat="1" applyFont="1" applyBorder="1" applyAlignment="1">
      <alignment horizontal="right"/>
    </xf>
    <xf numFmtId="168" fontId="9" fillId="0" borderId="0" xfId="44" applyNumberFormat="1" applyFont="1" applyBorder="1" applyAlignment="1">
      <alignment/>
    </xf>
    <xf numFmtId="168" fontId="0" fillId="0" borderId="33" xfId="44" applyNumberFormat="1" applyFill="1" applyBorder="1" applyAlignment="1">
      <alignment/>
    </xf>
    <xf numFmtId="168" fontId="23" fillId="0" borderId="23" xfId="44" applyNumberFormat="1" applyFont="1" applyFill="1" applyBorder="1" applyAlignment="1">
      <alignment/>
    </xf>
    <xf numFmtId="168" fontId="0" fillId="0" borderId="32" xfId="44" applyNumberFormat="1" applyFill="1" applyBorder="1" applyAlignment="1">
      <alignment/>
    </xf>
    <xf numFmtId="168" fontId="0" fillId="0" borderId="17" xfId="44" applyNumberFormat="1" applyFill="1" applyBorder="1" applyAlignment="1">
      <alignment/>
    </xf>
    <xf numFmtId="41" fontId="10" fillId="0" borderId="19" xfId="0" applyNumberFormat="1" applyFont="1" applyFill="1" applyBorder="1" applyAlignment="1">
      <alignment horizontal="center" wrapText="1"/>
    </xf>
    <xf numFmtId="41" fontId="0" fillId="34" borderId="34" xfId="0" applyNumberFormat="1" applyFill="1" applyBorder="1" applyAlignment="1">
      <alignment/>
    </xf>
    <xf numFmtId="41" fontId="0" fillId="34" borderId="21" xfId="0" applyNumberFormat="1" applyFill="1" applyBorder="1" applyAlignment="1">
      <alignment/>
    </xf>
    <xf numFmtId="168" fontId="0" fillId="0" borderId="35" xfId="44" applyNumberFormat="1" applyBorder="1" applyAlignment="1">
      <alignment/>
    </xf>
    <xf numFmtId="168" fontId="0" fillId="35" borderId="23" xfId="44" applyNumberFormat="1" applyFill="1" applyBorder="1" applyAlignment="1">
      <alignment/>
    </xf>
    <xf numFmtId="41" fontId="18" fillId="0" borderId="35" xfId="44" applyNumberFormat="1" applyFont="1" applyBorder="1" applyAlignment="1">
      <alignment/>
    </xf>
    <xf numFmtId="41" fontId="18" fillId="35" borderId="23" xfId="44" applyNumberFormat="1" applyFont="1" applyFill="1" applyBorder="1" applyAlignment="1">
      <alignment/>
    </xf>
    <xf numFmtId="41" fontId="18" fillId="0" borderId="14" xfId="44" applyNumberFormat="1" applyFont="1" applyBorder="1" applyAlignment="1">
      <alignment/>
    </xf>
    <xf numFmtId="41" fontId="18" fillId="0" borderId="34" xfId="44" applyNumberFormat="1" applyFont="1" applyBorder="1" applyAlignment="1">
      <alignment/>
    </xf>
    <xf numFmtId="41" fontId="18" fillId="35" borderId="21" xfId="44" applyNumberFormat="1" applyFont="1" applyFill="1" applyBorder="1" applyAlignment="1">
      <alignment/>
    </xf>
    <xf numFmtId="168" fontId="0" fillId="34" borderId="34" xfId="44" applyNumberFormat="1" applyFill="1" applyBorder="1" applyAlignment="1">
      <alignment/>
    </xf>
    <xf numFmtId="168" fontId="0" fillId="34" borderId="21" xfId="44" applyNumberFormat="1" applyFill="1" applyBorder="1" applyAlignment="1">
      <alignment/>
    </xf>
    <xf numFmtId="168" fontId="18" fillId="0" borderId="35" xfId="44" applyNumberFormat="1" applyFont="1" applyBorder="1" applyAlignment="1">
      <alignment/>
    </xf>
    <xf numFmtId="168" fontId="18" fillId="35" borderId="23" xfId="44" applyNumberFormat="1" applyFont="1" applyFill="1" applyBorder="1" applyAlignment="1">
      <alignment/>
    </xf>
    <xf numFmtId="3" fontId="18" fillId="0" borderId="14" xfId="44" applyNumberFormat="1" applyFont="1" applyBorder="1" applyAlignment="1">
      <alignment/>
    </xf>
    <xf numFmtId="168" fontId="0" fillId="0" borderId="14" xfId="44" applyNumberFormat="1" applyFill="1" applyBorder="1" applyAlignment="1">
      <alignment/>
    </xf>
    <xf numFmtId="168" fontId="23" fillId="0" borderId="14" xfId="44" applyNumberFormat="1" applyFont="1" applyBorder="1" applyAlignment="1">
      <alignment/>
    </xf>
    <xf numFmtId="168" fontId="8" fillId="0" borderId="14" xfId="44" applyNumberFormat="1" applyFont="1" applyFill="1" applyBorder="1" applyAlignment="1">
      <alignment/>
    </xf>
    <xf numFmtId="168" fontId="8" fillId="0" borderId="23" xfId="44" applyNumberFormat="1" applyFont="1" applyFill="1" applyBorder="1" applyAlignment="1">
      <alignment/>
    </xf>
    <xf numFmtId="168" fontId="5" fillId="0" borderId="36" xfId="44" applyNumberFormat="1" applyFont="1" applyBorder="1" applyAlignment="1">
      <alignment/>
    </xf>
    <xf numFmtId="168" fontId="8" fillId="35" borderId="13" xfId="44" applyNumberFormat="1" applyFont="1" applyFill="1" applyBorder="1" applyAlignment="1">
      <alignment/>
    </xf>
    <xf numFmtId="168" fontId="8" fillId="0" borderId="34" xfId="44" applyNumberFormat="1" applyFont="1" applyBorder="1" applyAlignment="1">
      <alignment/>
    </xf>
    <xf numFmtId="168" fontId="8" fillId="0" borderId="12" xfId="44" applyNumberFormat="1" applyFont="1" applyFill="1" applyBorder="1" applyAlignment="1">
      <alignment/>
    </xf>
    <xf numFmtId="168" fontId="8" fillId="35" borderId="21" xfId="44" applyNumberFormat="1" applyFont="1" applyFill="1" applyBorder="1" applyAlignment="1">
      <alignment/>
    </xf>
    <xf numFmtId="168" fontId="8" fillId="0" borderId="18" xfId="44" applyNumberFormat="1" applyFont="1" applyBorder="1" applyAlignment="1">
      <alignment/>
    </xf>
    <xf numFmtId="168" fontId="8" fillId="0" borderId="12" xfId="44" applyNumberFormat="1" applyFont="1" applyBorder="1" applyAlignment="1">
      <alignment/>
    </xf>
    <xf numFmtId="168" fontId="8" fillId="0" borderId="18" xfId="44" applyNumberFormat="1" applyFont="1" applyFill="1" applyBorder="1" applyAlignment="1">
      <alignment/>
    </xf>
    <xf numFmtId="168" fontId="8" fillId="0" borderId="13" xfId="44" applyNumberFormat="1" applyFont="1" applyFill="1" applyBorder="1" applyAlignment="1">
      <alignment/>
    </xf>
    <xf numFmtId="168" fontId="5" fillId="0" borderId="15" xfId="44" applyNumberFormat="1" applyFont="1" applyFill="1" applyBorder="1" applyAlignment="1">
      <alignment/>
    </xf>
    <xf numFmtId="41" fontId="8" fillId="35" borderId="0" xfId="44" applyNumberFormat="1" applyFont="1" applyFill="1" applyBorder="1" applyAlignment="1">
      <alignment/>
    </xf>
    <xf numFmtId="41" fontId="8" fillId="0" borderId="35" xfId="44" applyNumberFormat="1" applyFont="1" applyBorder="1" applyAlignment="1">
      <alignment/>
    </xf>
    <xf numFmtId="41" fontId="25" fillId="0" borderId="16" xfId="44" applyNumberFormat="1" applyFont="1" applyFill="1" applyBorder="1" applyAlignment="1">
      <alignment/>
    </xf>
    <xf numFmtId="41" fontId="8" fillId="35" borderId="23" xfId="44" applyNumberFormat="1" applyFont="1" applyFill="1" applyBorder="1" applyAlignment="1">
      <alignment/>
    </xf>
    <xf numFmtId="41" fontId="8" fillId="0" borderId="22" xfId="44" applyNumberFormat="1" applyFont="1" applyBorder="1" applyAlignment="1">
      <alignment/>
    </xf>
    <xf numFmtId="41" fontId="8" fillId="0" borderId="16" xfId="44" applyNumberFormat="1" applyFont="1" applyFill="1" applyBorder="1" applyAlignment="1">
      <alignment/>
    </xf>
    <xf numFmtId="41" fontId="8" fillId="0" borderId="20" xfId="44" applyNumberFormat="1" applyFont="1" applyFill="1" applyBorder="1" applyAlignment="1">
      <alignment/>
    </xf>
    <xf numFmtId="41" fontId="25" fillId="0" borderId="0" xfId="44" applyNumberFormat="1" applyFont="1" applyFill="1" applyBorder="1" applyAlignment="1">
      <alignment/>
    </xf>
    <xf numFmtId="41" fontId="10" fillId="35" borderId="37" xfId="0" applyNumberFormat="1" applyFont="1" applyFill="1" applyBorder="1" applyAlignment="1">
      <alignment horizontal="center" wrapText="1"/>
    </xf>
    <xf numFmtId="0" fontId="0" fillId="0" borderId="0" xfId="0" applyBorder="1" applyAlignment="1">
      <alignment/>
    </xf>
    <xf numFmtId="0" fontId="6" fillId="0" borderId="0" xfId="0" applyFont="1" applyBorder="1" applyAlignment="1">
      <alignment/>
    </xf>
    <xf numFmtId="0" fontId="11" fillId="0" borderId="0" xfId="0" applyFont="1" applyBorder="1" applyAlignment="1">
      <alignment/>
    </xf>
    <xf numFmtId="168" fontId="10" fillId="0" borderId="12" xfId="44" applyNumberFormat="1" applyFont="1" applyFill="1" applyBorder="1" applyAlignment="1">
      <alignment horizontal="center"/>
    </xf>
    <xf numFmtId="168" fontId="10" fillId="0" borderId="13" xfId="44" applyNumberFormat="1" applyFont="1" applyFill="1" applyBorder="1" applyAlignment="1">
      <alignment horizontal="center"/>
    </xf>
    <xf numFmtId="168" fontId="10" fillId="0" borderId="21" xfId="44" applyNumberFormat="1" applyFont="1" applyFill="1" applyBorder="1" applyAlignment="1">
      <alignment horizontal="center"/>
    </xf>
    <xf numFmtId="0" fontId="8" fillId="0" borderId="38" xfId="0" applyNumberFormat="1" applyFont="1" applyBorder="1" applyAlignment="1">
      <alignment horizontal="center"/>
    </xf>
    <xf numFmtId="0" fontId="8" fillId="0" borderId="28" xfId="0" applyNumberFormat="1" applyFont="1" applyBorder="1" applyAlignment="1">
      <alignment horizontal="center"/>
    </xf>
    <xf numFmtId="0" fontId="8" fillId="0" borderId="29" xfId="0" applyNumberFormat="1" applyFont="1" applyBorder="1" applyAlignment="1">
      <alignment horizontal="center"/>
    </xf>
    <xf numFmtId="0" fontId="0" fillId="0" borderId="11" xfId="0" applyBorder="1" applyAlignment="1">
      <alignment horizontal="center" vertical="center" wrapText="1"/>
    </xf>
    <xf numFmtId="0" fontId="0" fillId="0" borderId="39" xfId="0" applyBorder="1" applyAlignment="1">
      <alignment horizontal="center" vertical="center" wrapText="1"/>
    </xf>
    <xf numFmtId="0" fontId="20" fillId="0" borderId="11" xfId="0" applyFont="1" applyBorder="1" applyAlignment="1">
      <alignment horizontal="center" vertical="center" wrapText="1"/>
    </xf>
    <xf numFmtId="0" fontId="20" fillId="0" borderId="40" xfId="0" applyFont="1" applyBorder="1" applyAlignment="1">
      <alignment horizontal="center" vertical="center" wrapText="1"/>
    </xf>
    <xf numFmtId="0" fontId="0" fillId="0" borderId="11" xfId="0" applyBorder="1" applyAlignment="1">
      <alignment/>
    </xf>
    <xf numFmtId="0" fontId="0" fillId="0" borderId="39" xfId="0" applyBorder="1" applyAlignment="1">
      <alignment/>
    </xf>
    <xf numFmtId="168" fontId="9" fillId="0" borderId="30" xfId="44" applyNumberFormat="1" applyFont="1" applyBorder="1" applyAlignment="1">
      <alignment horizontal="center" wrapText="1"/>
    </xf>
    <xf numFmtId="0" fontId="0" fillId="0" borderId="28" xfId="0" applyBorder="1" applyAlignment="1">
      <alignment horizontal="center" wrapText="1"/>
    </xf>
    <xf numFmtId="0" fontId="0" fillId="0" borderId="41" xfId="0" applyBorder="1" applyAlignment="1">
      <alignment horizontal="center" wrapText="1"/>
    </xf>
    <xf numFmtId="168" fontId="24" fillId="0" borderId="42" xfId="44" applyNumberFormat="1" applyFont="1" applyBorder="1" applyAlignment="1">
      <alignment horizontal="right" wrapText="1"/>
    </xf>
    <xf numFmtId="0" fontId="0" fillId="0" borderId="27" xfId="0" applyBorder="1" applyAlignment="1">
      <alignment horizontal="right" wrapText="1"/>
    </xf>
    <xf numFmtId="168" fontId="17" fillId="0" borderId="14" xfId="44" applyNumberFormat="1" applyFont="1" applyBorder="1" applyAlignment="1">
      <alignment horizontal="right"/>
    </xf>
    <xf numFmtId="0" fontId="0" fillId="0" borderId="0" xfId="0" applyBorder="1" applyAlignment="1">
      <alignment horizontal="right"/>
    </xf>
    <xf numFmtId="168" fontId="17" fillId="0" borderId="0" xfId="44" applyNumberFormat="1" applyFont="1" applyBorder="1" applyAlignment="1">
      <alignment horizontal="right"/>
    </xf>
    <xf numFmtId="168" fontId="17" fillId="0" borderId="42" xfId="44" applyNumberFormat="1" applyFont="1" applyBorder="1" applyAlignment="1">
      <alignment horizontal="right"/>
    </xf>
    <xf numFmtId="168" fontId="17" fillId="0" borderId="27" xfId="44" applyNumberFormat="1" applyFont="1" applyBorder="1" applyAlignment="1">
      <alignment horizontal="right"/>
    </xf>
    <xf numFmtId="0" fontId="8" fillId="0" borderId="30" xfId="0" applyNumberFormat="1" applyFont="1" applyBorder="1" applyAlignment="1">
      <alignment horizontal="center"/>
    </xf>
    <xf numFmtId="0" fontId="9" fillId="0" borderId="0" xfId="57" applyFont="1" applyAlignment="1">
      <alignment horizontal="left"/>
      <protection/>
    </xf>
    <xf numFmtId="0" fontId="0" fillId="0" borderId="0" xfId="0" applyAlignment="1">
      <alignment/>
    </xf>
    <xf numFmtId="168" fontId="10" fillId="0" borderId="19" xfId="44" applyNumberFormat="1" applyFont="1" applyFill="1" applyBorder="1" applyAlignment="1">
      <alignment horizontal="center"/>
    </xf>
    <xf numFmtId="168" fontId="9" fillId="0" borderId="19" xfId="44" applyNumberFormat="1" applyFont="1" applyBorder="1" applyAlignment="1">
      <alignment horizontal="right"/>
    </xf>
    <xf numFmtId="0" fontId="6" fillId="0" borderId="13" xfId="0"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85"/>
  <sheetViews>
    <sheetView tabSelected="1" zoomScale="60" zoomScaleNormal="60" zoomScalePageLayoutView="0" workbookViewId="0" topLeftCell="A1">
      <selection activeCell="I6" sqref="I6"/>
    </sheetView>
  </sheetViews>
  <sheetFormatPr defaultColWidth="9.140625" defaultRowHeight="12.75"/>
  <cols>
    <col min="1" max="1" width="8.7109375" style="0" customWidth="1"/>
    <col min="2" max="2" width="39.421875" style="0" customWidth="1"/>
    <col min="3" max="3" width="10.8515625" style="0" customWidth="1"/>
    <col min="4" max="4" width="14.421875" style="2" customWidth="1"/>
    <col min="5" max="5" width="16.7109375" style="2" customWidth="1"/>
    <col min="6" max="6" width="17.7109375" style="2" customWidth="1"/>
    <col min="7" max="7" width="17.28125" style="2" customWidth="1"/>
    <col min="8" max="8" width="17.7109375" style="2" bestFit="1" customWidth="1"/>
    <col min="9" max="9" width="19.140625" style="2" bestFit="1" customWidth="1"/>
    <col min="10" max="10" width="17.7109375" style="2" customWidth="1"/>
    <col min="11" max="11" width="16.00390625" style="2" customWidth="1"/>
    <col min="12" max="12" width="17.8515625" style="2" customWidth="1"/>
    <col min="13" max="13" width="18.28125" style="2" customWidth="1"/>
    <col min="14" max="14" width="15.8515625" style="2" customWidth="1"/>
    <col min="15" max="15" width="17.421875" style="2" customWidth="1"/>
    <col min="16" max="16" width="17.57421875" style="2" customWidth="1"/>
    <col min="17" max="17" width="16.140625" style="2" customWidth="1"/>
    <col min="18" max="18" width="18.140625" style="2" customWidth="1"/>
    <col min="19" max="19" width="45.00390625" style="2" customWidth="1"/>
    <col min="20" max="20" width="36.00390625" style="0" customWidth="1"/>
  </cols>
  <sheetData>
    <row r="1" spans="1:29" s="3" customFormat="1" ht="19.5" customHeight="1">
      <c r="A1" s="101"/>
      <c r="B1" s="99"/>
      <c r="C1" s="100"/>
      <c r="D1" s="174">
        <v>2008</v>
      </c>
      <c r="E1" s="156"/>
      <c r="F1" s="157"/>
      <c r="G1" s="155">
        <v>2009</v>
      </c>
      <c r="H1" s="156"/>
      <c r="I1" s="157"/>
      <c r="J1" s="155">
        <v>2010</v>
      </c>
      <c r="K1" s="156"/>
      <c r="L1" s="157"/>
      <c r="M1" s="155">
        <v>2011</v>
      </c>
      <c r="N1" s="156"/>
      <c r="O1" s="157"/>
      <c r="P1" s="155">
        <v>2012</v>
      </c>
      <c r="Q1" s="156"/>
      <c r="R1" s="157"/>
      <c r="S1" s="102"/>
      <c r="T1" s="149"/>
      <c r="U1" s="149"/>
      <c r="V1" s="149"/>
      <c r="W1" s="149"/>
      <c r="X1" s="149"/>
      <c r="Y1" s="149"/>
      <c r="Z1" s="149"/>
      <c r="AA1" s="149"/>
      <c r="AB1" s="149"/>
      <c r="AC1" s="149"/>
    </row>
    <row r="2" spans="1:29" s="1" customFormat="1" ht="88.5" customHeight="1" thickBot="1">
      <c r="A2" s="94"/>
      <c r="B2" s="6"/>
      <c r="C2" s="7"/>
      <c r="D2" s="111" t="s">
        <v>24</v>
      </c>
      <c r="E2" s="40" t="s">
        <v>33</v>
      </c>
      <c r="F2" s="41" t="s">
        <v>17</v>
      </c>
      <c r="G2" s="42" t="s">
        <v>9</v>
      </c>
      <c r="H2" s="39" t="s">
        <v>34</v>
      </c>
      <c r="I2" s="43" t="s">
        <v>4</v>
      </c>
      <c r="J2" s="42" t="s">
        <v>9</v>
      </c>
      <c r="K2" s="40" t="s">
        <v>35</v>
      </c>
      <c r="L2" s="41" t="s">
        <v>5</v>
      </c>
      <c r="M2" s="42" t="s">
        <v>9</v>
      </c>
      <c r="N2" s="40" t="s">
        <v>36</v>
      </c>
      <c r="O2" s="41" t="s">
        <v>6</v>
      </c>
      <c r="P2" s="42" t="s">
        <v>9</v>
      </c>
      <c r="Q2" s="40" t="s">
        <v>37</v>
      </c>
      <c r="R2" s="148" t="s">
        <v>7</v>
      </c>
      <c r="S2" s="90" t="s">
        <v>0</v>
      </c>
      <c r="T2" s="150"/>
      <c r="U2" s="150"/>
      <c r="V2" s="150"/>
      <c r="W2" s="150"/>
      <c r="X2" s="150"/>
      <c r="Y2" s="150"/>
      <c r="Z2" s="150"/>
      <c r="AA2" s="150"/>
      <c r="AB2" s="150"/>
      <c r="AC2" s="150"/>
    </row>
    <row r="3" spans="1:29" ht="34.5" customHeight="1" thickBot="1">
      <c r="A3" s="92" t="s">
        <v>10</v>
      </c>
      <c r="B3" s="89"/>
      <c r="C3" s="89"/>
      <c r="D3" s="112"/>
      <c r="E3" s="10"/>
      <c r="F3" s="113"/>
      <c r="G3" s="10"/>
      <c r="H3" s="11"/>
      <c r="I3" s="11"/>
      <c r="J3" s="10"/>
      <c r="K3" s="10"/>
      <c r="L3" s="11"/>
      <c r="M3" s="10"/>
      <c r="N3" s="10"/>
      <c r="O3" s="11"/>
      <c r="P3" s="10"/>
      <c r="Q3" s="11"/>
      <c r="R3" s="113"/>
      <c r="S3" s="161" t="s">
        <v>38</v>
      </c>
      <c r="T3" s="149"/>
      <c r="U3" s="149"/>
      <c r="V3" s="149"/>
      <c r="W3" s="149"/>
      <c r="X3" s="149"/>
      <c r="Y3" s="149"/>
      <c r="Z3" s="149"/>
      <c r="AA3" s="149"/>
      <c r="AB3" s="149"/>
      <c r="AC3" s="149"/>
    </row>
    <row r="4" spans="1:29" ht="39.75" customHeight="1">
      <c r="A4" s="164" t="s">
        <v>30</v>
      </c>
      <c r="B4" s="165"/>
      <c r="C4" s="166"/>
      <c r="D4" s="114"/>
      <c r="E4" s="26"/>
      <c r="F4" s="115"/>
      <c r="G4" s="26"/>
      <c r="H4" s="27"/>
      <c r="I4" s="25"/>
      <c r="J4" s="26"/>
      <c r="K4" s="26"/>
      <c r="L4" s="25"/>
      <c r="M4" s="26"/>
      <c r="N4" s="26"/>
      <c r="O4" s="25"/>
      <c r="P4" s="38"/>
      <c r="Q4" s="28"/>
      <c r="R4" s="115"/>
      <c r="S4" s="162"/>
      <c r="T4" s="149"/>
      <c r="U4" s="149"/>
      <c r="V4" s="149"/>
      <c r="W4" s="149"/>
      <c r="X4" s="149"/>
      <c r="Y4" s="149"/>
      <c r="Z4" s="149"/>
      <c r="AA4" s="149"/>
      <c r="AB4" s="149"/>
      <c r="AC4" s="149"/>
    </row>
    <row r="5" spans="1:29" ht="24.75" customHeight="1">
      <c r="A5" s="172" t="s">
        <v>1</v>
      </c>
      <c r="B5" s="173"/>
      <c r="C5" s="95"/>
      <c r="D5" s="116">
        <v>2400000</v>
      </c>
      <c r="E5" s="53">
        <f>-(D5)-0.5*-(D5)</f>
        <v>-1200000</v>
      </c>
      <c r="F5" s="117">
        <f>(+D5)+E5</f>
        <v>1200000</v>
      </c>
      <c r="G5" s="54">
        <v>1250000</v>
      </c>
      <c r="H5" s="53">
        <f>-(F5+G5)-0.5*-(F5+G5)</f>
        <v>-1225000</v>
      </c>
      <c r="I5" s="51">
        <f>+F5+G5+H5</f>
        <v>1225000</v>
      </c>
      <c r="J5" s="52">
        <v>1250000</v>
      </c>
      <c r="K5" s="53">
        <f>-(I5+J5)-0.5*-(I5+J5)</f>
        <v>-1237500</v>
      </c>
      <c r="L5" s="51">
        <f>+I5+J5+K5</f>
        <v>1237500</v>
      </c>
      <c r="M5" s="52">
        <f>+J5</f>
        <v>1250000</v>
      </c>
      <c r="N5" s="53">
        <f>-(L5+M5)-0.5*-(L5+M5)</f>
        <v>-1243750</v>
      </c>
      <c r="O5" s="51">
        <f>+L5+M5+N5</f>
        <v>1243750</v>
      </c>
      <c r="P5" s="52">
        <v>1250000</v>
      </c>
      <c r="Q5" s="55">
        <f>-(O5+P5)-0.5*-(O5+P5)</f>
        <v>-1246875</v>
      </c>
      <c r="R5" s="117">
        <f>+O5+P5+Q5</f>
        <v>1246875</v>
      </c>
      <c r="S5" s="162"/>
      <c r="T5" s="149"/>
      <c r="U5" s="149"/>
      <c r="V5" s="149"/>
      <c r="W5" s="149"/>
      <c r="X5" s="149"/>
      <c r="Y5" s="149"/>
      <c r="Z5" s="149"/>
      <c r="AA5" s="149"/>
      <c r="AB5" s="149"/>
      <c r="AC5" s="149"/>
    </row>
    <row r="6" spans="1:29" ht="24.75" customHeight="1">
      <c r="A6" s="47"/>
      <c r="B6" s="44" t="s">
        <v>15</v>
      </c>
      <c r="C6" s="96"/>
      <c r="D6" s="116">
        <v>0</v>
      </c>
      <c r="E6" s="53">
        <v>0</v>
      </c>
      <c r="F6" s="117">
        <f>(+D6)+E6</f>
        <v>0</v>
      </c>
      <c r="G6" s="56">
        <v>700000</v>
      </c>
      <c r="H6" s="53">
        <v>-700000</v>
      </c>
      <c r="I6" s="51">
        <f>+F6+G6+H6</f>
        <v>0</v>
      </c>
      <c r="J6" s="56">
        <v>700000</v>
      </c>
      <c r="K6" s="53">
        <v>-700000</v>
      </c>
      <c r="L6" s="51">
        <f>+I6+J6+K6</f>
        <v>0</v>
      </c>
      <c r="M6" s="56">
        <v>700000</v>
      </c>
      <c r="N6" s="53">
        <v>-700000</v>
      </c>
      <c r="O6" s="51">
        <f>+L6+M6+N6</f>
        <v>0</v>
      </c>
      <c r="P6" s="57">
        <v>700000</v>
      </c>
      <c r="Q6" s="55">
        <v>-700000</v>
      </c>
      <c r="R6" s="117">
        <f>+F6+P6+Q6</f>
        <v>0</v>
      </c>
      <c r="S6" s="162"/>
      <c r="T6" s="149"/>
      <c r="U6" s="149"/>
      <c r="V6" s="149"/>
      <c r="W6" s="149"/>
      <c r="X6" s="149"/>
      <c r="Y6" s="149"/>
      <c r="Z6" s="149"/>
      <c r="AA6" s="149"/>
      <c r="AB6" s="149"/>
      <c r="AC6" s="149"/>
    </row>
    <row r="7" spans="1:29" ht="24.75" customHeight="1">
      <c r="A7" s="169" t="s">
        <v>2</v>
      </c>
      <c r="B7" s="171"/>
      <c r="C7" s="96"/>
      <c r="D7" s="116">
        <v>1500000</v>
      </c>
      <c r="E7" s="53">
        <v>-700000</v>
      </c>
      <c r="F7" s="117">
        <f>(+D7)+E7</f>
        <v>800000</v>
      </c>
      <c r="G7" s="54">
        <v>362727</v>
      </c>
      <c r="H7" s="53">
        <v>-700000</v>
      </c>
      <c r="I7" s="51">
        <f>+F7+G7+H7</f>
        <v>462727</v>
      </c>
      <c r="J7" s="54">
        <v>0</v>
      </c>
      <c r="K7" s="53">
        <f>-I7</f>
        <v>-462727</v>
      </c>
      <c r="L7" s="51">
        <f>+I7+J7+K7</f>
        <v>0</v>
      </c>
      <c r="M7" s="54">
        <v>0</v>
      </c>
      <c r="N7" s="53">
        <v>0</v>
      </c>
      <c r="O7" s="51">
        <f>+L7+M7+N7</f>
        <v>0</v>
      </c>
      <c r="P7" s="52">
        <v>0</v>
      </c>
      <c r="Q7" s="55"/>
      <c r="R7" s="117">
        <v>0</v>
      </c>
      <c r="S7" s="162"/>
      <c r="T7" s="149"/>
      <c r="U7" s="149"/>
      <c r="V7" s="149"/>
      <c r="W7" s="149"/>
      <c r="X7" s="149"/>
      <c r="Y7" s="149"/>
      <c r="Z7" s="149"/>
      <c r="AA7" s="149"/>
      <c r="AB7" s="149"/>
      <c r="AC7" s="149"/>
    </row>
    <row r="8" spans="1:29" ht="24.75" customHeight="1">
      <c r="A8" s="169" t="s">
        <v>12</v>
      </c>
      <c r="B8" s="171"/>
      <c r="C8" s="96"/>
      <c r="D8" s="118">
        <v>600000</v>
      </c>
      <c r="E8" s="58">
        <f>-(+D8)-0.5*-(+D8)</f>
        <v>-300000</v>
      </c>
      <c r="F8" s="117">
        <f>(+D8)+E8</f>
        <v>300000</v>
      </c>
      <c r="G8" s="52">
        <v>300000</v>
      </c>
      <c r="H8" s="58">
        <f>-(F8+G8)-0.5*-(F8+G8)</f>
        <v>-300000</v>
      </c>
      <c r="I8" s="51">
        <f>+F8+G8+H8</f>
        <v>300000</v>
      </c>
      <c r="J8" s="54">
        <v>300000</v>
      </c>
      <c r="K8" s="58">
        <f>-(I8+J8)-0.5*-(I8+J8)</f>
        <v>-300000</v>
      </c>
      <c r="L8" s="51">
        <f>+I8+J8+K8</f>
        <v>300000</v>
      </c>
      <c r="M8" s="54">
        <v>300000</v>
      </c>
      <c r="N8" s="58">
        <f>-(L8+M8)-0.5*-(L8+M8)</f>
        <v>-300000</v>
      </c>
      <c r="O8" s="51">
        <f>+L8+M8+N8</f>
        <v>300000</v>
      </c>
      <c r="P8" s="52">
        <v>300000</v>
      </c>
      <c r="Q8" s="59">
        <f>-(F8+P8)-0.5*-(F8+P8)</f>
        <v>-300000</v>
      </c>
      <c r="R8" s="117">
        <f>+F8+P8+Q8</f>
        <v>300000</v>
      </c>
      <c r="S8" s="162"/>
      <c r="T8" s="149"/>
      <c r="U8" s="149"/>
      <c r="V8" s="149"/>
      <c r="W8" s="149"/>
      <c r="X8" s="149"/>
      <c r="Y8" s="149"/>
      <c r="Z8" s="149"/>
      <c r="AA8" s="149"/>
      <c r="AB8" s="149"/>
      <c r="AC8" s="149"/>
    </row>
    <row r="9" spans="1:29" ht="24.75" customHeight="1" thickBot="1">
      <c r="A9" s="45"/>
      <c r="B9" s="46" t="s">
        <v>16</v>
      </c>
      <c r="C9" s="97"/>
      <c r="D9" s="119"/>
      <c r="E9" s="62"/>
      <c r="F9" s="120">
        <f>SUM(F5:F8)*0.032</f>
        <v>73600</v>
      </c>
      <c r="G9" s="61"/>
      <c r="H9" s="62"/>
      <c r="I9" s="60">
        <f>SUM(I5:I8)*0.017</f>
        <v>33791.359000000004</v>
      </c>
      <c r="J9" s="61"/>
      <c r="K9" s="62"/>
      <c r="L9" s="60">
        <f>SUM(L5:L8)*0.0145</f>
        <v>22293.75</v>
      </c>
      <c r="M9" s="63"/>
      <c r="N9" s="62"/>
      <c r="O9" s="60">
        <f>SUM(O5:O8)*0.0165</f>
        <v>25471.875</v>
      </c>
      <c r="P9" s="64"/>
      <c r="Q9" s="65"/>
      <c r="R9" s="120">
        <f>SUM(R5:R8)*0.023</f>
        <v>35578.125</v>
      </c>
      <c r="S9" s="163"/>
      <c r="T9" s="149"/>
      <c r="U9" s="149"/>
      <c r="V9" s="149"/>
      <c r="W9" s="149"/>
      <c r="X9" s="149"/>
      <c r="Y9" s="149"/>
      <c r="Z9" s="149"/>
      <c r="AA9" s="149"/>
      <c r="AB9" s="149"/>
      <c r="AC9" s="149"/>
    </row>
    <row r="10" spans="1:29" ht="24.75" customHeight="1">
      <c r="A10" s="47"/>
      <c r="B10" s="105" t="s">
        <v>23</v>
      </c>
      <c r="C10" s="139"/>
      <c r="D10" s="141"/>
      <c r="E10" s="142">
        <f>SUM(E5:E9)</f>
        <v>-2200000</v>
      </c>
      <c r="F10" s="143">
        <f>SUM(F5:F8)</f>
        <v>2300000</v>
      </c>
      <c r="G10" s="144"/>
      <c r="H10" s="142">
        <f>SUM(H5:H9)</f>
        <v>-2925000</v>
      </c>
      <c r="I10" s="140">
        <f>SUM(I5:I8)</f>
        <v>1987727</v>
      </c>
      <c r="J10" s="144"/>
      <c r="K10" s="142">
        <f>SUM(K5:K9)</f>
        <v>-2700227</v>
      </c>
      <c r="L10" s="140">
        <f>SUM(L5:L8)</f>
        <v>1537500</v>
      </c>
      <c r="M10" s="145"/>
      <c r="N10" s="142">
        <f>SUM(N5:N8)</f>
        <v>-2243750</v>
      </c>
      <c r="O10" s="140">
        <f>SUM(O5:O8)</f>
        <v>1543750</v>
      </c>
      <c r="P10" s="146"/>
      <c r="Q10" s="147">
        <f>SUM(Q5:Q8)</f>
        <v>-2246875</v>
      </c>
      <c r="R10" s="143">
        <f>SUM(R5:R8)</f>
        <v>1546875</v>
      </c>
      <c r="S10" s="9"/>
      <c r="T10" s="149"/>
      <c r="U10" s="149"/>
      <c r="V10" s="149"/>
      <c r="W10" s="149"/>
      <c r="X10" s="149"/>
      <c r="Y10" s="149"/>
      <c r="Z10" s="149"/>
      <c r="AA10" s="149"/>
      <c r="AB10" s="149"/>
      <c r="AC10" s="149"/>
    </row>
    <row r="11" spans="1:29" ht="19.5" customHeight="1">
      <c r="A11" s="14"/>
      <c r="B11" s="15"/>
      <c r="C11" s="17"/>
      <c r="D11" s="116"/>
      <c r="E11" s="58"/>
      <c r="F11" s="117"/>
      <c r="G11" s="52"/>
      <c r="H11" s="58"/>
      <c r="I11" s="51"/>
      <c r="J11" s="52"/>
      <c r="K11" s="58"/>
      <c r="L11" s="51"/>
      <c r="M11" s="66"/>
      <c r="N11" s="58"/>
      <c r="O11" s="51"/>
      <c r="P11" s="67"/>
      <c r="Q11" s="59"/>
      <c r="R11" s="117"/>
      <c r="S11" s="9"/>
      <c r="T11" s="149"/>
      <c r="U11" s="149"/>
      <c r="V11" s="149"/>
      <c r="W11" s="149"/>
      <c r="X11" s="149"/>
      <c r="Y11" s="149"/>
      <c r="Z11" s="149"/>
      <c r="AA11" s="149"/>
      <c r="AB11" s="149"/>
      <c r="AC11" s="149"/>
    </row>
    <row r="12" spans="1:29" ht="34.5" customHeight="1" thickBot="1">
      <c r="A12" s="98" t="s">
        <v>11</v>
      </c>
      <c r="B12" s="88"/>
      <c r="C12" s="88"/>
      <c r="D12" s="121"/>
      <c r="E12" s="36"/>
      <c r="F12" s="122"/>
      <c r="G12" s="30"/>
      <c r="H12" s="36"/>
      <c r="I12" s="32"/>
      <c r="J12" s="30"/>
      <c r="K12" s="36"/>
      <c r="L12" s="32"/>
      <c r="M12" s="31"/>
      <c r="N12" s="36"/>
      <c r="O12" s="32"/>
      <c r="P12" s="31"/>
      <c r="Q12" s="37"/>
      <c r="R12" s="122"/>
      <c r="S12" s="160" t="s">
        <v>28</v>
      </c>
      <c r="T12" s="149"/>
      <c r="U12" s="149"/>
      <c r="V12" s="149"/>
      <c r="W12" s="149"/>
      <c r="X12" s="149"/>
      <c r="Y12" s="149"/>
      <c r="Z12" s="149"/>
      <c r="AA12" s="149"/>
      <c r="AB12" s="149"/>
      <c r="AC12" s="149"/>
    </row>
    <row r="13" spans="1:29" ht="39.75" customHeight="1">
      <c r="A13" s="164" t="s">
        <v>31</v>
      </c>
      <c r="B13" s="165"/>
      <c r="C13" s="166"/>
      <c r="D13" s="123"/>
      <c r="E13" s="70"/>
      <c r="F13" s="124"/>
      <c r="G13" s="69"/>
      <c r="H13" s="70"/>
      <c r="I13" s="68"/>
      <c r="J13" s="69"/>
      <c r="K13" s="70"/>
      <c r="L13" s="68"/>
      <c r="M13" s="71"/>
      <c r="N13" s="70"/>
      <c r="O13" s="68"/>
      <c r="P13" s="73"/>
      <c r="Q13" s="74"/>
      <c r="R13" s="124"/>
      <c r="S13" s="158"/>
      <c r="T13" s="149"/>
      <c r="U13" s="149"/>
      <c r="V13" s="149"/>
      <c r="W13" s="149"/>
      <c r="X13" s="149"/>
      <c r="Y13" s="149"/>
      <c r="Z13" s="149"/>
      <c r="AA13" s="149"/>
      <c r="AB13" s="149"/>
      <c r="AC13" s="149"/>
    </row>
    <row r="14" spans="1:29" ht="34.5" customHeight="1">
      <c r="A14" s="167" t="s">
        <v>32</v>
      </c>
      <c r="B14" s="168"/>
      <c r="C14" s="18"/>
      <c r="D14" s="125">
        <f>4403751+5920720</f>
        <v>10324471</v>
      </c>
      <c r="E14" s="75">
        <f>-D14*0.2</f>
        <v>-2064894.2000000002</v>
      </c>
      <c r="F14" s="76">
        <f>D14+E14</f>
        <v>8259576.8</v>
      </c>
      <c r="G14" s="77">
        <v>3785600</v>
      </c>
      <c r="H14" s="78">
        <f>-(F14+G14)*0.2</f>
        <v>-2409035.3600000003</v>
      </c>
      <c r="I14" s="76">
        <f>+F14+G14+H14</f>
        <v>9636141.440000001</v>
      </c>
      <c r="J14" s="79">
        <f>+G14</f>
        <v>3785600</v>
      </c>
      <c r="K14" s="78">
        <f>-(I14+J14)*0.2</f>
        <v>-2684348.2880000006</v>
      </c>
      <c r="L14" s="76">
        <f>+I14+J14+K14</f>
        <v>10737393.152</v>
      </c>
      <c r="M14" s="77">
        <f>+J14</f>
        <v>3785600</v>
      </c>
      <c r="N14" s="78">
        <f>-(L14+M14)*0.2</f>
        <v>-2904598.6304</v>
      </c>
      <c r="O14" s="76">
        <f>+L14+M14+N14</f>
        <v>11618394.5216</v>
      </c>
      <c r="P14" s="77">
        <f>+M14</f>
        <v>3785600</v>
      </c>
      <c r="Q14" s="78">
        <f>-(O14+P14)*0.2</f>
        <v>-3080798.90432</v>
      </c>
      <c r="R14" s="76">
        <f>+O14+P14+Q14</f>
        <v>12323195.61728</v>
      </c>
      <c r="S14" s="158"/>
      <c r="T14" s="149"/>
      <c r="U14" s="149"/>
      <c r="V14" s="149"/>
      <c r="W14" s="149"/>
      <c r="X14" s="149"/>
      <c r="Y14" s="149"/>
      <c r="Z14" s="149"/>
      <c r="AA14" s="149"/>
      <c r="AB14" s="149"/>
      <c r="AC14" s="149"/>
    </row>
    <row r="15" spans="1:29" ht="24.75" customHeight="1">
      <c r="A15" s="169" t="s">
        <v>25</v>
      </c>
      <c r="B15" s="170"/>
      <c r="C15" s="18"/>
      <c r="D15" s="125"/>
      <c r="E15" s="80"/>
      <c r="F15" s="76"/>
      <c r="G15" s="77">
        <v>2000000</v>
      </c>
      <c r="H15" s="78">
        <f>-(F15+G15)*0.2</f>
        <v>-400000</v>
      </c>
      <c r="I15" s="76">
        <f>+F15+G15+H15</f>
        <v>1600000</v>
      </c>
      <c r="J15" s="79">
        <v>2000000</v>
      </c>
      <c r="K15" s="78">
        <f>-400000*2</f>
        <v>-800000</v>
      </c>
      <c r="L15" s="76">
        <f>+I15+J15+K15</f>
        <v>2800000</v>
      </c>
      <c r="M15" s="77">
        <v>2000000</v>
      </c>
      <c r="N15" s="78">
        <f>-400000*3</f>
        <v>-1200000</v>
      </c>
      <c r="O15" s="76">
        <f>+L15+M15+N15</f>
        <v>3600000</v>
      </c>
      <c r="P15" s="77">
        <v>2000000</v>
      </c>
      <c r="Q15" s="78">
        <f>-400000*4</f>
        <v>-1600000</v>
      </c>
      <c r="R15" s="76">
        <f>+O15+P15+Q15</f>
        <v>4000000</v>
      </c>
      <c r="S15" s="158"/>
      <c r="T15" s="149"/>
      <c r="U15" s="149"/>
      <c r="V15" s="149"/>
      <c r="W15" s="149"/>
      <c r="X15" s="149"/>
      <c r="Y15" s="149"/>
      <c r="Z15" s="149"/>
      <c r="AA15" s="149"/>
      <c r="AB15" s="149"/>
      <c r="AC15" s="149"/>
    </row>
    <row r="16" spans="1:29" ht="24.75" customHeight="1" thickBot="1">
      <c r="A16" s="178" t="s">
        <v>14</v>
      </c>
      <c r="B16" s="179"/>
      <c r="C16" s="130"/>
      <c r="D16" s="132"/>
      <c r="E16" s="133">
        <f>ROUND(C16*0.75,-3)</f>
        <v>0</v>
      </c>
      <c r="F16" s="134">
        <f>SUM(F14:F15)</f>
        <v>8259576.8</v>
      </c>
      <c r="G16" s="135"/>
      <c r="H16" s="133">
        <f>ROUND(E16*0.75,-3)</f>
        <v>0</v>
      </c>
      <c r="I16" s="131">
        <f>SUM(I14:I15)</f>
        <v>11236141.440000001</v>
      </c>
      <c r="J16" s="135"/>
      <c r="K16" s="133">
        <f>ROUND(H16*0.75,-3)</f>
        <v>0</v>
      </c>
      <c r="L16" s="131">
        <f>SUM(L14:L15)</f>
        <v>13537393.152</v>
      </c>
      <c r="M16" s="136"/>
      <c r="N16" s="133"/>
      <c r="O16" s="131">
        <f>SUM(O14:O15)</f>
        <v>15218394.5216</v>
      </c>
      <c r="P16" s="137"/>
      <c r="Q16" s="138"/>
      <c r="R16" s="134">
        <f>SUM(R14:R15)</f>
        <v>16323195.61728</v>
      </c>
      <c r="S16" s="159"/>
      <c r="T16" s="149"/>
      <c r="U16" s="149"/>
      <c r="V16" s="149"/>
      <c r="W16" s="149"/>
      <c r="X16" s="149"/>
      <c r="Y16" s="149"/>
      <c r="Z16" s="149"/>
      <c r="AA16" s="149"/>
      <c r="AB16" s="149"/>
      <c r="AC16" s="149"/>
    </row>
    <row r="17" spans="1:29" ht="25.5" customHeight="1">
      <c r="A17" s="91"/>
      <c r="B17" s="72"/>
      <c r="C17" s="19" t="s">
        <v>8</v>
      </c>
      <c r="D17" s="126"/>
      <c r="E17" s="33"/>
      <c r="F17" s="107"/>
      <c r="G17" s="29"/>
      <c r="H17" s="33"/>
      <c r="I17" s="33"/>
      <c r="J17" s="29"/>
      <c r="K17" s="33"/>
      <c r="L17" s="107"/>
      <c r="M17" s="26"/>
      <c r="N17" s="109"/>
      <c r="O17" s="33"/>
      <c r="P17" s="110"/>
      <c r="Q17" s="109"/>
      <c r="R17" s="33"/>
      <c r="S17" s="8"/>
      <c r="T17" s="149"/>
      <c r="U17" s="149"/>
      <c r="V17" s="149"/>
      <c r="W17" s="149"/>
      <c r="X17" s="149"/>
      <c r="Y17" s="149"/>
      <c r="Z17" s="149"/>
      <c r="AA17" s="149"/>
      <c r="AB17" s="149"/>
      <c r="AC17" s="149"/>
    </row>
    <row r="18" spans="1:29" ht="19.5" customHeight="1">
      <c r="A18" s="20"/>
      <c r="B18" s="48" t="s">
        <v>22</v>
      </c>
      <c r="C18" s="93" t="s">
        <v>39</v>
      </c>
      <c r="D18" s="127"/>
      <c r="E18" s="83"/>
      <c r="F18" s="108">
        <f>F9</f>
        <v>73600</v>
      </c>
      <c r="G18" s="82"/>
      <c r="H18" s="83"/>
      <c r="I18" s="81">
        <f>I9</f>
        <v>33791.359000000004</v>
      </c>
      <c r="J18" s="82"/>
      <c r="K18" s="83"/>
      <c r="L18" s="108">
        <f>L9</f>
        <v>22293.75</v>
      </c>
      <c r="M18" s="82"/>
      <c r="N18" s="83"/>
      <c r="O18" s="81">
        <f>O9</f>
        <v>25471.875</v>
      </c>
      <c r="P18" s="82"/>
      <c r="Q18" s="83"/>
      <c r="R18" s="81">
        <f>R9</f>
        <v>35578.125</v>
      </c>
      <c r="S18" s="8"/>
      <c r="T18" s="149"/>
      <c r="U18" s="149"/>
      <c r="V18" s="149"/>
      <c r="W18" s="149"/>
      <c r="X18" s="149"/>
      <c r="Y18" s="149"/>
      <c r="Z18" s="149"/>
      <c r="AA18" s="149"/>
      <c r="AB18" s="149"/>
      <c r="AC18" s="149"/>
    </row>
    <row r="19" spans="1:29" ht="19.5" customHeight="1">
      <c r="A19" s="34"/>
      <c r="B19" s="49" t="s">
        <v>26</v>
      </c>
      <c r="C19" s="93" t="s">
        <v>39</v>
      </c>
      <c r="D19" s="127"/>
      <c r="E19" s="83"/>
      <c r="F19" s="108">
        <f>(F16*0.032)</f>
        <v>264306.4576</v>
      </c>
      <c r="G19" s="82"/>
      <c r="H19" s="83"/>
      <c r="I19" s="81">
        <f>(I16*0.017)</f>
        <v>191014.40448000003</v>
      </c>
      <c r="J19" s="82"/>
      <c r="K19" s="83"/>
      <c r="L19" s="108">
        <f>(L16*0.0145)</f>
        <v>196292.20070400002</v>
      </c>
      <c r="M19" s="82"/>
      <c r="N19" s="83"/>
      <c r="O19" s="81">
        <f>(O16*0.0165)</f>
        <v>251103.5096064</v>
      </c>
      <c r="P19" s="82"/>
      <c r="Q19" s="83"/>
      <c r="R19" s="81">
        <f>(R16*0.023)</f>
        <v>375433.49919744</v>
      </c>
      <c r="S19" s="158"/>
      <c r="T19" s="149"/>
      <c r="U19" s="149"/>
      <c r="V19" s="149"/>
      <c r="W19" s="149"/>
      <c r="X19" s="149"/>
      <c r="Y19" s="149"/>
      <c r="Z19" s="149"/>
      <c r="AA19" s="149"/>
      <c r="AB19" s="149"/>
      <c r="AC19" s="149"/>
    </row>
    <row r="20" spans="1:29" s="5" customFormat="1" ht="19.5" customHeight="1">
      <c r="A20" s="21"/>
      <c r="B20" s="106" t="s">
        <v>18</v>
      </c>
      <c r="C20" s="105"/>
      <c r="D20" s="128"/>
      <c r="E20" s="84"/>
      <c r="F20" s="129">
        <f>SUM(F18:F19)</f>
        <v>337906.4576</v>
      </c>
      <c r="G20" s="85"/>
      <c r="H20" s="84"/>
      <c r="I20" s="129">
        <f>SUM(I18:I19)</f>
        <v>224805.76348000002</v>
      </c>
      <c r="J20" s="85"/>
      <c r="K20" s="84"/>
      <c r="L20" s="129">
        <f>SUM(L18:L19)</f>
        <v>218585.95070400002</v>
      </c>
      <c r="M20" s="85"/>
      <c r="N20" s="84"/>
      <c r="O20" s="129">
        <f>SUM(O18:O19)</f>
        <v>276575.38460640004</v>
      </c>
      <c r="P20" s="85"/>
      <c r="Q20" s="84"/>
      <c r="R20" s="84">
        <f>SUM(R18:R19)</f>
        <v>411011.62419744</v>
      </c>
      <c r="S20" s="158"/>
      <c r="T20" s="151"/>
      <c r="U20" s="151"/>
      <c r="V20" s="151"/>
      <c r="W20" s="151"/>
      <c r="X20" s="151"/>
      <c r="Y20" s="151"/>
      <c r="Z20" s="151"/>
      <c r="AA20" s="151"/>
      <c r="AB20" s="151"/>
      <c r="AC20" s="151"/>
    </row>
    <row r="21" spans="1:29" ht="19.5" customHeight="1" thickBot="1">
      <c r="A21" s="35"/>
      <c r="B21" s="22"/>
      <c r="C21" s="22"/>
      <c r="D21" s="177"/>
      <c r="E21" s="153"/>
      <c r="F21" s="154"/>
      <c r="G21" s="152"/>
      <c r="H21" s="153"/>
      <c r="I21" s="154"/>
      <c r="J21" s="152"/>
      <c r="K21" s="153"/>
      <c r="L21" s="154"/>
      <c r="M21" s="152"/>
      <c r="N21" s="153"/>
      <c r="O21" s="154"/>
      <c r="P21" s="152"/>
      <c r="Q21" s="153"/>
      <c r="R21" s="154"/>
      <c r="S21" s="159"/>
      <c r="T21" s="149"/>
      <c r="U21" s="149"/>
      <c r="V21" s="149"/>
      <c r="W21" s="149"/>
      <c r="X21" s="149"/>
      <c r="Y21" s="149"/>
      <c r="Z21" s="149"/>
      <c r="AA21" s="149"/>
      <c r="AB21" s="149"/>
      <c r="AC21" s="149"/>
    </row>
    <row r="22" spans="1:29" ht="19.5" customHeight="1">
      <c r="A22" s="28"/>
      <c r="B22" s="103"/>
      <c r="C22" s="16"/>
      <c r="D22" s="23"/>
      <c r="E22" s="23"/>
      <c r="F22" s="23"/>
      <c r="G22" s="23"/>
      <c r="H22" s="23"/>
      <c r="I22" s="23"/>
      <c r="J22" s="23"/>
      <c r="K22" s="23"/>
      <c r="L22" s="23"/>
      <c r="M22" s="23"/>
      <c r="N22" s="23"/>
      <c r="O22" s="23"/>
      <c r="P22" s="23"/>
      <c r="Q22" s="23"/>
      <c r="R22" s="23"/>
      <c r="S22" s="23"/>
      <c r="T22" s="24"/>
      <c r="U22" s="149"/>
      <c r="V22" s="149"/>
      <c r="W22" s="149"/>
      <c r="X22" s="149"/>
      <c r="Y22" s="149"/>
      <c r="Z22" s="149"/>
      <c r="AA22" s="149"/>
      <c r="AB22" s="149"/>
      <c r="AC22" s="149"/>
    </row>
    <row r="23" spans="1:29" ht="19.5" customHeight="1">
      <c r="A23" s="104"/>
      <c r="B23" s="86" t="s">
        <v>27</v>
      </c>
      <c r="C23" s="86"/>
      <c r="D23" s="87"/>
      <c r="E23" s="87"/>
      <c r="F23" s="87">
        <f>F10-F18+F16+F20</f>
        <v>10823883.2576</v>
      </c>
      <c r="G23" s="87"/>
      <c r="H23" s="87"/>
      <c r="I23" s="87">
        <f>I10+I16+I20</f>
        <v>13448674.203480002</v>
      </c>
      <c r="J23" s="87"/>
      <c r="K23" s="87"/>
      <c r="L23" s="87">
        <f>+L10+L16+L20</f>
        <v>15293479.102704002</v>
      </c>
      <c r="M23" s="87"/>
      <c r="N23" s="87"/>
      <c r="O23" s="87">
        <f>+O10+O16+O20</f>
        <v>17038719.9062064</v>
      </c>
      <c r="P23" s="87"/>
      <c r="Q23" s="87"/>
      <c r="R23" s="87">
        <f>+R10+R16+R20</f>
        <v>18281082.241477437</v>
      </c>
      <c r="S23" s="87"/>
      <c r="T23" s="24"/>
      <c r="U23" s="149"/>
      <c r="V23" s="149"/>
      <c r="W23" s="149"/>
      <c r="X23" s="149"/>
      <c r="Y23" s="149"/>
      <c r="Z23" s="149"/>
      <c r="AA23" s="149"/>
      <c r="AB23" s="149"/>
      <c r="AC23" s="149"/>
    </row>
    <row r="24" spans="2:29" ht="20.25" customHeight="1">
      <c r="B24" s="175" t="s">
        <v>3</v>
      </c>
      <c r="C24" s="175"/>
      <c r="D24" s="175"/>
      <c r="E24" s="175"/>
      <c r="F24" s="176"/>
      <c r="G24" s="176"/>
      <c r="H24" s="176"/>
      <c r="T24" s="149"/>
      <c r="U24" s="149"/>
      <c r="V24" s="149"/>
      <c r="W24" s="149"/>
      <c r="X24" s="149"/>
      <c r="Y24" s="149"/>
      <c r="Z24" s="149"/>
      <c r="AA24" s="149"/>
      <c r="AB24" s="149"/>
      <c r="AC24" s="149"/>
    </row>
    <row r="25" spans="2:20" ht="24" customHeight="1">
      <c r="B25" s="50" t="s">
        <v>13</v>
      </c>
      <c r="C25" s="12"/>
      <c r="D25" s="13"/>
      <c r="E25" s="13"/>
      <c r="F25" s="13"/>
      <c r="G25" s="13"/>
      <c r="H25" s="13"/>
      <c r="I25" s="13"/>
      <c r="J25" s="13"/>
      <c r="K25" s="13"/>
      <c r="L25" s="13"/>
      <c r="M25" s="13"/>
      <c r="T25" s="149"/>
    </row>
    <row r="26" spans="2:13" ht="24" customHeight="1">
      <c r="B26" s="50" t="s">
        <v>19</v>
      </c>
      <c r="C26" s="12"/>
      <c r="D26" s="13"/>
      <c r="E26" s="13"/>
      <c r="F26" s="13"/>
      <c r="G26" s="13"/>
      <c r="H26" s="13"/>
      <c r="I26" s="13"/>
      <c r="J26" s="13"/>
      <c r="K26" s="13"/>
      <c r="L26" s="13"/>
      <c r="M26" s="13"/>
    </row>
    <row r="27" spans="2:13" ht="24" customHeight="1">
      <c r="B27" s="50" t="s">
        <v>20</v>
      </c>
      <c r="C27" s="12"/>
      <c r="D27" s="13"/>
      <c r="E27" s="13"/>
      <c r="F27" s="13"/>
      <c r="G27" s="13"/>
      <c r="H27" s="13"/>
      <c r="I27" s="13"/>
      <c r="J27" s="13"/>
      <c r="K27" s="13"/>
      <c r="L27" s="13"/>
      <c r="M27" s="13"/>
    </row>
    <row r="28" spans="2:13" ht="24" customHeight="1">
      <c r="B28" s="50" t="s">
        <v>21</v>
      </c>
      <c r="C28" s="12"/>
      <c r="D28" s="13"/>
      <c r="E28" s="13"/>
      <c r="F28" s="13"/>
      <c r="G28" s="13"/>
      <c r="H28" s="13"/>
      <c r="I28" s="13"/>
      <c r="J28" s="13"/>
      <c r="K28" s="13"/>
      <c r="L28" s="13"/>
      <c r="M28" s="13"/>
    </row>
    <row r="29" spans="2:13" ht="24" customHeight="1">
      <c r="B29" s="50" t="s">
        <v>29</v>
      </c>
      <c r="C29" s="12"/>
      <c r="D29" s="13"/>
      <c r="E29" s="13"/>
      <c r="F29" s="13"/>
      <c r="G29" s="13"/>
      <c r="H29" s="13"/>
      <c r="I29" s="13"/>
      <c r="J29" s="13"/>
      <c r="K29" s="13"/>
      <c r="L29" s="13"/>
      <c r="M29" s="13"/>
    </row>
    <row r="30" spans="2:13" ht="24" customHeight="1">
      <c r="B30" s="12"/>
      <c r="C30" s="12"/>
      <c r="D30" s="13"/>
      <c r="E30" s="13"/>
      <c r="F30" s="13"/>
      <c r="G30" s="13"/>
      <c r="H30" s="13"/>
      <c r="I30" s="13"/>
      <c r="J30" s="13"/>
      <c r="K30" s="13"/>
      <c r="L30" s="13"/>
      <c r="M30" s="13"/>
    </row>
    <row r="31" spans="2:13" ht="24" customHeight="1">
      <c r="B31" s="12"/>
      <c r="C31" s="12"/>
      <c r="D31" s="13"/>
      <c r="E31" s="13"/>
      <c r="F31" s="13"/>
      <c r="G31" s="13"/>
      <c r="H31" s="13"/>
      <c r="I31" s="13"/>
      <c r="J31" s="13"/>
      <c r="K31" s="13"/>
      <c r="L31" s="13"/>
      <c r="M31" s="13"/>
    </row>
    <row r="32" spans="2:13" ht="14.25">
      <c r="B32" s="12"/>
      <c r="C32" s="12"/>
      <c r="D32" s="13"/>
      <c r="E32" s="13"/>
      <c r="F32" s="13"/>
      <c r="G32" s="13"/>
      <c r="H32" s="13"/>
      <c r="I32" s="13"/>
      <c r="J32" s="13"/>
      <c r="K32" s="13"/>
      <c r="L32" s="13"/>
      <c r="M32" s="13"/>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3" ht="12.75">
      <c r="B52" s="4"/>
      <c r="C52" s="4"/>
    </row>
    <row r="53" spans="2:3" ht="12.75">
      <c r="B53" s="4"/>
      <c r="C53" s="4"/>
    </row>
    <row r="54" spans="2:3" ht="12.75">
      <c r="B54" s="4"/>
      <c r="C54" s="4"/>
    </row>
    <row r="55" spans="2:3" ht="12.75">
      <c r="B55" s="4"/>
      <c r="C55" s="4"/>
    </row>
    <row r="56" spans="2:3" ht="12.75">
      <c r="B56" s="4"/>
      <c r="C56" s="4"/>
    </row>
    <row r="57" spans="2:3" ht="12.75">
      <c r="B57" s="4"/>
      <c r="C57" s="4"/>
    </row>
    <row r="58" spans="2:3" ht="12.75">
      <c r="B58" s="4"/>
      <c r="C58" s="4"/>
    </row>
    <row r="59" spans="2:3" ht="12.75">
      <c r="B59" s="4"/>
      <c r="C59" s="4"/>
    </row>
    <row r="60" spans="2:3" ht="12.75">
      <c r="B60" s="4"/>
      <c r="C60" s="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row r="76" spans="2:3" ht="12.75">
      <c r="B76" s="4"/>
      <c r="C76" s="4"/>
    </row>
    <row r="77" spans="2:3" ht="12.75">
      <c r="B77" s="4"/>
      <c r="C77" s="4"/>
    </row>
    <row r="78" spans="2:3" ht="12.75">
      <c r="B78" s="4"/>
      <c r="C78" s="4"/>
    </row>
    <row r="79" spans="2:3" ht="12.75">
      <c r="B79" s="4"/>
      <c r="C79" s="4"/>
    </row>
    <row r="80" spans="2:3" ht="12.75">
      <c r="B80" s="4"/>
      <c r="C80" s="4"/>
    </row>
    <row r="81" spans="2:3" ht="12.75">
      <c r="B81" s="4"/>
      <c r="C81" s="4"/>
    </row>
    <row r="82" spans="2:3" ht="12.75">
      <c r="B82" s="4"/>
      <c r="C82" s="4"/>
    </row>
    <row r="83" spans="2:3" ht="12.75">
      <c r="B83" s="4"/>
      <c r="C83" s="4"/>
    </row>
    <row r="84" spans="2:3" ht="12.75">
      <c r="B84" s="4"/>
      <c r="C84" s="4"/>
    </row>
    <row r="85" spans="2:3" ht="12.75">
      <c r="B85" s="4"/>
      <c r="C85" s="4"/>
    </row>
    <row r="86" spans="2:3" ht="12.75">
      <c r="B86" s="4"/>
      <c r="C86" s="4"/>
    </row>
    <row r="87" spans="2:3" ht="12.75">
      <c r="B87" s="4"/>
      <c r="C87" s="4"/>
    </row>
    <row r="88" spans="2:3" ht="12.75">
      <c r="B88" s="4"/>
      <c r="C88" s="4"/>
    </row>
    <row r="89" spans="2:3" ht="12.75">
      <c r="B89" s="4"/>
      <c r="C89" s="4"/>
    </row>
    <row r="90" spans="2:3" ht="12.75">
      <c r="B90" s="4"/>
      <c r="C90" s="4"/>
    </row>
    <row r="91" spans="2:3" ht="12.75">
      <c r="B91" s="4"/>
      <c r="C91" s="4"/>
    </row>
    <row r="92" spans="2:3" ht="12.75">
      <c r="B92" s="4"/>
      <c r="C92" s="4"/>
    </row>
    <row r="93" spans="2:3" ht="12.75">
      <c r="B93" s="4"/>
      <c r="C93" s="4"/>
    </row>
    <row r="94" spans="2:3" ht="12.75">
      <c r="B94" s="4"/>
      <c r="C94" s="4"/>
    </row>
    <row r="95" spans="2:3" ht="12.75">
      <c r="B95" s="4"/>
      <c r="C95" s="4"/>
    </row>
    <row r="96" spans="2:3" ht="12.75">
      <c r="B96" s="4"/>
      <c r="C96" s="4"/>
    </row>
    <row r="97" spans="2:3" ht="12.75">
      <c r="B97" s="4"/>
      <c r="C97" s="4"/>
    </row>
    <row r="98" spans="2:3" ht="12.75">
      <c r="B98" s="4"/>
      <c r="C98" s="4"/>
    </row>
    <row r="99" spans="2:3" ht="12.75">
      <c r="B99" s="4"/>
      <c r="C99" s="4"/>
    </row>
    <row r="100" spans="2:3" ht="12.75">
      <c r="B100" s="4"/>
      <c r="C100" s="4"/>
    </row>
    <row r="101" spans="2:3" ht="12.75">
      <c r="B101" s="4"/>
      <c r="C101" s="4"/>
    </row>
    <row r="102" spans="2:3" ht="12.75">
      <c r="B102" s="4"/>
      <c r="C102" s="4"/>
    </row>
    <row r="103" spans="2:3" ht="12.75">
      <c r="B103" s="4"/>
      <c r="C103" s="4"/>
    </row>
    <row r="104" spans="2:3" ht="12.75">
      <c r="B104" s="4"/>
      <c r="C104" s="4"/>
    </row>
    <row r="105" spans="2:3" ht="12.75">
      <c r="B105" s="4"/>
      <c r="C105" s="4"/>
    </row>
    <row r="106" spans="2:3" ht="12.75">
      <c r="B106" s="4"/>
      <c r="C106" s="4"/>
    </row>
    <row r="107" spans="2:3" ht="12.75">
      <c r="B107" s="4"/>
      <c r="C107" s="4"/>
    </row>
    <row r="108" spans="2:3" ht="12.75">
      <c r="B108" s="4"/>
      <c r="C108" s="4"/>
    </row>
    <row r="109" spans="2:3" ht="12.75">
      <c r="B109" s="4"/>
      <c r="C109" s="4"/>
    </row>
    <row r="110" spans="2:3" ht="12.75">
      <c r="B110" s="4"/>
      <c r="C110" s="4"/>
    </row>
    <row r="111" spans="2:3" ht="12.75">
      <c r="B111" s="4"/>
      <c r="C111" s="4"/>
    </row>
    <row r="112" spans="2:3" ht="12.75">
      <c r="B112" s="4"/>
      <c r="C112" s="4"/>
    </row>
    <row r="113" spans="2:3" ht="12.75">
      <c r="B113" s="4"/>
      <c r="C113" s="4"/>
    </row>
    <row r="114" spans="2:3" ht="12.75">
      <c r="B114" s="4"/>
      <c r="C114" s="4"/>
    </row>
    <row r="115" spans="2:3" ht="12.75">
      <c r="B115" s="4"/>
      <c r="C115" s="4"/>
    </row>
    <row r="116" spans="2:3" ht="12.75">
      <c r="B116" s="4"/>
      <c r="C116" s="4"/>
    </row>
    <row r="117" spans="2:3" ht="12.75">
      <c r="B117" s="4"/>
      <c r="C117" s="4"/>
    </row>
    <row r="118" spans="2:3" ht="12.75">
      <c r="B118" s="4"/>
      <c r="C118" s="4"/>
    </row>
    <row r="119" spans="2:3" ht="12.75">
      <c r="B119" s="4"/>
      <c r="C119" s="4"/>
    </row>
    <row r="120" spans="2:3" ht="12.75">
      <c r="B120" s="4"/>
      <c r="C120" s="4"/>
    </row>
    <row r="121" spans="2:3" ht="12.75">
      <c r="B121" s="4"/>
      <c r="C121" s="4"/>
    </row>
    <row r="122" spans="2:3" ht="12.75">
      <c r="B122" s="4"/>
      <c r="C122" s="4"/>
    </row>
    <row r="123" spans="2:3" ht="12.75">
      <c r="B123" s="4"/>
      <c r="C123" s="4"/>
    </row>
    <row r="124" spans="2:3" ht="12.75">
      <c r="B124" s="4"/>
      <c r="C124" s="4"/>
    </row>
    <row r="125" spans="2:3" ht="12.75">
      <c r="B125" s="4"/>
      <c r="C125" s="4"/>
    </row>
    <row r="126" spans="2:3" ht="12.75">
      <c r="B126" s="4"/>
      <c r="C126" s="4"/>
    </row>
    <row r="127" spans="2:3" ht="12.75">
      <c r="B127" s="4"/>
      <c r="C127" s="4"/>
    </row>
    <row r="128" spans="2:3" ht="12.75">
      <c r="B128" s="4"/>
      <c r="C128" s="4"/>
    </row>
    <row r="129" spans="2:3" ht="12.75">
      <c r="B129" s="4"/>
      <c r="C129" s="4"/>
    </row>
    <row r="130" spans="2:3" ht="12.75">
      <c r="B130" s="4"/>
      <c r="C130" s="4"/>
    </row>
    <row r="131" spans="2:3" ht="12.75">
      <c r="B131" s="4"/>
      <c r="C131" s="4"/>
    </row>
    <row r="132" spans="2:3" ht="12.75">
      <c r="B132" s="4"/>
      <c r="C132" s="4"/>
    </row>
    <row r="133" spans="2:3" ht="12.75">
      <c r="B133" s="4"/>
      <c r="C133" s="4"/>
    </row>
    <row r="134" spans="2:3" ht="12.75">
      <c r="B134" s="4"/>
      <c r="C134" s="4"/>
    </row>
    <row r="135" spans="2:3" ht="12.75">
      <c r="B135" s="4"/>
      <c r="C135" s="4"/>
    </row>
    <row r="136" spans="2:3" ht="12.75">
      <c r="B136" s="4"/>
      <c r="C136" s="4"/>
    </row>
    <row r="137" spans="2:3" ht="12.75">
      <c r="B137" s="4"/>
      <c r="C137" s="4"/>
    </row>
    <row r="138" spans="2:3" ht="12.75">
      <c r="B138" s="4"/>
      <c r="C138" s="4"/>
    </row>
    <row r="139" spans="2:3" ht="12.75">
      <c r="B139" s="4"/>
      <c r="C139" s="4"/>
    </row>
    <row r="140" spans="2:3" ht="12.75">
      <c r="B140" s="4"/>
      <c r="C140" s="4"/>
    </row>
    <row r="141" spans="2:3" ht="12.75">
      <c r="B141" s="4"/>
      <c r="C141" s="4"/>
    </row>
    <row r="142" spans="2:3" ht="12.75">
      <c r="B142" s="4"/>
      <c r="C142" s="4"/>
    </row>
    <row r="143" spans="2:3" ht="12.75">
      <c r="B143" s="4"/>
      <c r="C143" s="4"/>
    </row>
    <row r="144" spans="2:3" ht="12.75">
      <c r="B144" s="4"/>
      <c r="C144" s="4"/>
    </row>
    <row r="145" spans="2:3" ht="12.75">
      <c r="B145" s="4"/>
      <c r="C145" s="4"/>
    </row>
    <row r="146" spans="2:3" ht="12.75">
      <c r="B146" s="4"/>
      <c r="C146" s="4"/>
    </row>
    <row r="147" spans="2:3" ht="12.75">
      <c r="B147" s="4"/>
      <c r="C147" s="4"/>
    </row>
    <row r="148" spans="2:3" ht="12.75">
      <c r="B148" s="4"/>
      <c r="C148" s="4"/>
    </row>
    <row r="149" spans="2:3" ht="12.75">
      <c r="B149" s="4"/>
      <c r="C149" s="4"/>
    </row>
    <row r="150" spans="2:3" ht="12.75">
      <c r="B150" s="4"/>
      <c r="C150" s="4"/>
    </row>
    <row r="151" spans="2:3" ht="12.75">
      <c r="B151" s="4"/>
      <c r="C151" s="4"/>
    </row>
    <row r="152" spans="2:3" ht="12.75">
      <c r="B152" s="4"/>
      <c r="C152" s="4"/>
    </row>
    <row r="153" spans="2:3" ht="12.75">
      <c r="B153" s="4"/>
      <c r="C153" s="4"/>
    </row>
    <row r="154" spans="2:3" ht="12.75">
      <c r="B154" s="4"/>
      <c r="C154" s="4"/>
    </row>
    <row r="155" spans="2:3" ht="12.75">
      <c r="B155" s="4"/>
      <c r="C155" s="4"/>
    </row>
    <row r="156" spans="2:3" ht="12.75">
      <c r="B156" s="4"/>
      <c r="C156" s="4"/>
    </row>
    <row r="157" spans="2:3" ht="12.75">
      <c r="B157" s="4"/>
      <c r="C157" s="4"/>
    </row>
    <row r="158" spans="2:3" ht="12.75">
      <c r="B158" s="4"/>
      <c r="C158" s="4"/>
    </row>
    <row r="159" spans="2:3" ht="12.75">
      <c r="B159" s="4"/>
      <c r="C159" s="4"/>
    </row>
    <row r="160" spans="2:3" ht="12.75">
      <c r="B160" s="4"/>
      <c r="C160" s="4"/>
    </row>
    <row r="161" spans="2:3" ht="12.75">
      <c r="B161" s="4"/>
      <c r="C161" s="4"/>
    </row>
    <row r="162" spans="2:3" ht="12.75">
      <c r="B162" s="4"/>
      <c r="C162" s="4"/>
    </row>
    <row r="163" spans="2:3" ht="12.75">
      <c r="B163" s="4"/>
      <c r="C163" s="4"/>
    </row>
    <row r="164" spans="2:3" ht="12.75">
      <c r="B164" s="4"/>
      <c r="C164" s="4"/>
    </row>
    <row r="165" spans="2:3" ht="12.75">
      <c r="B165" s="4"/>
      <c r="C165" s="4"/>
    </row>
    <row r="166" spans="2:3" ht="12.75">
      <c r="B166" s="4"/>
      <c r="C166" s="4"/>
    </row>
    <row r="167" spans="2:3" ht="12.75">
      <c r="B167" s="4"/>
      <c r="C167" s="4"/>
    </row>
    <row r="168" spans="2:3" ht="12.75">
      <c r="B168" s="4"/>
      <c r="C168" s="4"/>
    </row>
    <row r="169" spans="2:3" ht="12.75">
      <c r="B169" s="4"/>
      <c r="C169" s="4"/>
    </row>
    <row r="170" spans="2:3" ht="12.75">
      <c r="B170" s="4"/>
      <c r="C170" s="4"/>
    </row>
    <row r="171" spans="2:3" ht="12.75">
      <c r="B171" s="4"/>
      <c r="C171" s="4"/>
    </row>
    <row r="172" spans="2:3" ht="12.75">
      <c r="B172" s="4"/>
      <c r="C172" s="4"/>
    </row>
    <row r="173" spans="2:3" ht="12.75">
      <c r="B173" s="4"/>
      <c r="C173" s="4"/>
    </row>
    <row r="174" spans="2:3" ht="12.75">
      <c r="B174" s="4"/>
      <c r="C174" s="4"/>
    </row>
    <row r="175" spans="2:3" ht="12.75">
      <c r="B175" s="4"/>
      <c r="C175" s="4"/>
    </row>
    <row r="176" spans="2:3" ht="12.75">
      <c r="B176" s="4"/>
      <c r="C176" s="4"/>
    </row>
    <row r="177" spans="2:3" ht="12.75">
      <c r="B177" s="4"/>
      <c r="C177" s="4"/>
    </row>
    <row r="178" spans="2:3" ht="12.75">
      <c r="B178" s="4"/>
      <c r="C178" s="4"/>
    </row>
    <row r="179" spans="2:3" ht="12.75">
      <c r="B179" s="4"/>
      <c r="C179" s="4"/>
    </row>
    <row r="180" spans="2:3" ht="12.75">
      <c r="B180" s="4"/>
      <c r="C180" s="4"/>
    </row>
    <row r="181" spans="2:3" ht="12.75">
      <c r="B181" s="4"/>
      <c r="C181" s="4"/>
    </row>
    <row r="182" spans="2:3" ht="12.75">
      <c r="B182" s="4"/>
      <c r="C182" s="4"/>
    </row>
    <row r="183" spans="2:3" ht="12.75">
      <c r="B183" s="4"/>
      <c r="C183" s="4"/>
    </row>
    <row r="184" spans="2:3" ht="12.75">
      <c r="B184" s="4"/>
      <c r="C184" s="4"/>
    </row>
    <row r="185" spans="2:3" ht="12.75">
      <c r="B185" s="4"/>
      <c r="C185" s="4"/>
    </row>
    <row r="186" spans="2:3" ht="12.75">
      <c r="B186" s="4"/>
      <c r="C186" s="4"/>
    </row>
    <row r="187" spans="2:3" ht="12.75">
      <c r="B187" s="4"/>
      <c r="C187" s="4"/>
    </row>
    <row r="188" spans="2:3" ht="12.75">
      <c r="B188" s="4"/>
      <c r="C188" s="4"/>
    </row>
    <row r="189" spans="2:3" ht="12.75">
      <c r="B189" s="4"/>
      <c r="C189" s="4"/>
    </row>
    <row r="190" spans="2:3" ht="12.75">
      <c r="B190" s="4"/>
      <c r="C190" s="4"/>
    </row>
    <row r="191" spans="2:3" ht="12.75">
      <c r="B191" s="4"/>
      <c r="C191" s="4"/>
    </row>
    <row r="192" spans="2:3" ht="12.75">
      <c r="B192" s="4"/>
      <c r="C192" s="4"/>
    </row>
    <row r="193" spans="2:3" ht="12.75">
      <c r="B193" s="4"/>
      <c r="C193" s="4"/>
    </row>
    <row r="194" spans="2:3" ht="12.75">
      <c r="B194" s="4"/>
      <c r="C194" s="4"/>
    </row>
    <row r="195" spans="2:3" ht="12.75">
      <c r="B195" s="4"/>
      <c r="C195" s="4"/>
    </row>
    <row r="196" spans="2:3" ht="12.75">
      <c r="B196" s="4"/>
      <c r="C196" s="4"/>
    </row>
    <row r="197" spans="2:3" ht="12.75">
      <c r="B197" s="4"/>
      <c r="C197" s="4"/>
    </row>
    <row r="198" spans="2:3" ht="12.75">
      <c r="B198" s="4"/>
      <c r="C198" s="4"/>
    </row>
    <row r="199" spans="2:3" ht="12.75">
      <c r="B199" s="4"/>
      <c r="C199" s="4"/>
    </row>
    <row r="200" spans="2:3" ht="12.75">
      <c r="B200" s="4"/>
      <c r="C200" s="4"/>
    </row>
    <row r="201" spans="2:3" ht="12.75">
      <c r="B201" s="4"/>
      <c r="C201" s="4"/>
    </row>
    <row r="202" spans="2:3" ht="12.75">
      <c r="B202" s="4"/>
      <c r="C202" s="4"/>
    </row>
    <row r="203" spans="2:3" ht="12.75">
      <c r="B203" s="4"/>
      <c r="C203" s="4"/>
    </row>
    <row r="204" spans="2:3" ht="12.75">
      <c r="B204" s="4"/>
      <c r="C204" s="4"/>
    </row>
    <row r="205" spans="2:3" ht="12.75">
      <c r="B205" s="4"/>
      <c r="C205" s="4"/>
    </row>
    <row r="206" spans="2:3" ht="12.75">
      <c r="B206" s="4"/>
      <c r="C206" s="4"/>
    </row>
    <row r="207" spans="2:3" ht="12.75">
      <c r="B207" s="4"/>
      <c r="C207" s="4"/>
    </row>
    <row r="208" spans="2:3" ht="12.75">
      <c r="B208" s="4"/>
      <c r="C208" s="4"/>
    </row>
    <row r="209" spans="2:3" ht="12.75">
      <c r="B209" s="4"/>
      <c r="C209" s="4"/>
    </row>
    <row r="210" spans="2:3" ht="12.75">
      <c r="B210" s="4"/>
      <c r="C210" s="4"/>
    </row>
    <row r="211" spans="2:3" ht="12.75">
      <c r="B211" s="4"/>
      <c r="C211" s="4"/>
    </row>
    <row r="212" spans="2:3" ht="12.75">
      <c r="B212" s="4"/>
      <c r="C212" s="4"/>
    </row>
    <row r="213" spans="2:3" ht="12.75">
      <c r="B213" s="4"/>
      <c r="C213" s="4"/>
    </row>
    <row r="214" spans="2:3" ht="12.75">
      <c r="B214" s="4"/>
      <c r="C214" s="4"/>
    </row>
    <row r="215" spans="2:3" ht="12.75">
      <c r="B215" s="4"/>
      <c r="C215" s="4"/>
    </row>
    <row r="216" spans="2:3" ht="12.75">
      <c r="B216" s="4"/>
      <c r="C216" s="4"/>
    </row>
    <row r="217" spans="2:3" ht="12.75">
      <c r="B217" s="4"/>
      <c r="C217" s="4"/>
    </row>
    <row r="218" spans="2:3" ht="12.75">
      <c r="B218" s="4"/>
      <c r="C218" s="4"/>
    </row>
    <row r="219" spans="2:3" ht="12.75">
      <c r="B219" s="4"/>
      <c r="C219" s="4"/>
    </row>
    <row r="220" spans="2:3" ht="12.75">
      <c r="B220" s="4"/>
      <c r="C220" s="4"/>
    </row>
    <row r="221" spans="2:3" ht="12.75">
      <c r="B221" s="4"/>
      <c r="C221" s="4"/>
    </row>
    <row r="222" spans="2:3" ht="12.75">
      <c r="B222" s="4"/>
      <c r="C222" s="4"/>
    </row>
    <row r="223" spans="2:3" ht="12.75">
      <c r="B223" s="4"/>
      <c r="C223" s="4"/>
    </row>
    <row r="224" spans="2:3" ht="12.75">
      <c r="B224" s="4"/>
      <c r="C224" s="4"/>
    </row>
    <row r="225" spans="2:3" ht="12.75">
      <c r="B225" s="4"/>
      <c r="C225" s="4"/>
    </row>
    <row r="226" spans="2:3" ht="12.75">
      <c r="B226" s="4"/>
      <c r="C226" s="4"/>
    </row>
    <row r="227" spans="2:3" ht="12.75">
      <c r="B227" s="4"/>
      <c r="C227" s="4"/>
    </row>
    <row r="228" spans="2:3" ht="12.75">
      <c r="B228" s="4"/>
      <c r="C228" s="4"/>
    </row>
    <row r="229" spans="2:3" ht="12.75">
      <c r="B229" s="4"/>
      <c r="C229" s="4"/>
    </row>
    <row r="230" spans="2:3" ht="12.75">
      <c r="B230" s="4"/>
      <c r="C230" s="4"/>
    </row>
    <row r="231" spans="2:3" ht="12.75">
      <c r="B231" s="4"/>
      <c r="C231" s="4"/>
    </row>
    <row r="232" spans="2:3" ht="12.75">
      <c r="B232" s="4"/>
      <c r="C232" s="4"/>
    </row>
    <row r="233" spans="2:3" ht="12.75">
      <c r="B233" s="4"/>
      <c r="C233" s="4"/>
    </row>
    <row r="234" spans="2:3" ht="12.75">
      <c r="B234" s="4"/>
      <c r="C234" s="4"/>
    </row>
    <row r="235" spans="2:3" ht="12.75">
      <c r="B235" s="4"/>
      <c r="C235" s="4"/>
    </row>
    <row r="236" spans="2:3" ht="12.75">
      <c r="B236" s="4"/>
      <c r="C236" s="4"/>
    </row>
    <row r="237" spans="2:3" ht="12.75">
      <c r="B237" s="4"/>
      <c r="C237" s="4"/>
    </row>
    <row r="238" spans="2:3" ht="12.75">
      <c r="B238" s="4"/>
      <c r="C238" s="4"/>
    </row>
    <row r="239" spans="2:3" ht="12.75">
      <c r="B239" s="4"/>
      <c r="C239" s="4"/>
    </row>
    <row r="240" spans="2:3" ht="12.75">
      <c r="B240" s="4"/>
      <c r="C240" s="4"/>
    </row>
    <row r="241" spans="2:3" ht="12.75">
      <c r="B241" s="4"/>
      <c r="C241" s="4"/>
    </row>
    <row r="242" spans="2:3" ht="12.75">
      <c r="B242" s="4"/>
      <c r="C242" s="4"/>
    </row>
    <row r="243" spans="2:3" ht="12.75">
      <c r="B243" s="4"/>
      <c r="C243" s="4"/>
    </row>
    <row r="244" spans="2:3" ht="12.75">
      <c r="B244" s="4"/>
      <c r="C244" s="4"/>
    </row>
    <row r="245" spans="2:3" ht="12.75">
      <c r="B245" s="4"/>
      <c r="C245" s="4"/>
    </row>
    <row r="246" spans="2:3" ht="12.75">
      <c r="B246" s="4"/>
      <c r="C246" s="4"/>
    </row>
    <row r="247" spans="2:3" ht="12.75">
      <c r="B247" s="4"/>
      <c r="C247" s="4"/>
    </row>
    <row r="248" spans="2:3" ht="12.75">
      <c r="B248" s="4"/>
      <c r="C248" s="4"/>
    </row>
    <row r="249" spans="2:3" ht="12.75">
      <c r="B249" s="4"/>
      <c r="C249" s="4"/>
    </row>
    <row r="250" spans="2:3" ht="12.75">
      <c r="B250" s="4"/>
      <c r="C250" s="4"/>
    </row>
    <row r="251" spans="2:3" ht="12.75">
      <c r="B251" s="4"/>
      <c r="C251" s="4"/>
    </row>
    <row r="252" spans="2:3" ht="12.75">
      <c r="B252" s="4"/>
      <c r="C252" s="4"/>
    </row>
    <row r="253" spans="2:3" ht="12.75">
      <c r="B253" s="4"/>
      <c r="C253" s="4"/>
    </row>
    <row r="254" spans="2:3" ht="12.75">
      <c r="B254" s="4"/>
      <c r="C254" s="4"/>
    </row>
    <row r="255" spans="2:3" ht="12.75">
      <c r="B255" s="4"/>
      <c r="C255" s="4"/>
    </row>
    <row r="256" spans="2:3" ht="12.75">
      <c r="B256" s="4"/>
      <c r="C256" s="4"/>
    </row>
    <row r="257" spans="2:3" ht="12.75">
      <c r="B257" s="4"/>
      <c r="C257" s="4"/>
    </row>
    <row r="258" spans="2:3" ht="12.75">
      <c r="B258" s="4"/>
      <c r="C258" s="4"/>
    </row>
    <row r="259" spans="2:3" ht="12.75">
      <c r="B259" s="4"/>
      <c r="C259" s="4"/>
    </row>
    <row r="260" spans="2:3" ht="12.75">
      <c r="B260" s="4"/>
      <c r="C260" s="4"/>
    </row>
    <row r="261" spans="2:3" ht="12.75">
      <c r="B261" s="4"/>
      <c r="C261" s="4"/>
    </row>
    <row r="262" spans="2:3" ht="12.75">
      <c r="B262" s="4"/>
      <c r="C262" s="4"/>
    </row>
    <row r="263" spans="2:3" ht="12.75">
      <c r="B263" s="4"/>
      <c r="C263" s="4"/>
    </row>
    <row r="264" spans="2:3" ht="12.75">
      <c r="B264" s="4"/>
      <c r="C264" s="4"/>
    </row>
    <row r="265" spans="2:3" ht="12.75">
      <c r="B265" s="4"/>
      <c r="C265" s="4"/>
    </row>
    <row r="266" spans="2:3" ht="12.75">
      <c r="B266" s="4"/>
      <c r="C266" s="4"/>
    </row>
    <row r="267" spans="2:3" ht="12.75">
      <c r="B267" s="4"/>
      <c r="C267" s="4"/>
    </row>
    <row r="268" spans="2:3" ht="12.75">
      <c r="B268" s="4"/>
      <c r="C268" s="4"/>
    </row>
    <row r="269" spans="2:3" ht="12.75">
      <c r="B269" s="4"/>
      <c r="C269" s="4"/>
    </row>
    <row r="270" spans="2:3" ht="12.75">
      <c r="B270" s="4"/>
      <c r="C270" s="4"/>
    </row>
    <row r="271" spans="2:3" ht="12.75">
      <c r="B271" s="4"/>
      <c r="C271" s="4"/>
    </row>
    <row r="272" spans="2:3" ht="12.75">
      <c r="B272" s="4"/>
      <c r="C272" s="4"/>
    </row>
    <row r="273" spans="2:3" ht="12.75">
      <c r="B273" s="4"/>
      <c r="C273" s="4"/>
    </row>
    <row r="274" spans="2:3" ht="12.75">
      <c r="B274" s="4"/>
      <c r="C274" s="4"/>
    </row>
    <row r="275" spans="2:3" ht="12.75">
      <c r="B275" s="4"/>
      <c r="C275" s="4"/>
    </row>
    <row r="276" spans="2:3" ht="12.75">
      <c r="B276" s="4"/>
      <c r="C276" s="4"/>
    </row>
    <row r="277" spans="2:3" ht="12.75">
      <c r="B277" s="4"/>
      <c r="C277" s="4"/>
    </row>
    <row r="278" spans="2:3" ht="12.75">
      <c r="B278" s="4"/>
      <c r="C278" s="4"/>
    </row>
    <row r="279" spans="2:3" ht="12.75">
      <c r="B279" s="4"/>
      <c r="C279" s="4"/>
    </row>
    <row r="280" spans="2:3" ht="12.75">
      <c r="B280" s="4"/>
      <c r="C280" s="4"/>
    </row>
    <row r="281" spans="2:3" ht="12.75">
      <c r="B281" s="4"/>
      <c r="C281" s="4"/>
    </row>
    <row r="282" spans="2:3" ht="12.75">
      <c r="B282" s="4"/>
      <c r="C282" s="4"/>
    </row>
    <row r="283" spans="2:3" ht="12.75">
      <c r="B283" s="4"/>
      <c r="C283" s="4"/>
    </row>
    <row r="284" spans="2:3" ht="12.75">
      <c r="B284" s="4"/>
      <c r="C284" s="4"/>
    </row>
    <row r="285" spans="2:3" ht="12.75">
      <c r="B285" s="4"/>
      <c r="C285" s="4"/>
    </row>
    <row r="286" spans="2:3" ht="12.75">
      <c r="B286" s="4"/>
      <c r="C286" s="4"/>
    </row>
    <row r="287" spans="2:3" ht="12.75">
      <c r="B287" s="4"/>
      <c r="C287" s="4"/>
    </row>
    <row r="288" spans="2:3" ht="12.75">
      <c r="B288" s="4"/>
      <c r="C288" s="4"/>
    </row>
    <row r="289" spans="2:3" ht="12.75">
      <c r="B289" s="4"/>
      <c r="C289" s="4"/>
    </row>
    <row r="290" spans="2:3" ht="12.75">
      <c r="B290" s="4"/>
      <c r="C290" s="4"/>
    </row>
    <row r="291" spans="2:3" ht="12.75">
      <c r="B291" s="4"/>
      <c r="C291" s="4"/>
    </row>
    <row r="292" spans="2:3" ht="12.75">
      <c r="B292" s="4"/>
      <c r="C292" s="4"/>
    </row>
    <row r="293" spans="2:3" ht="12.75">
      <c r="B293" s="4"/>
      <c r="C293" s="4"/>
    </row>
    <row r="294" spans="2:3" ht="12.75">
      <c r="B294" s="4"/>
      <c r="C294" s="4"/>
    </row>
    <row r="295" spans="2:3" ht="12.75">
      <c r="B295" s="4"/>
      <c r="C295" s="4"/>
    </row>
    <row r="296" spans="2:3" ht="12.75">
      <c r="B296" s="4"/>
      <c r="C296" s="4"/>
    </row>
    <row r="297" spans="2:3" ht="12.75">
      <c r="B297" s="4"/>
      <c r="C297" s="4"/>
    </row>
    <row r="298" spans="2:3" ht="12.75">
      <c r="B298" s="4"/>
      <c r="C298" s="4"/>
    </row>
    <row r="299" spans="2:3" ht="12.75">
      <c r="B299" s="4"/>
      <c r="C299" s="4"/>
    </row>
    <row r="300" spans="2:3" ht="12.75">
      <c r="B300" s="4"/>
      <c r="C300" s="4"/>
    </row>
    <row r="301" spans="2:3" ht="12.75">
      <c r="B301" s="4"/>
      <c r="C301" s="4"/>
    </row>
    <row r="302" spans="2:3" ht="12.75">
      <c r="B302" s="4"/>
      <c r="C302" s="4"/>
    </row>
    <row r="303" spans="2:3" ht="12.75">
      <c r="B303" s="4"/>
      <c r="C303" s="4"/>
    </row>
    <row r="304" spans="2:3" ht="12.75">
      <c r="B304" s="4"/>
      <c r="C304" s="4"/>
    </row>
    <row r="305" spans="2:3" ht="12.75">
      <c r="B305" s="4"/>
      <c r="C305" s="4"/>
    </row>
    <row r="306" spans="2:3" ht="12.75">
      <c r="B306" s="4"/>
      <c r="C306" s="4"/>
    </row>
    <row r="307" spans="2:3" ht="12.75">
      <c r="B307" s="4"/>
      <c r="C307" s="4"/>
    </row>
    <row r="308" spans="2:3" ht="12.75">
      <c r="B308" s="4"/>
      <c r="C308" s="4"/>
    </row>
    <row r="309" spans="2:3" ht="12.75">
      <c r="B309" s="4"/>
      <c r="C309" s="4"/>
    </row>
    <row r="310" spans="2:3" ht="12.75">
      <c r="B310" s="4"/>
      <c r="C310" s="4"/>
    </row>
    <row r="311" spans="2:3" ht="12.75">
      <c r="B311" s="4"/>
      <c r="C311" s="4"/>
    </row>
    <row r="312" spans="2:3" ht="12.75">
      <c r="B312" s="4"/>
      <c r="C312" s="4"/>
    </row>
    <row r="313" spans="2:3" ht="12.75">
      <c r="B313" s="4"/>
      <c r="C313" s="4"/>
    </row>
    <row r="314" spans="2:3" ht="12.75">
      <c r="B314" s="4"/>
      <c r="C314" s="4"/>
    </row>
    <row r="315" spans="2:3" ht="12.75">
      <c r="B315" s="4"/>
      <c r="C315" s="4"/>
    </row>
    <row r="316" spans="2:3" ht="12.75">
      <c r="B316" s="4"/>
      <c r="C316" s="4"/>
    </row>
    <row r="317" spans="2:3" ht="12.75">
      <c r="B317" s="4"/>
      <c r="C317" s="4"/>
    </row>
    <row r="318" spans="2:3" ht="12.75">
      <c r="B318" s="4"/>
      <c r="C318" s="4"/>
    </row>
    <row r="319" spans="2:3" ht="12.75">
      <c r="B319" s="4"/>
      <c r="C319" s="4"/>
    </row>
    <row r="320" spans="2:3" ht="12.75">
      <c r="B320" s="4"/>
      <c r="C320" s="4"/>
    </row>
    <row r="321" spans="2:3" ht="12.75">
      <c r="B321" s="4"/>
      <c r="C321" s="4"/>
    </row>
    <row r="322" spans="2:3" ht="12.75">
      <c r="B322" s="4"/>
      <c r="C322" s="4"/>
    </row>
    <row r="323" spans="2:3" ht="12.75">
      <c r="B323" s="4"/>
      <c r="C323" s="4"/>
    </row>
    <row r="324" spans="2:3" ht="12.75">
      <c r="B324" s="4"/>
      <c r="C324" s="4"/>
    </row>
    <row r="325" spans="2:3" ht="12.75">
      <c r="B325" s="4"/>
      <c r="C325" s="4"/>
    </row>
    <row r="326" spans="2:3" ht="12.75">
      <c r="B326" s="4"/>
      <c r="C326" s="4"/>
    </row>
    <row r="327" spans="2:3" ht="12.75">
      <c r="B327" s="4"/>
      <c r="C327" s="4"/>
    </row>
    <row r="328" spans="2:3" ht="12.75">
      <c r="B328" s="4"/>
      <c r="C328" s="4"/>
    </row>
    <row r="329" spans="2:3" ht="12.75">
      <c r="B329" s="4"/>
      <c r="C329" s="4"/>
    </row>
    <row r="330" spans="2:3" ht="12.75">
      <c r="B330" s="4"/>
      <c r="C330" s="4"/>
    </row>
    <row r="331" spans="2:3" ht="12.75">
      <c r="B331" s="4"/>
      <c r="C331" s="4"/>
    </row>
    <row r="332" spans="2:3" ht="12.75">
      <c r="B332" s="4"/>
      <c r="C332" s="4"/>
    </row>
    <row r="333" spans="2:3" ht="12.75">
      <c r="B333" s="4"/>
      <c r="C333" s="4"/>
    </row>
    <row r="334" spans="2:3" ht="12.75">
      <c r="B334" s="4"/>
      <c r="C334" s="4"/>
    </row>
    <row r="335" spans="2:3" ht="12.75">
      <c r="B335" s="4"/>
      <c r="C335" s="4"/>
    </row>
    <row r="336" spans="2:3" ht="12.75">
      <c r="B336" s="4"/>
      <c r="C336" s="4"/>
    </row>
    <row r="337" spans="2:3" ht="12.75">
      <c r="B337" s="4"/>
      <c r="C337" s="4"/>
    </row>
    <row r="338" spans="2:3" ht="12.75">
      <c r="B338" s="4"/>
      <c r="C338" s="4"/>
    </row>
    <row r="339" spans="2:3" ht="12.75">
      <c r="B339" s="4"/>
      <c r="C339" s="4"/>
    </row>
    <row r="340" spans="2:3" ht="12.75">
      <c r="B340" s="4"/>
      <c r="C340" s="4"/>
    </row>
    <row r="341" spans="2:3" ht="12.75">
      <c r="B341" s="4"/>
      <c r="C341" s="4"/>
    </row>
    <row r="342" spans="2:3" ht="12.75">
      <c r="B342" s="4"/>
      <c r="C342" s="4"/>
    </row>
    <row r="343" spans="2:3" ht="12.75">
      <c r="B343" s="4"/>
      <c r="C343" s="4"/>
    </row>
    <row r="344" spans="2:3" ht="12.75">
      <c r="B344" s="4"/>
      <c r="C344" s="4"/>
    </row>
    <row r="345" spans="2:3" ht="12.75">
      <c r="B345" s="4"/>
      <c r="C345" s="4"/>
    </row>
    <row r="346" spans="2:3" ht="12.75">
      <c r="B346" s="4"/>
      <c r="C346" s="4"/>
    </row>
    <row r="347" spans="2:3" ht="12.75">
      <c r="B347" s="4"/>
      <c r="C347" s="4"/>
    </row>
    <row r="348" spans="2:3" ht="12.75">
      <c r="B348" s="4"/>
      <c r="C348" s="4"/>
    </row>
    <row r="349" spans="2:3" ht="12.75">
      <c r="B349" s="4"/>
      <c r="C349" s="4"/>
    </row>
    <row r="350" spans="2:3" ht="12.75">
      <c r="B350" s="4"/>
      <c r="C350" s="4"/>
    </row>
    <row r="351" spans="2:3" ht="12.75">
      <c r="B351" s="4"/>
      <c r="C351" s="4"/>
    </row>
    <row r="352" spans="2:3" ht="12.75">
      <c r="B352" s="4"/>
      <c r="C352" s="4"/>
    </row>
    <row r="353" spans="2:3" ht="12.75">
      <c r="B353" s="4"/>
      <c r="C353" s="4"/>
    </row>
    <row r="354" spans="2:3" ht="12.75">
      <c r="B354" s="4"/>
      <c r="C354" s="4"/>
    </row>
    <row r="355" spans="2:3" ht="12.75">
      <c r="B355" s="4"/>
      <c r="C355" s="4"/>
    </row>
    <row r="356" spans="2:3" ht="12.75">
      <c r="B356" s="4"/>
      <c r="C356" s="4"/>
    </row>
    <row r="357" spans="2:3" ht="12.75">
      <c r="B357" s="4"/>
      <c r="C357" s="4"/>
    </row>
    <row r="358" spans="2:3" ht="12.75">
      <c r="B358" s="4"/>
      <c r="C358" s="4"/>
    </row>
    <row r="359" spans="2:3" ht="12.75">
      <c r="B359" s="4"/>
      <c r="C359" s="4"/>
    </row>
    <row r="360" spans="2:3" ht="12.75">
      <c r="B360" s="4"/>
      <c r="C360" s="4"/>
    </row>
    <row r="361" spans="2:3" ht="12.75">
      <c r="B361" s="4"/>
      <c r="C361" s="4"/>
    </row>
    <row r="362" spans="2:3" ht="12.75">
      <c r="B362" s="4"/>
      <c r="C362" s="4"/>
    </row>
    <row r="363" spans="2:3" ht="12.75">
      <c r="B363" s="4"/>
      <c r="C363" s="4"/>
    </row>
    <row r="364" spans="2:3" ht="12.75">
      <c r="B364" s="4"/>
      <c r="C364" s="4"/>
    </row>
    <row r="365" spans="2:3" ht="12.75">
      <c r="B365" s="4"/>
      <c r="C365" s="4"/>
    </row>
    <row r="366" spans="2:3" ht="12.75">
      <c r="B366" s="4"/>
      <c r="C366" s="4"/>
    </row>
    <row r="367" spans="2:3" ht="12.75">
      <c r="B367" s="4"/>
      <c r="C367" s="4"/>
    </row>
    <row r="368" spans="2:3" ht="12.75">
      <c r="B368" s="4"/>
      <c r="C368" s="4"/>
    </row>
    <row r="369" spans="2:3" ht="12.75">
      <c r="B369" s="4"/>
      <c r="C369" s="4"/>
    </row>
    <row r="370" spans="2:3" ht="12.75">
      <c r="B370" s="4"/>
      <c r="C370" s="4"/>
    </row>
    <row r="371" spans="2:3" ht="12.75">
      <c r="B371" s="4"/>
      <c r="C371" s="4"/>
    </row>
    <row r="372" spans="2:3" ht="12.75">
      <c r="B372" s="4"/>
      <c r="C372" s="4"/>
    </row>
    <row r="373" spans="2:3" ht="12.75">
      <c r="B373" s="4"/>
      <c r="C373" s="4"/>
    </row>
    <row r="374" spans="2:3" ht="12.75">
      <c r="B374" s="4"/>
      <c r="C374" s="4"/>
    </row>
    <row r="375" spans="2:3" ht="12.75">
      <c r="B375" s="4"/>
      <c r="C375" s="4"/>
    </row>
    <row r="376" spans="2:3" ht="12.75">
      <c r="B376" s="4"/>
      <c r="C376" s="4"/>
    </row>
    <row r="377" spans="2:3" ht="12.75">
      <c r="B377" s="4"/>
      <c r="C377" s="4"/>
    </row>
    <row r="378" spans="2:3" ht="12.75">
      <c r="B378" s="4"/>
      <c r="C378" s="4"/>
    </row>
    <row r="379" spans="2:3" ht="12.75">
      <c r="B379" s="4"/>
      <c r="C379" s="4"/>
    </row>
    <row r="380" spans="2:3" ht="12.75">
      <c r="B380" s="4"/>
      <c r="C380" s="4"/>
    </row>
    <row r="381" spans="2:3" ht="12.75">
      <c r="B381" s="4"/>
      <c r="C381" s="4"/>
    </row>
    <row r="382" spans="2:3" ht="12.75">
      <c r="B382" s="4"/>
      <c r="C382" s="4"/>
    </row>
    <row r="383" spans="2:3" ht="12.75">
      <c r="B383" s="4"/>
      <c r="C383" s="4"/>
    </row>
    <row r="384" spans="2:3" ht="12.75">
      <c r="B384" s="4"/>
      <c r="C384" s="4"/>
    </row>
    <row r="385" spans="2:3" ht="12.75">
      <c r="B385" s="4"/>
      <c r="C385" s="4"/>
    </row>
    <row r="386" spans="2:3" ht="12.75">
      <c r="B386" s="4"/>
      <c r="C386" s="4"/>
    </row>
    <row r="387" spans="2:3" ht="12.75">
      <c r="B387" s="4"/>
      <c r="C387" s="4"/>
    </row>
    <row r="388" spans="2:3" ht="12.75">
      <c r="B388" s="4"/>
      <c r="C388" s="4"/>
    </row>
    <row r="389" spans="2:3" ht="12.75">
      <c r="B389" s="4"/>
      <c r="C389" s="4"/>
    </row>
    <row r="390" spans="2:3" ht="12.75">
      <c r="B390" s="4"/>
      <c r="C390" s="4"/>
    </row>
    <row r="391" spans="2:3" ht="12.75">
      <c r="B391" s="4"/>
      <c r="C391" s="4"/>
    </row>
    <row r="392" spans="2:3" ht="12.75">
      <c r="B392" s="4"/>
      <c r="C392" s="4"/>
    </row>
    <row r="393" spans="2:3" ht="12.75">
      <c r="B393" s="4"/>
      <c r="C393" s="4"/>
    </row>
    <row r="394" spans="2:3" ht="12.75">
      <c r="B394" s="4"/>
      <c r="C394" s="4"/>
    </row>
    <row r="395" spans="2:3" ht="12.75">
      <c r="B395" s="4"/>
      <c r="C395" s="4"/>
    </row>
    <row r="396" spans="2:3" ht="12.75">
      <c r="B396" s="4"/>
      <c r="C396" s="4"/>
    </row>
    <row r="397" spans="2:3" ht="12.75">
      <c r="B397" s="4"/>
      <c r="C397" s="4"/>
    </row>
    <row r="398" spans="2:3" ht="12.75">
      <c r="B398" s="4"/>
      <c r="C398" s="4"/>
    </row>
    <row r="399" spans="2:3" ht="12.75">
      <c r="B399" s="4"/>
      <c r="C399" s="4"/>
    </row>
    <row r="400" spans="2:3" ht="12.75">
      <c r="B400" s="4"/>
      <c r="C400" s="4"/>
    </row>
    <row r="401" spans="2:3" ht="12.75">
      <c r="B401" s="4"/>
      <c r="C401" s="4"/>
    </row>
    <row r="402" spans="2:3" ht="12.75">
      <c r="B402" s="4"/>
      <c r="C402" s="4"/>
    </row>
    <row r="403" spans="2:3" ht="12.75">
      <c r="B403" s="4"/>
      <c r="C403" s="4"/>
    </row>
    <row r="404" spans="2:3" ht="12.75">
      <c r="B404" s="4"/>
      <c r="C404" s="4"/>
    </row>
    <row r="405" spans="2:3" ht="12.75">
      <c r="B405" s="4"/>
      <c r="C405" s="4"/>
    </row>
    <row r="406" spans="2:3" ht="12.75">
      <c r="B406" s="4"/>
      <c r="C406" s="4"/>
    </row>
    <row r="407" spans="2:3" ht="12.75">
      <c r="B407" s="4"/>
      <c r="C407" s="4"/>
    </row>
    <row r="408" spans="2:3" ht="12.75">
      <c r="B408" s="4"/>
      <c r="C408" s="4"/>
    </row>
    <row r="409" spans="2:3" ht="12.75">
      <c r="B409" s="4"/>
      <c r="C409" s="4"/>
    </row>
    <row r="410" spans="2:3" ht="12.75">
      <c r="B410" s="4"/>
      <c r="C410" s="4"/>
    </row>
    <row r="411" spans="2:3" ht="12.75">
      <c r="B411" s="4"/>
      <c r="C411" s="4"/>
    </row>
    <row r="412" spans="2:3" ht="12.75">
      <c r="B412" s="4"/>
      <c r="C412" s="4"/>
    </row>
    <row r="413" spans="2:3" ht="12.75">
      <c r="B413" s="4"/>
      <c r="C413" s="4"/>
    </row>
    <row r="414" spans="2:3" ht="12.75">
      <c r="B414" s="4"/>
      <c r="C414" s="4"/>
    </row>
    <row r="415" spans="2:3" ht="12.75">
      <c r="B415" s="4"/>
      <c r="C415" s="4"/>
    </row>
    <row r="416" spans="2:3" ht="12.75">
      <c r="B416" s="4"/>
      <c r="C416" s="4"/>
    </row>
    <row r="417" spans="2:3" ht="12.75">
      <c r="B417" s="4"/>
      <c r="C417" s="4"/>
    </row>
    <row r="418" spans="2:3" ht="12.75">
      <c r="B418" s="4"/>
      <c r="C418" s="4"/>
    </row>
    <row r="419" spans="2:3" ht="12.75">
      <c r="B419" s="4"/>
      <c r="C419" s="4"/>
    </row>
    <row r="420" spans="2:3" ht="12.75">
      <c r="B420" s="4"/>
      <c r="C420" s="4"/>
    </row>
    <row r="421" spans="2:3" ht="12.75">
      <c r="B421" s="4"/>
      <c r="C421" s="4"/>
    </row>
    <row r="422" spans="2:3" ht="12.75">
      <c r="B422" s="4"/>
      <c r="C422" s="4"/>
    </row>
    <row r="423" spans="2:3" ht="12.75">
      <c r="B423" s="4"/>
      <c r="C423" s="4"/>
    </row>
    <row r="424" spans="2:3" ht="12.75">
      <c r="B424" s="4"/>
      <c r="C424" s="4"/>
    </row>
    <row r="425" spans="2:3" ht="12.75">
      <c r="B425" s="4"/>
      <c r="C425" s="4"/>
    </row>
    <row r="426" spans="2:3" ht="12.75">
      <c r="B426" s="4"/>
      <c r="C426" s="4"/>
    </row>
    <row r="427" spans="2:3" ht="12.75">
      <c r="B427" s="4"/>
      <c r="C427" s="4"/>
    </row>
    <row r="428" spans="2:3" ht="12.75">
      <c r="B428" s="4"/>
      <c r="C428" s="4"/>
    </row>
    <row r="429" spans="2:3" ht="12.75">
      <c r="B429" s="4"/>
      <c r="C429" s="4"/>
    </row>
    <row r="430" spans="2:3" ht="12.75">
      <c r="B430" s="4"/>
      <c r="C430" s="4"/>
    </row>
    <row r="431" spans="2:3" ht="12.75">
      <c r="B431" s="4"/>
      <c r="C431" s="4"/>
    </row>
    <row r="432" spans="2:3" ht="12.75">
      <c r="B432" s="4"/>
      <c r="C432" s="4"/>
    </row>
    <row r="433" spans="2:3" ht="12.75">
      <c r="B433" s="4"/>
      <c r="C433" s="4"/>
    </row>
    <row r="434" spans="2:3" ht="12.75">
      <c r="B434" s="4"/>
      <c r="C434" s="4"/>
    </row>
    <row r="435" spans="2:3" ht="12.75">
      <c r="B435" s="4"/>
      <c r="C435" s="4"/>
    </row>
    <row r="436" spans="2:3" ht="12.75">
      <c r="B436" s="4"/>
      <c r="C436" s="4"/>
    </row>
    <row r="437" spans="2:3" ht="12.75">
      <c r="B437" s="4"/>
      <c r="C437" s="4"/>
    </row>
    <row r="438" spans="2:3" ht="12.75">
      <c r="B438" s="4"/>
      <c r="C438" s="4"/>
    </row>
    <row r="439" spans="2:3" ht="12.75">
      <c r="B439" s="4"/>
      <c r="C439" s="4"/>
    </row>
    <row r="440" spans="2:3" ht="12.75">
      <c r="B440" s="4"/>
      <c r="C440" s="4"/>
    </row>
    <row r="441" spans="2:3" ht="12.75">
      <c r="B441" s="4"/>
      <c r="C441" s="4"/>
    </row>
    <row r="442" spans="2:3" ht="12.75">
      <c r="B442" s="4"/>
      <c r="C442" s="4"/>
    </row>
    <row r="443" spans="2:3" ht="12.75">
      <c r="B443" s="4"/>
      <c r="C443" s="4"/>
    </row>
    <row r="444" spans="2:3" ht="12.75">
      <c r="B444" s="4"/>
      <c r="C444" s="4"/>
    </row>
    <row r="445" spans="2:3" ht="12.75">
      <c r="B445" s="4"/>
      <c r="C445" s="4"/>
    </row>
    <row r="446" spans="2:3" ht="12.75">
      <c r="B446" s="4"/>
      <c r="C446" s="4"/>
    </row>
    <row r="447" spans="2:3" ht="12.75">
      <c r="B447" s="4"/>
      <c r="C447" s="4"/>
    </row>
    <row r="448" spans="2:3" ht="12.75">
      <c r="B448" s="4"/>
      <c r="C448" s="4"/>
    </row>
    <row r="449" spans="2:3" ht="12.75">
      <c r="B449" s="4"/>
      <c r="C449" s="4"/>
    </row>
    <row r="450" spans="2:3" ht="12.75">
      <c r="B450" s="4"/>
      <c r="C450" s="4"/>
    </row>
    <row r="451" spans="2:3" ht="12.75">
      <c r="B451" s="4"/>
      <c r="C451" s="4"/>
    </row>
    <row r="452" spans="2:3" ht="12.75">
      <c r="B452" s="4"/>
      <c r="C452" s="4"/>
    </row>
    <row r="453" spans="2:3" ht="12.75">
      <c r="B453" s="4"/>
      <c r="C453" s="4"/>
    </row>
    <row r="454" spans="2:3" ht="12.75">
      <c r="B454" s="4"/>
      <c r="C454" s="4"/>
    </row>
    <row r="455" spans="2:3" ht="12.75">
      <c r="B455" s="4"/>
      <c r="C455" s="4"/>
    </row>
    <row r="456" spans="2:3" ht="12.75">
      <c r="B456" s="4"/>
      <c r="C456" s="4"/>
    </row>
    <row r="457" spans="2:3" ht="12.75">
      <c r="B457" s="4"/>
      <c r="C457" s="4"/>
    </row>
    <row r="458" spans="2:3" ht="12.75">
      <c r="B458" s="4"/>
      <c r="C458" s="4"/>
    </row>
    <row r="459" spans="2:3" ht="12.75">
      <c r="B459" s="4"/>
      <c r="C459" s="4"/>
    </row>
    <row r="460" spans="2:3" ht="12.75">
      <c r="B460" s="4"/>
      <c r="C460" s="4"/>
    </row>
    <row r="461" spans="2:3" ht="12.75">
      <c r="B461" s="4"/>
      <c r="C461" s="4"/>
    </row>
    <row r="462" spans="2:3" ht="12.75">
      <c r="B462" s="4"/>
      <c r="C462" s="4"/>
    </row>
    <row r="463" spans="2:3" ht="12.75">
      <c r="B463" s="4"/>
      <c r="C463" s="4"/>
    </row>
    <row r="464" spans="2:3" ht="12.75">
      <c r="B464" s="4"/>
      <c r="C464" s="4"/>
    </row>
    <row r="465" spans="2:3" ht="12.75">
      <c r="B465" s="4"/>
      <c r="C465" s="4"/>
    </row>
    <row r="466" spans="2:3" ht="12.75">
      <c r="B466" s="4"/>
      <c r="C466" s="4"/>
    </row>
    <row r="467" spans="2:3" ht="12.75">
      <c r="B467" s="4"/>
      <c r="C467" s="4"/>
    </row>
    <row r="468" spans="2:3" ht="12.75">
      <c r="B468" s="4"/>
      <c r="C468" s="4"/>
    </row>
    <row r="469" spans="2:3" ht="12.75">
      <c r="B469" s="4"/>
      <c r="C469" s="4"/>
    </row>
    <row r="470" spans="2:3" ht="12.75">
      <c r="B470" s="4"/>
      <c r="C470" s="4"/>
    </row>
    <row r="471" spans="2:3" ht="12.75">
      <c r="B471" s="4"/>
      <c r="C471" s="4"/>
    </row>
    <row r="472" spans="2:3" ht="12.75">
      <c r="B472" s="4"/>
      <c r="C472" s="4"/>
    </row>
    <row r="473" spans="2:3" ht="12.75">
      <c r="B473" s="4"/>
      <c r="C473" s="4"/>
    </row>
    <row r="474" spans="2:3" ht="12.75">
      <c r="B474" s="4"/>
      <c r="C474" s="4"/>
    </row>
    <row r="475" spans="2:3" ht="12.75">
      <c r="B475" s="4"/>
      <c r="C475" s="4"/>
    </row>
    <row r="476" spans="2:3" ht="12.75">
      <c r="B476" s="4"/>
      <c r="C476" s="4"/>
    </row>
    <row r="477" spans="2:3" ht="12.75">
      <c r="B477" s="4"/>
      <c r="C477" s="4"/>
    </row>
    <row r="478" spans="2:3" ht="12.75">
      <c r="B478" s="4"/>
      <c r="C478" s="4"/>
    </row>
    <row r="479" spans="2:3" ht="12.75">
      <c r="B479" s="4"/>
      <c r="C479" s="4"/>
    </row>
    <row r="480" spans="2:3" ht="12.75">
      <c r="B480" s="4"/>
      <c r="C480" s="4"/>
    </row>
    <row r="481" spans="2:3" ht="12.75">
      <c r="B481" s="4"/>
      <c r="C481" s="4"/>
    </row>
    <row r="482" spans="2:3" ht="12.75">
      <c r="B482" s="4"/>
      <c r="C482" s="4"/>
    </row>
    <row r="483" spans="2:3" ht="12.75">
      <c r="B483" s="4"/>
      <c r="C483" s="4"/>
    </row>
    <row r="484" spans="2:3" ht="12.75">
      <c r="B484" s="4"/>
      <c r="C484" s="4"/>
    </row>
    <row r="485" spans="2:3" ht="12.75">
      <c r="B485" s="4"/>
      <c r="C485" s="4"/>
    </row>
  </sheetData>
  <sheetProtection/>
  <mergeCells count="22">
    <mergeCell ref="D1:F1"/>
    <mergeCell ref="G1:I1"/>
    <mergeCell ref="J1:L1"/>
    <mergeCell ref="B24:H24"/>
    <mergeCell ref="G21:I21"/>
    <mergeCell ref="D21:F21"/>
    <mergeCell ref="A16:B16"/>
    <mergeCell ref="J21:L21"/>
    <mergeCell ref="A4:C4"/>
    <mergeCell ref="A13:C13"/>
    <mergeCell ref="A14:B14"/>
    <mergeCell ref="A15:B15"/>
    <mergeCell ref="A8:B8"/>
    <mergeCell ref="A7:B7"/>
    <mergeCell ref="A5:B5"/>
    <mergeCell ref="M21:O21"/>
    <mergeCell ref="P1:R1"/>
    <mergeCell ref="P21:R21"/>
    <mergeCell ref="M1:O1"/>
    <mergeCell ref="S19:S21"/>
    <mergeCell ref="S12:S16"/>
    <mergeCell ref="S3:S9"/>
  </mergeCells>
  <printOptions horizontalCentered="1"/>
  <pageMargins left="0.25" right="0.25" top="0.75" bottom="0.75" header="0.5" footer="0.5"/>
  <pageSetup fitToHeight="1" fitToWidth="1" horizontalDpi="600" verticalDpi="600" orientation="landscape" paperSize="5" scale="44" r:id="rId1"/>
  <headerFooter alignWithMargins="0">
    <oddHeader>&amp;L&amp;"Arial,Bold"&amp;16Interim Loan Program Flow Rate Analysis 2008 - 2012
&amp;R&amp;"Arial,Bold"&amp;16Attachment C</oddHeader>
    <oddFooter>&amp;L&amp;F&amp;C&amp;9Page &amp;P of &amp;N&amp;R&amp;9Robinson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DCHS/CSD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dechadj</dc:creator>
  <cp:keywords/>
  <dc:description/>
  <cp:lastModifiedBy>Allende-Foss, Angel</cp:lastModifiedBy>
  <cp:lastPrinted>2009-03-20T20:14:59Z</cp:lastPrinted>
  <dcterms:created xsi:type="dcterms:W3CDTF">2006-04-25T16:19:57Z</dcterms:created>
  <dcterms:modified xsi:type="dcterms:W3CDTF">2009-04-02T17:05:05Z</dcterms:modified>
  <cp:category/>
  <cp:version/>
  <cp:contentType/>
  <cp:contentStatus/>
</cp:coreProperties>
</file>