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IBC Fiscal Note" sheetId="1" r:id="rId1"/>
  </sheets>
  <definedNames>
    <definedName name="_xlnm.Print_Area" localSheetId="0">'IBC Fiscal Note'!$A$1:$H$149</definedName>
  </definedNames>
  <calcPr fullCalcOnLoad="1"/>
</workbook>
</file>

<file path=xl/sharedStrings.xml><?xml version="1.0" encoding="utf-8"?>
<sst xmlns="http://schemas.openxmlformats.org/spreadsheetml/2006/main" count="105" uniqueCount="65">
  <si>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</si>
  <si>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</si>
  <si>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</si>
  <si>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</si>
  <si>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</si>
  <si>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</si>
  <si>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</si>
  <si>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</si>
  <si>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</si>
  <si>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</si>
  <si>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</si>
  <si>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</si>
  <si>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</si>
  <si>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</si>
  <si>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</si>
  <si>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</si>
  <si>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</si>
  <si>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</si>
  <si>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</si>
  <si>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</si>
  <si>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</si>
  <si>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</si>
  <si>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DDES</t>
  </si>
  <si>
    <t>SEPA Greenhouse Gas Emissions Review</t>
  </si>
  <si>
    <t>Harry Reinert</t>
  </si>
  <si>
    <t>SEPA GHG Review</t>
  </si>
  <si>
    <t>Ordinance/Motion No.  2008-</t>
  </si>
  <si>
    <t>Metro Transit Division</t>
  </si>
  <si>
    <t>3641</t>
  </si>
  <si>
    <t>Salaries and Benefits</t>
  </si>
  <si>
    <t>Supplies and Services</t>
  </si>
  <si>
    <t>Capital Outlay</t>
  </si>
  <si>
    <t>Other</t>
  </si>
  <si>
    <t>Metro Transit Division (note 1)</t>
  </si>
  <si>
    <t>Revenues:</t>
  </si>
  <si>
    <t>No Significant Fiscal Impact</t>
  </si>
  <si>
    <t>Expenditures:</t>
  </si>
  <si>
    <t xml:space="preserve">No additional budget authority is needed.  </t>
  </si>
  <si>
    <t>Public Health – Seattle &amp; King County</t>
  </si>
  <si>
    <t>Public Health – Seattle &amp; King County (note 2)</t>
  </si>
  <si>
    <t>WTD Operating Fund</t>
  </si>
  <si>
    <t>000004610</t>
  </si>
  <si>
    <t>Rate Rev</t>
  </si>
  <si>
    <t>WTD Capital Fund</t>
  </si>
  <si>
    <t>000004616</t>
  </si>
  <si>
    <t>Bond Proceeds</t>
  </si>
  <si>
    <t>DNRP</t>
  </si>
  <si>
    <t>WTD Operating Fund (Note 3)</t>
  </si>
  <si>
    <t>WTD Capital Fund (Note 3)</t>
  </si>
  <si>
    <t>DOT</t>
  </si>
  <si>
    <t>PH-SKC</t>
  </si>
  <si>
    <t>DCHS - Public infrastructure</t>
  </si>
  <si>
    <t>Federal</t>
  </si>
  <si>
    <t>DCHS - Communtiy Facility</t>
  </si>
  <si>
    <t>DCHS - Affordable Housing</t>
  </si>
  <si>
    <t>DCHS - Affordable Housing - HOF</t>
  </si>
  <si>
    <t>County</t>
  </si>
  <si>
    <t>DCHS - Public infrastructure (Note 5)</t>
  </si>
  <si>
    <t>Flood, Habitat Restoration, SWES, STORM, ADAP (note 6)</t>
  </si>
  <si>
    <t>3292</t>
  </si>
  <si>
    <t>Road Services Division</t>
  </si>
  <si>
    <t>Facilities Management Division</t>
  </si>
  <si>
    <t>DNRP - Parks Division (Note 8)</t>
  </si>
  <si>
    <t>Airport Division</t>
  </si>
  <si>
    <t>Department of Development and Environmental Systems (DDES), Metro Transit, Wastewater Treatment Division, Department of Communtiy and Human Services, Water and Land Resources Division, Road Services Division, Facilities Management Division, Parks Division, and Airport Division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</si>
</sst>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s>
  <fonts count="1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b/>
      <sz val="10"/>
      <name val="Univers"/>
      <family val="0"/>
    </font>
    <font>
      <sz val="10"/>
      <name val="Univers 45 Light"/>
      <family val="2"/>
    </font>
    <font>
      <u val="single"/>
      <sz val="10"/>
      <name val="Arial"/>
      <family val="2"/>
    </font>
    <font>
      <sz val="10.5"/>
      <color indexed="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right"/>
    </xf>
    <xf numFmtId="3" fontId="9" fillId="0" borderId="10" xfId="0" applyNumberFormat="1" applyFont="1" applyBorder="1" applyAlignment="1">
      <alignment horizontal="right"/>
    </xf>
    <xf numFmtId="49" fontId="4" fillId="0" borderId="10" xfId="0" applyNumberFormat="1" applyFont="1" applyBorder="1" applyAlignment="1">
      <alignment/>
    </xf>
    <xf numFmtId="0" fontId="4" fillId="0" borderId="10" xfId="0" applyFont="1" applyFill="1" applyBorder="1" applyAlignment="1">
      <alignment horizontal="center"/>
    </xf>
    <xf numFmtId="49" fontId="4" fillId="0" borderId="10" xfId="0" applyNumberFormat="1" applyFont="1" applyBorder="1" applyAlignment="1">
      <alignment horizontal="center"/>
    </xf>
    <xf numFmtId="3" fontId="9" fillId="0" borderId="12" xfId="0" applyNumberFormat="1" applyFont="1" applyBorder="1" applyAlignment="1">
      <alignment horizontal="right"/>
    </xf>
    <xf numFmtId="3" fontId="9" fillId="0" borderId="19" xfId="0" applyNumberFormat="1" applyFont="1" applyBorder="1" applyAlignment="1">
      <alignment horizontal="right"/>
    </xf>
    <xf numFmtId="0" fontId="11" fillId="0" borderId="0" xfId="0" applyFont="1" applyAlignment="1">
      <alignment/>
    </xf>
    <xf numFmtId="0" fontId="12" fillId="0" borderId="0" xfId="0" applyFont="1" applyAlignment="1">
      <alignment/>
    </xf>
    <xf numFmtId="3" fontId="12"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9" fillId="0" borderId="0" xfId="0" applyFont="1" applyAlignment="1">
      <alignment/>
    </xf>
    <xf numFmtId="0" fontId="6" fillId="0" borderId="0" xfId="0" applyFont="1" applyAlignment="1">
      <alignment/>
    </xf>
    <xf numFmtId="0" fontId="5" fillId="0" borderId="10" xfId="0" applyFont="1" applyBorder="1" applyAlignment="1">
      <alignment horizontal="center"/>
    </xf>
    <xf numFmtId="0" fontId="4" fillId="0" borderId="28" xfId="0" applyFont="1" applyBorder="1" applyAlignment="1">
      <alignment horizontal="center"/>
    </xf>
    <xf numFmtId="3" fontId="4" fillId="0" borderId="28" xfId="0" applyNumberFormat="1" applyFont="1" applyBorder="1" applyAlignment="1">
      <alignment horizontal="right"/>
    </xf>
    <xf numFmtId="3" fontId="4" fillId="0" borderId="29" xfId="0" applyNumberFormat="1" applyFont="1" applyBorder="1" applyAlignment="1">
      <alignment horizontal="right"/>
    </xf>
    <xf numFmtId="49" fontId="4" fillId="0" borderId="10" xfId="0" applyNumberFormat="1" applyFont="1" applyBorder="1" applyAlignment="1">
      <alignment horizontal="right"/>
    </xf>
    <xf numFmtId="164" fontId="4" fillId="0" borderId="28" xfId="0" applyNumberFormat="1" applyFont="1" applyBorder="1" applyAlignment="1">
      <alignment horizontal="right"/>
    </xf>
    <xf numFmtId="164" fontId="4" fillId="0" borderId="10" xfId="0" applyNumberFormat="1" applyFont="1" applyBorder="1" applyAlignment="1">
      <alignment horizontal="right"/>
    </xf>
    <xf numFmtId="49" fontId="14" fillId="0" borderId="10" xfId="0" applyNumberFormat="1" applyFont="1" applyBorder="1" applyAlignment="1">
      <alignment/>
    </xf>
    <xf numFmtId="0" fontId="0" fillId="0" borderId="0" xfId="0" applyNumberFormat="1" applyAlignment="1">
      <alignment/>
    </xf>
    <xf numFmtId="0" fontId="7" fillId="0" borderId="0" xfId="0" applyFont="1" applyAlignment="1">
      <alignment horizontal="center"/>
    </xf>
    <xf numFmtId="0" fontId="0" fillId="0" borderId="0" xfId="0" applyNumberFormat="1" applyAlignment="1">
      <alignment wrapText="1"/>
    </xf>
    <xf numFmtId="0" fontId="0" fillId="0" borderId="0" xfId="0" applyAlignment="1">
      <alignment/>
    </xf>
    <xf numFmtId="0" fontId="0" fillId="0" borderId="0" xfId="0" applyAlignment="1">
      <alignment wrapText="1"/>
    </xf>
    <xf numFmtId="0" fontId="4" fillId="0" borderId="0" xfId="0" applyFont="1" applyBorder="1" applyAlignment="1">
      <alignment wrapText="1"/>
    </xf>
    <xf numFmtId="0" fontId="0" fillId="0" borderId="5"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64</xdr:row>
      <xdr:rowOff>104775</xdr:rowOff>
    </xdr:from>
    <xdr:to>
      <xdr:col>7</xdr:col>
      <xdr:colOff>800100</xdr:colOff>
      <xdr:row>141</xdr:row>
      <xdr:rowOff>104775</xdr:rowOff>
    </xdr:to>
    <xdr:sp>
      <xdr:nvSpPr>
        <xdr:cNvPr id="1" name="TextBox 1"/>
        <xdr:cNvSpPr txBox="1">
          <a:spLocks noChangeArrowheads="1"/>
        </xdr:cNvSpPr>
      </xdr:nvSpPr>
      <xdr:spPr>
        <a:xfrm>
          <a:off x="19050" y="14020800"/>
          <a:ext cx="7010400" cy="12525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1000" b="0" i="0" u="sng" baseline="0">
              <a:latin typeface="Arial"/>
              <a:ea typeface="Arial"/>
              <a:cs typeface="Arial"/>
            </a:rPr>
            <a:t>Note 1</a:t>
          </a:r>
          <a:r>
            <a:rPr lang="en-US" cap="none" sz="1000" b="0" i="0" u="none" baseline="0">
              <a:latin typeface="Arial"/>
              <a:ea typeface="Arial"/>
              <a:cs typeface="Arial"/>
            </a:rPr>
            <a:t>: Assumes two SEPA reviews per year (DNS/Checklist); assumes slightly more staff time first year to learn process; assumes the design and construction costs of capital projects already meet 15% mitigation because of current implementation of green practices policy (e.g., LEED, energy-saving goals); assumes staff time during project design to ensure we meet this goal and time to make necessary calculations. 
        </a:t>
          </a:r>
          <a:r>
            <a:rPr lang="en-US" cap="none" sz="1000" b="0" i="0" u="sng" baseline="0">
              <a:latin typeface="Arial"/>
              <a:ea typeface="Arial"/>
              <a:cs typeface="Arial"/>
            </a:rPr>
            <a:t>Note 2:</a:t>
          </a:r>
          <a:r>
            <a:rPr lang="en-US" cap="none" sz="1000" b="0" i="0" u="none" baseline="0">
              <a:latin typeface="Arial"/>
              <a:ea typeface="Arial"/>
              <a:cs typeface="Arial"/>
            </a:rPr>
            <a:t> PH-SKC has no capital projects and therefore, does not issue project SEPA checklists. Some PH-SKC rule making triggers nonproject SEPA checklists. Nonproject checklists are unlikely to cause a measurable fiscal impact from the Greenhouse Gas ordinance according to staff who have generated nonproject checklists in the past.  Staff anticipate that initially some extra time may be incurred in coming up to speed when first using the GHG ordinance but the amount would be minimal and difficult to quantify.
        </a:t>
          </a:r>
          <a:r>
            <a:rPr lang="en-US" cap="none" sz="1000" b="0" i="0" u="sng" baseline="0">
              <a:latin typeface="Arial"/>
              <a:ea typeface="Arial"/>
              <a:cs typeface="Arial"/>
            </a:rPr>
            <a:t>Note 3:</a:t>
          </a:r>
          <a:r>
            <a:rPr lang="en-US" cap="none" sz="1000" b="0" i="0" u="none" baseline="0">
              <a:latin typeface="Arial"/>
              <a:ea typeface="Arial"/>
              <a:cs typeface="Arial"/>
            </a:rPr>
            <a:t> Capital Outlay:  This is based on a calculation of the amount of greenhouse gas that would be emitted to construct and operate a pump station using actual construction quantities for an example pump station. An early version of the greenhouse gas calculation worksheet was used. This worksheet called for estimates of the quantities of cement, iron or steel, diesel and gasoline, transportation and energy used. It was assumed that 3 such projects per year would be constructed.
Once the amount of greenhouse gas emitted was calculated, the value of carbon on the market provided by Harry Reinert in his 12/10/08 email ($18.5 per mtonCO2e) was used to estimate the cost of mitigating 15% of a project's GHG emissions. 
        The cost of using materials and methods that would reduce emissions by 15% could be greater than the figure arrived at using this value. For example, the lifetime budget for the example pump station upgrade used above is about $10 million. That cost was to be spread over 3 to 5 years. If we were to use the 2% maximum expenditure for LEED that's mandated by the County's Green Building Ordinance as a rough equivalent of what it would cost to reduce GHG emissions by 15%, the cost of achieving that reduction would be around $200,000 for the example project. Assuming the cost was spread over 5 years, the annual cost would be $40,000. If you also assumed that 3 such projects were undertaken per year, the total annual capital cost to achieve the 15% GHG emission reduction would be $120,000. That would be in addition to the salaries and benefits cost given above.
        No additional budget authority is needed for this request.
        </a:t>
          </a:r>
          <a:r>
            <a:rPr lang="en-US" cap="none" sz="1000" b="0" i="0" u="sng" baseline="0">
              <a:latin typeface="Arial"/>
              <a:ea typeface="Arial"/>
              <a:cs typeface="Arial"/>
            </a:rPr>
            <a:t>Note 4.</a:t>
          </a:r>
          <a:r>
            <a:rPr lang="en-US" cap="none" sz="1000" b="0" i="0" u="none" baseline="0">
              <a:latin typeface="Arial"/>
              <a:ea typeface="Arial"/>
              <a:cs typeface="Arial"/>
            </a:rPr>
            <a:t>  The fiscal effect of the proposed legislation will vary for each DCHS federal and local funded capital budget proposed (public infrastructure, community facilities and housing) subsequent to adoption of this proposed ordinance.   DCHS currently assist non-profits in development and completing specific project SEPA reviews.  There is little to no experience in within King County indicating the up-front costs of implementation.  It could ranges from 0 to 1 percent of additional costs associated with baseline evaluation.  The anticipted costs may include the costs of Housing and Community Development staff to document the associated points in determining baseline as well as project life cycle. The proposed ordinance specifies that King County divisions will use life-cycle cost analysis to determine practices that will achieve the highest, most cost-effective performance addressing the reduction of the carbon footprint over the life of the facility.  Life-cycle analysis will be determined for each capital project.
        </a:t>
          </a:r>
          <a:r>
            <a:rPr lang="en-US" cap="none" sz="1000" b="0" i="0" u="sng" baseline="0">
              <a:latin typeface="Arial"/>
              <a:ea typeface="Arial"/>
              <a:cs typeface="Arial"/>
            </a:rPr>
            <a:t>Note 5.</a:t>
          </a:r>
          <a:r>
            <a:rPr lang="en-US" cap="none" sz="1000" b="0" i="0" u="none" baseline="0">
              <a:latin typeface="Arial"/>
              <a:ea typeface="Arial"/>
              <a:cs typeface="Arial"/>
            </a:rPr>
            <a:t>  The fiscal effect of the proposed legislation on programs within the Water &amp; Land Resources Division will vary depending on the programs and projects proposed and funded subsequent to the adoption of this ordinance.  These estimates were based on projections of work identified in the 2009 budget and from the 6-year CIP for the remaining years.  Estimates are planning level estimates.
        - Labor costs could increase in two categories.  Labor costs in 2009 include estimates to develop methodologies and protocols, as well as labor costs associated with determining GHG emissions, identifying and evaluating measures to reduce emissions, and determining whether emission levels meet targeted levels set forth in the ordinance. WLRD expects to prepare checklists and be SEPA lead agency for approximately 21 projects/programs in 2009; 19 in 2010; 17 in 2011; and 17 in 2012.
        - Financial impacts for each individual capital project will be highly variable and depend on the nature, location and size of the project.  Costs could increase due to additional staff time necessary to develop and design alternative and lower GHG- emitting construction plans, construction scenarios, construction materials, and long-term maintenance/monitoring strategies, as well as the actual cost difference for the elements/materials themselves.  Impacts will be determined on a case-by-case, individual project basis.
        - Cost estimates do not include inflation.
        </a:t>
          </a:r>
          <a:r>
            <a:rPr lang="en-US" cap="none" sz="1000" b="0" i="0" u="sng" baseline="0">
              <a:latin typeface="Arial"/>
              <a:ea typeface="Arial"/>
              <a:cs typeface="Arial"/>
            </a:rPr>
            <a:t>Note 6</a:t>
          </a:r>
          <a:r>
            <a:rPr lang="en-US" cap="none" sz="1000" b="0" i="0" u="none" baseline="0">
              <a:latin typeface="Arial"/>
              <a:ea typeface="Arial"/>
              <a:cs typeface="Arial"/>
            </a:rPr>
            <a:t>.  Assumes four project SEPA reviews annually with a Determination of Non-Significance and requiring preparation of an Environmental Checklist (ECL).  It is assumed that the GHG analysis in each ECL would require 32 hours.  The first year is approximatly 20% higher to account for a period of learning new analytical methodologies. 
        - Assumes slightly more time than those done for previous analyses because they did not include an operational analysis. 
        - Assumes the design and construction costs of capital projects already meet 15% mitigation because of implementation of the green practices policy.    
        </a:t>
          </a:r>
          <a:r>
            <a:rPr lang="en-US" cap="none" sz="1000" b="0" i="0" u="sng" baseline="0">
              <a:latin typeface="Arial"/>
              <a:ea typeface="Arial"/>
              <a:cs typeface="Arial"/>
            </a:rPr>
            <a:t>Note 7.</a:t>
          </a:r>
          <a:r>
            <a:rPr lang="en-US" cap="none" sz="1000" b="0" i="0" u="none" baseline="0">
              <a:latin typeface="Arial"/>
              <a:ea typeface="Arial"/>
              <a:cs typeface="Arial"/>
            </a:rPr>
            <a:t>  Parks has made some assumptions related to the Fiscal Note for the SEPA GHG Ordinance.  Project specific SEPA is implemented by FMD, so this estimate includes only the programmatic actions (non-project) SEPA requirements of other park actions.  
        This assumes producing 6 non-project SEPA’s per year requiring 5 hours of staff time at fully loaded cost.  The product would involve a one page discussion of the action and its relation to the GHG ordinance.  Non-project actions would not be subject to in depth analysis of green house gases.
        </a:t>
          </a:r>
          <a:r>
            <a:rPr lang="en-US" cap="none" sz="1000" b="0" i="0" u="sng" baseline="0">
              <a:latin typeface="Arial"/>
              <a:ea typeface="Arial"/>
              <a:cs typeface="Arial"/>
            </a:rPr>
            <a:t>Note 8.</a:t>
          </a:r>
          <a:r>
            <a:rPr lang="en-US" cap="none" sz="1000" b="0" i="0" u="none" baseline="0">
              <a:latin typeface="Arial"/>
              <a:ea typeface="Arial"/>
              <a:cs typeface="Arial"/>
            </a:rPr>
            <a:t>  Salaries and Benefits calculated from a salary of $80,000 at half the year.  Additional moneys (15K) removed from the last three years and placed on the first year (2009) for anticipated learning curve.
        -  LEED Registration, Verification, and Consultation is based on the 1% of Projected Total CIP Costs.  Total CIP Costs were obtained from Six-Year Finanacial Projections for the Capital Improvement Program.  The 1% value was a median of additional up-front costs for LEED Implementation for King County and nationwide.
        -  Green Building Ordinance Fiscal Effect Discussion:  The fiscal effect of the proposed legislation will vary for each facility capital budget proposed subsequent to adoption of this proposed ordinance.  However, experience in King County and nationwide  indicates that the up-front costs of LEED implementation ranges from 0 to 2 percent of additional up-front costs.  These costs include LEED registration, LEED verification and the costs of a consultant to document the LEED points.  A mid-point of this range suggests that a $50,000,000 facility may have an additional $500,000 of costs associated with the green practices policy.  The proposed ordinance specifies that King County divisions will use life-cycle cost analysis to determine which green practices will achieve the highest, most cost-effective building performance over the life of the facility.  Life-cycle analysis will determine for each facility whether the projections indicate that the initial up-front investment in the project budget proposed to council will be recovered due to savings in future years.
        - As project managers gain experience, green practices will be incorporated in the budget from the start, and therefore will not be perceived as an additional cost.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9"/>
  <sheetViews>
    <sheetView tabSelected="1" workbookViewId="0" topLeftCell="A1">
      <selection activeCell="C10" sqref="C10"/>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91" t="s">
        <v>0</v>
      </c>
      <c r="E1" s="91"/>
      <c r="F1" s="2"/>
      <c r="G1" s="2"/>
      <c r="H1" s="68"/>
      <c r="I1" s="1"/>
      <c r="J1" s="1"/>
    </row>
    <row r="2" spans="1:10" ht="15.75">
      <c r="A2" s="1"/>
      <c r="B2" s="2"/>
      <c r="C2" s="2"/>
      <c r="D2" s="91" t="s">
        <v>25</v>
      </c>
      <c r="E2" s="91"/>
      <c r="F2" s="2"/>
      <c r="G2" s="2"/>
      <c r="H2" s="2"/>
      <c r="I2" s="1"/>
      <c r="J2" s="1"/>
    </row>
    <row r="3" spans="1:9" ht="14.25" thickBot="1">
      <c r="A3" s="33"/>
      <c r="B3" s="3"/>
      <c r="C3" s="3"/>
      <c r="D3" s="3"/>
      <c r="E3" s="3"/>
      <c r="F3" s="3"/>
      <c r="G3" s="3"/>
      <c r="H3" s="3"/>
      <c r="I3" s="4"/>
    </row>
    <row r="4" spans="1:9" ht="18" customHeight="1" thickTop="1">
      <c r="A4" s="5" t="s">
        <v>26</v>
      </c>
      <c r="B4" s="6"/>
      <c r="C4" s="7"/>
      <c r="D4" s="7"/>
      <c r="E4" s="7"/>
      <c r="F4" s="7"/>
      <c r="G4" s="7"/>
      <c r="H4" s="8"/>
      <c r="I4" s="4"/>
    </row>
    <row r="5" spans="1:9" ht="18" customHeight="1">
      <c r="A5" s="9" t="s">
        <v>1</v>
      </c>
      <c r="B5" s="10" t="s">
        <v>23</v>
      </c>
      <c r="C5" s="11"/>
      <c r="D5" s="11"/>
      <c r="E5" s="11"/>
      <c r="F5" s="11"/>
      <c r="G5" s="11"/>
      <c r="H5" s="12"/>
      <c r="I5" s="4"/>
    </row>
    <row r="6" spans="1:8" ht="18" customHeight="1">
      <c r="A6" s="13" t="s">
        <v>2</v>
      </c>
      <c r="B6" s="14"/>
      <c r="C6" s="14"/>
      <c r="D6" s="95" t="s">
        <v>64</v>
      </c>
      <c r="E6" s="94"/>
      <c r="F6" s="94"/>
      <c r="G6" s="94"/>
      <c r="H6" s="96"/>
    </row>
    <row r="7" spans="1:8" ht="18" customHeight="1">
      <c r="A7" s="13"/>
      <c r="B7" s="14"/>
      <c r="C7" s="14"/>
      <c r="D7" s="94"/>
      <c r="E7" s="94"/>
      <c r="F7" s="94"/>
      <c r="G7" s="94"/>
      <c r="H7" s="96"/>
    </row>
    <row r="8" spans="1:8" ht="18" customHeight="1">
      <c r="A8" s="13"/>
      <c r="B8" s="14"/>
      <c r="C8" s="14"/>
      <c r="D8" s="94"/>
      <c r="E8" s="94"/>
      <c r="F8" s="94"/>
      <c r="G8" s="94"/>
      <c r="H8" s="96"/>
    </row>
    <row r="9" spans="1:8" ht="18" customHeight="1">
      <c r="A9" s="13"/>
      <c r="B9" s="14"/>
      <c r="C9" s="14"/>
      <c r="D9" s="94"/>
      <c r="E9" s="94"/>
      <c r="F9" s="94"/>
      <c r="G9" s="94"/>
      <c r="H9" s="96"/>
    </row>
    <row r="10" spans="1:8" ht="18" customHeight="1">
      <c r="A10" s="13" t="s">
        <v>3</v>
      </c>
      <c r="B10" s="14"/>
      <c r="C10" s="14" t="s">
        <v>24</v>
      </c>
      <c r="D10" s="14"/>
      <c r="E10" s="14"/>
      <c r="F10" s="14"/>
      <c r="G10" s="14"/>
      <c r="H10" s="15"/>
    </row>
    <row r="11" spans="1:8" ht="18" customHeight="1" thickBot="1">
      <c r="A11" s="16" t="s">
        <v>4</v>
      </c>
      <c r="B11" s="17"/>
      <c r="C11" s="17" t="s">
        <v>24</v>
      </c>
      <c r="D11" s="17"/>
      <c r="E11" s="17"/>
      <c r="F11" s="17"/>
      <c r="G11" s="17"/>
      <c r="H11" s="18"/>
    </row>
    <row r="12" spans="1:8" ht="18" customHeight="1" thickTop="1">
      <c r="A12" s="19"/>
      <c r="C12" s="19"/>
      <c r="D12" s="14"/>
      <c r="E12" s="14"/>
      <c r="F12" s="14"/>
      <c r="G12" s="14"/>
      <c r="H12" s="14"/>
    </row>
    <row r="13" spans="1:8" ht="18" customHeight="1">
      <c r="A13" s="14" t="s">
        <v>5</v>
      </c>
      <c r="C13" s="19"/>
      <c r="D13" s="19"/>
      <c r="E13" s="19"/>
      <c r="F13" s="19"/>
      <c r="G13" s="19"/>
      <c r="H13" s="19"/>
    </row>
    <row r="14" spans="1:8" ht="18" customHeight="1" thickBot="1">
      <c r="A14" s="51" t="s">
        <v>6</v>
      </c>
      <c r="B14" s="14"/>
      <c r="C14" s="19"/>
      <c r="D14" s="19"/>
      <c r="E14" s="19"/>
      <c r="F14" s="19"/>
      <c r="G14" s="19"/>
      <c r="H14" s="19"/>
    </row>
    <row r="15" spans="1:8" ht="18" customHeight="1">
      <c r="A15" s="36" t="s">
        <v>7</v>
      </c>
      <c r="B15" s="37"/>
      <c r="C15" s="38" t="s">
        <v>8</v>
      </c>
      <c r="D15" s="38" t="s">
        <v>9</v>
      </c>
      <c r="E15" s="38" t="s">
        <v>10</v>
      </c>
      <c r="F15" s="38" t="s">
        <v>11</v>
      </c>
      <c r="G15" s="39" t="s">
        <v>12</v>
      </c>
      <c r="H15" s="40" t="s">
        <v>13</v>
      </c>
    </row>
    <row r="16" spans="1:8" ht="18" customHeight="1">
      <c r="A16" s="41"/>
      <c r="B16" s="20"/>
      <c r="C16" s="21" t="s">
        <v>14</v>
      </c>
      <c r="D16" s="21" t="s">
        <v>15</v>
      </c>
      <c r="E16" s="60"/>
      <c r="F16" s="60"/>
      <c r="G16" s="61"/>
      <c r="H16" s="62"/>
    </row>
    <row r="17" spans="1:8" ht="18" customHeight="1">
      <c r="A17" s="41" t="s">
        <v>22</v>
      </c>
      <c r="B17" s="20"/>
      <c r="C17" s="24"/>
      <c r="D17" s="21"/>
      <c r="E17" s="25">
        <v>0</v>
      </c>
      <c r="F17" s="25">
        <v>0</v>
      </c>
      <c r="G17" s="35">
        <v>0</v>
      </c>
      <c r="H17" s="43">
        <f>G17*1.03</f>
        <v>0</v>
      </c>
    </row>
    <row r="18" spans="1:8" ht="18" customHeight="1">
      <c r="A18" s="41" t="s">
        <v>27</v>
      </c>
      <c r="B18" s="20"/>
      <c r="C18" s="86" t="s">
        <v>28</v>
      </c>
      <c r="D18" s="71"/>
      <c r="E18" s="25">
        <v>2500</v>
      </c>
      <c r="F18" s="25">
        <v>2000</v>
      </c>
      <c r="G18" s="35">
        <v>2000</v>
      </c>
      <c r="H18" s="43">
        <v>2000</v>
      </c>
    </row>
    <row r="19" spans="1:8" ht="18" customHeight="1">
      <c r="A19" s="41" t="s">
        <v>38</v>
      </c>
      <c r="B19" s="20"/>
      <c r="C19" s="86"/>
      <c r="D19" s="71"/>
      <c r="E19" s="25">
        <v>0</v>
      </c>
      <c r="F19" s="25">
        <v>0</v>
      </c>
      <c r="G19" s="35">
        <v>0</v>
      </c>
      <c r="H19" s="43">
        <v>0</v>
      </c>
    </row>
    <row r="20" spans="1:8" ht="18" customHeight="1">
      <c r="A20" s="41" t="s">
        <v>40</v>
      </c>
      <c r="B20" s="20"/>
      <c r="C20" s="86" t="s">
        <v>41</v>
      </c>
      <c r="D20" s="71" t="s">
        <v>42</v>
      </c>
      <c r="E20" s="25">
        <v>9600</v>
      </c>
      <c r="F20" s="25">
        <f>9600*1.03</f>
        <v>9888</v>
      </c>
      <c r="G20" s="25">
        <f>+F20*1.03</f>
        <v>10184.64</v>
      </c>
      <c r="H20" s="43">
        <f>+G20*1.03</f>
        <v>10490.1792</v>
      </c>
    </row>
    <row r="21" spans="1:8" ht="18" customHeight="1">
      <c r="A21" s="41" t="s">
        <v>43</v>
      </c>
      <c r="B21" s="20"/>
      <c r="C21" s="86" t="s">
        <v>44</v>
      </c>
      <c r="D21" s="82" t="s">
        <v>45</v>
      </c>
      <c r="E21" s="25">
        <v>4700</v>
      </c>
      <c r="F21" s="25">
        <f>4700*1.03</f>
        <v>4841</v>
      </c>
      <c r="G21" s="25">
        <f>+F21*1.03</f>
        <v>4986.2300000000005</v>
      </c>
      <c r="H21" s="43">
        <f>+G21*1.03</f>
        <v>5135.816900000001</v>
      </c>
    </row>
    <row r="22" spans="1:8" ht="18" customHeight="1">
      <c r="A22" s="52" t="s">
        <v>51</v>
      </c>
      <c r="B22" s="53"/>
      <c r="C22" s="87">
        <v>2460</v>
      </c>
      <c r="D22" s="83" t="s">
        <v>52</v>
      </c>
      <c r="E22" s="84">
        <v>0</v>
      </c>
      <c r="F22" s="84">
        <v>0</v>
      </c>
      <c r="G22" s="85">
        <v>0</v>
      </c>
      <c r="H22" s="85">
        <v>0</v>
      </c>
    </row>
    <row r="23" spans="1:8" ht="18" customHeight="1">
      <c r="A23" s="52" t="s">
        <v>53</v>
      </c>
      <c r="B23" s="53"/>
      <c r="C23" s="87">
        <v>2460</v>
      </c>
      <c r="D23" s="83" t="s">
        <v>52</v>
      </c>
      <c r="E23" s="84"/>
      <c r="F23" s="84"/>
      <c r="G23" s="85"/>
      <c r="H23" s="85"/>
    </row>
    <row r="24" spans="1:8" ht="18" customHeight="1">
      <c r="A24" s="52" t="s">
        <v>54</v>
      </c>
      <c r="B24" s="53"/>
      <c r="C24" s="87">
        <v>2460</v>
      </c>
      <c r="D24" s="83" t="s">
        <v>52</v>
      </c>
      <c r="E24" s="84"/>
      <c r="F24" s="84"/>
      <c r="G24" s="85"/>
      <c r="H24" s="85"/>
    </row>
    <row r="25" spans="1:8" ht="18" customHeight="1">
      <c r="A25" s="52" t="s">
        <v>55</v>
      </c>
      <c r="B25" s="53"/>
      <c r="C25" s="87">
        <v>3220</v>
      </c>
      <c r="D25" s="83" t="s">
        <v>56</v>
      </c>
      <c r="E25" s="84"/>
      <c r="F25" s="84"/>
      <c r="G25" s="85"/>
      <c r="H25" s="85"/>
    </row>
    <row r="26" spans="1:8" ht="18" customHeight="1">
      <c r="A26" s="41" t="s">
        <v>58</v>
      </c>
      <c r="B26" s="20"/>
      <c r="C26" s="86" t="s">
        <v>59</v>
      </c>
      <c r="D26" s="72" t="s">
        <v>56</v>
      </c>
      <c r="E26" s="25">
        <v>60804</v>
      </c>
      <c r="F26" s="25">
        <v>18160</v>
      </c>
      <c r="G26" s="25">
        <v>11628</v>
      </c>
      <c r="H26" s="43">
        <v>11628</v>
      </c>
    </row>
    <row r="27" spans="1:8" ht="18" customHeight="1">
      <c r="A27" s="41" t="s">
        <v>60</v>
      </c>
      <c r="B27" s="20"/>
      <c r="C27" s="70"/>
      <c r="D27" s="71"/>
      <c r="E27" s="23">
        <v>18893</v>
      </c>
      <c r="F27" s="23">
        <v>16216</v>
      </c>
      <c r="G27" s="34">
        <v>16703</v>
      </c>
      <c r="H27" s="42">
        <v>17204</v>
      </c>
    </row>
    <row r="28" spans="1:8" ht="18" customHeight="1">
      <c r="A28" s="41" t="s">
        <v>61</v>
      </c>
      <c r="B28" s="20"/>
      <c r="C28" s="70"/>
      <c r="D28" s="72" t="s">
        <v>56</v>
      </c>
      <c r="E28" s="25"/>
      <c r="F28" s="25"/>
      <c r="G28" s="35"/>
      <c r="H28" s="43"/>
    </row>
    <row r="29" spans="1:8" ht="18" customHeight="1">
      <c r="A29" s="41" t="s">
        <v>62</v>
      </c>
      <c r="B29" s="20"/>
      <c r="C29" s="70"/>
      <c r="D29" s="72" t="s">
        <v>46</v>
      </c>
      <c r="E29" s="25">
        <v>1575</v>
      </c>
      <c r="F29" s="25">
        <v>3308</v>
      </c>
      <c r="G29" s="25">
        <v>3473</v>
      </c>
      <c r="H29" s="43">
        <v>3647</v>
      </c>
    </row>
    <row r="30" spans="1:8" ht="18" customHeight="1">
      <c r="A30" s="41" t="s">
        <v>63</v>
      </c>
      <c r="B30" s="27"/>
      <c r="C30" s="89"/>
      <c r="D30" s="72"/>
      <c r="E30" s="23">
        <v>172000</v>
      </c>
      <c r="F30" s="23">
        <v>227000</v>
      </c>
      <c r="G30" s="34">
        <v>143000</v>
      </c>
      <c r="H30" s="42">
        <v>160000</v>
      </c>
    </row>
    <row r="31" spans="1:8" ht="18" customHeight="1">
      <c r="A31" s="41"/>
      <c r="B31" s="20"/>
      <c r="C31" s="24"/>
      <c r="D31" s="22"/>
      <c r="E31" s="25"/>
      <c r="F31" s="25"/>
      <c r="G31" s="35"/>
      <c r="H31" s="43"/>
    </row>
    <row r="32" spans="1:8" ht="18" customHeight="1" thickBot="1">
      <c r="A32" s="44"/>
      <c r="B32" s="45" t="s">
        <v>16</v>
      </c>
      <c r="C32" s="46"/>
      <c r="D32" s="46"/>
      <c r="E32" s="64">
        <f>SUM(E17:E31)</f>
        <v>270072</v>
      </c>
      <c r="F32" s="64">
        <f>SUM(F17:F31)</f>
        <v>281413</v>
      </c>
      <c r="G32" s="64">
        <f>SUM(G17:G31)</f>
        <v>191974.87</v>
      </c>
      <c r="H32" s="64">
        <f>SUM(H17:H31)</f>
        <v>210104.9961</v>
      </c>
    </row>
    <row r="33" spans="1:8" ht="18" customHeight="1">
      <c r="A33" s="19"/>
      <c r="B33" s="19"/>
      <c r="C33" s="19"/>
      <c r="D33" s="19"/>
      <c r="E33" s="26"/>
      <c r="F33" s="26"/>
      <c r="G33" s="26"/>
      <c r="H33" s="26"/>
    </row>
    <row r="34" spans="1:8" ht="18" customHeight="1" thickBot="1">
      <c r="A34" s="50" t="s">
        <v>17</v>
      </c>
      <c r="B34" s="14"/>
      <c r="C34" s="14"/>
      <c r="D34" s="19"/>
      <c r="E34" s="19"/>
      <c r="F34" s="19"/>
      <c r="G34" s="19"/>
      <c r="H34" s="19"/>
    </row>
    <row r="35" spans="1:8" ht="18" customHeight="1">
      <c r="A35" s="36" t="s">
        <v>7</v>
      </c>
      <c r="B35" s="37"/>
      <c r="C35" s="38" t="s">
        <v>8</v>
      </c>
      <c r="D35" s="38" t="s">
        <v>18</v>
      </c>
      <c r="E35" s="38" t="s">
        <v>10</v>
      </c>
      <c r="F35" s="38" t="s">
        <v>11</v>
      </c>
      <c r="G35" s="39" t="s">
        <v>12</v>
      </c>
      <c r="H35" s="40" t="s">
        <v>13</v>
      </c>
    </row>
    <row r="36" spans="1:8" ht="18" customHeight="1">
      <c r="A36" s="41"/>
      <c r="B36" s="27"/>
      <c r="C36" s="21" t="s">
        <v>14</v>
      </c>
      <c r="D36" s="21"/>
      <c r="E36" s="60"/>
      <c r="F36" s="60"/>
      <c r="G36" s="61"/>
      <c r="H36" s="62"/>
    </row>
    <row r="37" spans="1:8" ht="18" customHeight="1">
      <c r="A37" s="41" t="s">
        <v>22</v>
      </c>
      <c r="B37" s="27"/>
      <c r="C37" s="88"/>
      <c r="D37" s="21" t="s">
        <v>22</v>
      </c>
      <c r="E37" s="25">
        <v>0</v>
      </c>
      <c r="F37" s="25">
        <v>0</v>
      </c>
      <c r="G37" s="35">
        <v>0</v>
      </c>
      <c r="H37" s="43">
        <f>G37*1.03</f>
        <v>0</v>
      </c>
    </row>
    <row r="38" spans="1:8" ht="18" customHeight="1">
      <c r="A38" s="41" t="s">
        <v>33</v>
      </c>
      <c r="B38" s="27"/>
      <c r="C38" s="86" t="s">
        <v>28</v>
      </c>
      <c r="D38" s="72" t="s">
        <v>49</v>
      </c>
      <c r="E38" s="25">
        <v>2500</v>
      </c>
      <c r="F38" s="25">
        <v>2000</v>
      </c>
      <c r="G38" s="35">
        <v>2000</v>
      </c>
      <c r="H38" s="43">
        <v>2000</v>
      </c>
    </row>
    <row r="39" spans="1:8" ht="18" customHeight="1">
      <c r="A39" s="41" t="s">
        <v>39</v>
      </c>
      <c r="B39" s="27"/>
      <c r="C39" s="86"/>
      <c r="D39" s="72" t="s">
        <v>50</v>
      </c>
      <c r="E39" s="25">
        <v>0</v>
      </c>
      <c r="F39" s="25">
        <v>0</v>
      </c>
      <c r="G39" s="35">
        <v>0</v>
      </c>
      <c r="H39" s="43">
        <v>0</v>
      </c>
    </row>
    <row r="40" spans="1:8" ht="18" customHeight="1">
      <c r="A40" s="41" t="s">
        <v>47</v>
      </c>
      <c r="B40" s="20"/>
      <c r="C40" s="86" t="s">
        <v>41</v>
      </c>
      <c r="D40" s="72" t="s">
        <v>46</v>
      </c>
      <c r="E40" s="25">
        <v>9600</v>
      </c>
      <c r="F40" s="25">
        <f>9600*1.03</f>
        <v>9888</v>
      </c>
      <c r="G40" s="25">
        <f>+F40*1.03</f>
        <v>10184.64</v>
      </c>
      <c r="H40" s="43">
        <f>+G40*1.03</f>
        <v>10490.1792</v>
      </c>
    </row>
    <row r="41" spans="1:8" ht="18" customHeight="1">
      <c r="A41" s="41" t="s">
        <v>48</v>
      </c>
      <c r="B41" s="20"/>
      <c r="C41" s="86" t="s">
        <v>44</v>
      </c>
      <c r="D41" s="72" t="s">
        <v>46</v>
      </c>
      <c r="E41" s="25">
        <v>4700</v>
      </c>
      <c r="F41" s="25">
        <f>4700*1.03</f>
        <v>4841</v>
      </c>
      <c r="G41" s="25">
        <f>+F41*1.03</f>
        <v>4986.2300000000005</v>
      </c>
      <c r="H41" s="43">
        <f>+G41*1.03</f>
        <v>5135.816900000001</v>
      </c>
    </row>
    <row r="42" spans="1:8" ht="18" customHeight="1">
      <c r="A42" s="52" t="s">
        <v>57</v>
      </c>
      <c r="B42" s="53"/>
      <c r="C42" s="87">
        <v>2460</v>
      </c>
      <c r="D42" s="83" t="s">
        <v>52</v>
      </c>
      <c r="E42" s="25">
        <v>0</v>
      </c>
      <c r="F42" s="23">
        <v>0</v>
      </c>
      <c r="G42" s="34">
        <v>0</v>
      </c>
      <c r="H42" s="42">
        <f>G42*1.03</f>
        <v>0</v>
      </c>
    </row>
    <row r="43" spans="1:8" ht="13.5">
      <c r="A43" s="52" t="s">
        <v>53</v>
      </c>
      <c r="B43" s="53"/>
      <c r="C43" s="87">
        <v>2460</v>
      </c>
      <c r="D43" s="83" t="s">
        <v>52</v>
      </c>
      <c r="E43" s="84"/>
      <c r="F43" s="55"/>
      <c r="G43" s="56"/>
      <c r="H43" s="57"/>
    </row>
    <row r="44" spans="1:9" ht="18" customHeight="1">
      <c r="A44" s="52" t="s">
        <v>54</v>
      </c>
      <c r="B44" s="53"/>
      <c r="C44" s="87">
        <v>2460</v>
      </c>
      <c r="D44" s="83" t="s">
        <v>52</v>
      </c>
      <c r="E44" s="84"/>
      <c r="F44" s="55"/>
      <c r="G44" s="56"/>
      <c r="H44" s="57"/>
      <c r="I44" s="59"/>
    </row>
    <row r="45" spans="1:8" ht="18" customHeight="1">
      <c r="A45" s="52" t="s">
        <v>55</v>
      </c>
      <c r="B45" s="53"/>
      <c r="C45" s="87">
        <v>3220</v>
      </c>
      <c r="D45" s="83" t="s">
        <v>56</v>
      </c>
      <c r="E45" s="84"/>
      <c r="F45" s="55"/>
      <c r="G45" s="56"/>
      <c r="H45" s="42"/>
    </row>
    <row r="46" spans="1:8" ht="18" customHeight="1">
      <c r="A46" s="41" t="s">
        <v>58</v>
      </c>
      <c r="B46" s="20"/>
      <c r="C46" s="86" t="s">
        <v>59</v>
      </c>
      <c r="D46" s="72" t="s">
        <v>56</v>
      </c>
      <c r="E46" s="25">
        <v>60804</v>
      </c>
      <c r="F46" s="25">
        <v>18160</v>
      </c>
      <c r="G46" s="25">
        <v>11628</v>
      </c>
      <c r="H46" s="43">
        <v>11628</v>
      </c>
    </row>
    <row r="47" spans="1:10" ht="18" customHeight="1">
      <c r="A47" s="41" t="s">
        <v>60</v>
      </c>
      <c r="B47" s="20"/>
      <c r="C47" s="70"/>
      <c r="D47" s="71"/>
      <c r="E47" s="23">
        <v>18893</v>
      </c>
      <c r="F47" s="23">
        <v>16216</v>
      </c>
      <c r="G47" s="34">
        <v>16703</v>
      </c>
      <c r="H47" s="42">
        <v>17204</v>
      </c>
      <c r="I47" s="30"/>
      <c r="J47" s="30"/>
    </row>
    <row r="48" spans="1:10" ht="18" customHeight="1">
      <c r="A48" s="41" t="s">
        <v>61</v>
      </c>
      <c r="B48" s="20"/>
      <c r="C48" s="70"/>
      <c r="D48" s="72" t="s">
        <v>56</v>
      </c>
      <c r="E48" s="25"/>
      <c r="F48" s="25"/>
      <c r="G48" s="25"/>
      <c r="H48" s="43"/>
      <c r="I48" s="30"/>
      <c r="J48" s="30"/>
    </row>
    <row r="49" spans="1:10" ht="18" customHeight="1">
      <c r="A49" s="41" t="s">
        <v>62</v>
      </c>
      <c r="B49" s="20"/>
      <c r="C49" s="70"/>
      <c r="D49" s="72" t="s">
        <v>46</v>
      </c>
      <c r="E49" s="25">
        <v>1575</v>
      </c>
      <c r="F49" s="25">
        <v>3308</v>
      </c>
      <c r="G49" s="25">
        <v>3473</v>
      </c>
      <c r="H49" s="43">
        <v>3647</v>
      </c>
      <c r="I49" s="31"/>
      <c r="J49" s="31"/>
    </row>
    <row r="50" spans="1:10" ht="18" customHeight="1">
      <c r="A50" s="41" t="s">
        <v>63</v>
      </c>
      <c r="B50" s="27"/>
      <c r="C50" s="89"/>
      <c r="D50" s="72"/>
      <c r="E50" s="23">
        <v>172000</v>
      </c>
      <c r="F50" s="23">
        <v>227000</v>
      </c>
      <c r="G50" s="34">
        <v>143000</v>
      </c>
      <c r="H50" s="42">
        <v>160000</v>
      </c>
      <c r="I50" s="31"/>
      <c r="J50" s="31"/>
    </row>
    <row r="51" spans="1:8" ht="18" customHeight="1">
      <c r="A51" s="41"/>
      <c r="B51" s="20"/>
      <c r="C51" s="70"/>
      <c r="D51" s="72"/>
      <c r="E51" s="25"/>
      <c r="F51" s="25"/>
      <c r="G51" s="25"/>
      <c r="H51" s="43"/>
    </row>
    <row r="52" ht="18" customHeight="1"/>
    <row r="53" spans="1:10" ht="18" customHeight="1" thickBot="1">
      <c r="A53" s="44"/>
      <c r="B53" s="45" t="s">
        <v>19</v>
      </c>
      <c r="C53" s="46"/>
      <c r="D53" s="46"/>
      <c r="E53" s="64">
        <f>SUM(E37:E51)</f>
        <v>270072</v>
      </c>
      <c r="F53" s="64">
        <f>SUM(F37:F51)</f>
        <v>281413</v>
      </c>
      <c r="G53" s="64">
        <f>SUM(G37:G51)</f>
        <v>191974.87</v>
      </c>
      <c r="H53" s="64">
        <f>SUM(H37:H51)</f>
        <v>210104.9961</v>
      </c>
      <c r="I53" s="32"/>
      <c r="J53" s="32"/>
    </row>
    <row r="54" spans="1:10" ht="18" customHeight="1">
      <c r="A54" s="19"/>
      <c r="B54" s="19"/>
      <c r="C54" s="19"/>
      <c r="D54" s="19"/>
      <c r="E54" s="26"/>
      <c r="F54" s="26"/>
      <c r="G54" s="26"/>
      <c r="H54" s="26"/>
      <c r="I54" s="32"/>
      <c r="J54" s="32"/>
    </row>
    <row r="55" spans="1:10" ht="14.25" thickBot="1">
      <c r="A55" s="50" t="s">
        <v>20</v>
      </c>
      <c r="B55" s="14"/>
      <c r="C55" s="14"/>
      <c r="D55" s="14"/>
      <c r="E55" s="19"/>
      <c r="F55" s="19"/>
      <c r="G55" s="19"/>
      <c r="H55" s="19"/>
      <c r="I55" s="32"/>
      <c r="J55" s="32"/>
    </row>
    <row r="56" spans="1:10" ht="13.5">
      <c r="A56" s="36"/>
      <c r="B56" s="37"/>
      <c r="C56" s="47"/>
      <c r="D56" s="48"/>
      <c r="E56" s="38" t="s">
        <v>10</v>
      </c>
      <c r="F56" s="38" t="s">
        <v>11</v>
      </c>
      <c r="G56" s="39" t="s">
        <v>12</v>
      </c>
      <c r="H56" s="40" t="s">
        <v>13</v>
      </c>
      <c r="I56" s="32"/>
      <c r="J56" s="32"/>
    </row>
    <row r="57" spans="1:8" ht="13.5">
      <c r="A57" s="41" t="s">
        <v>29</v>
      </c>
      <c r="B57" s="20"/>
      <c r="C57" s="28"/>
      <c r="D57" s="29"/>
      <c r="E57" s="69">
        <f>2500+E40+E46+E47+E49+55000</f>
        <v>148372</v>
      </c>
      <c r="F57" s="69">
        <f>2000+F40+F46+F47+F49+35000</f>
        <v>84572</v>
      </c>
      <c r="G57" s="73">
        <f>2000+G40+G46+G47+G49+35000</f>
        <v>78988.64</v>
      </c>
      <c r="H57" s="74">
        <f>2000+H40+H46+H47+H49+35000</f>
        <v>79969.1792</v>
      </c>
    </row>
    <row r="58" spans="1:8" ht="13.5">
      <c r="A58" s="41" t="s">
        <v>30</v>
      </c>
      <c r="B58" s="20"/>
      <c r="C58" s="28"/>
      <c r="D58" s="29"/>
      <c r="E58" s="23">
        <v>0</v>
      </c>
      <c r="F58" s="23">
        <v>0</v>
      </c>
      <c r="G58" s="34">
        <v>0</v>
      </c>
      <c r="H58" s="42">
        <v>0</v>
      </c>
    </row>
    <row r="59" spans="1:8" ht="13.5">
      <c r="A59" s="41" t="s">
        <v>31</v>
      </c>
      <c r="B59" s="20"/>
      <c r="C59" s="20"/>
      <c r="D59" s="27"/>
      <c r="E59" s="23">
        <v>0</v>
      </c>
      <c r="F59" s="23">
        <v>0</v>
      </c>
      <c r="G59" s="34">
        <v>0</v>
      </c>
      <c r="H59" s="42">
        <v>0</v>
      </c>
    </row>
    <row r="60" spans="1:8" ht="13.5">
      <c r="A60" s="41" t="s">
        <v>32</v>
      </c>
      <c r="B60" s="20"/>
      <c r="C60" s="20"/>
      <c r="D60" s="27"/>
      <c r="E60" s="58">
        <f>E41+117000</f>
        <v>121700</v>
      </c>
      <c r="F60" s="23">
        <f>F41+192000</f>
        <v>196841</v>
      </c>
      <c r="G60" s="34">
        <f>G41+108000</f>
        <v>112986.23</v>
      </c>
      <c r="H60" s="42">
        <f>H41+125000</f>
        <v>130135.8169</v>
      </c>
    </row>
    <row r="61" spans="1:8" ht="13.5">
      <c r="A61" s="52"/>
      <c r="B61" s="53"/>
      <c r="C61" s="53"/>
      <c r="D61" s="54"/>
      <c r="E61" s="55"/>
      <c r="F61" s="55"/>
      <c r="G61" s="56"/>
      <c r="H61" s="57"/>
    </row>
    <row r="62" spans="1:8" ht="14.25" thickBot="1">
      <c r="A62" s="44" t="s">
        <v>19</v>
      </c>
      <c r="B62" s="45"/>
      <c r="C62" s="45"/>
      <c r="D62" s="49"/>
      <c r="E62" s="63">
        <f>SUM(E57:E61)</f>
        <v>270072</v>
      </c>
      <c r="F62" s="63">
        <f>SUM(F57:F61)</f>
        <v>281413</v>
      </c>
      <c r="G62" s="63">
        <f>SUM(G57:G60)</f>
        <v>191974.87</v>
      </c>
      <c r="H62" s="64">
        <f>SUM(H57:H61)</f>
        <v>210104.9961</v>
      </c>
    </row>
    <row r="63" spans="1:8" ht="13.5">
      <c r="A63" s="81" t="s">
        <v>21</v>
      </c>
      <c r="B63" s="19"/>
      <c r="C63" s="19"/>
      <c r="D63" s="19"/>
      <c r="E63" s="26"/>
      <c r="F63" s="26"/>
      <c r="G63" s="26"/>
      <c r="H63" s="26"/>
    </row>
    <row r="64" spans="1:8" ht="13.5">
      <c r="A64" s="19"/>
      <c r="C64" s="19"/>
      <c r="D64" s="19"/>
      <c r="E64" s="26"/>
      <c r="F64" s="26"/>
      <c r="G64" s="26"/>
      <c r="H64" s="26"/>
    </row>
    <row r="65" spans="1:8" ht="13.5">
      <c r="A65" s="19"/>
      <c r="C65" s="19"/>
      <c r="D65" s="19"/>
      <c r="E65" s="26"/>
      <c r="F65" s="26"/>
      <c r="G65" s="26"/>
      <c r="H65" s="26"/>
    </row>
    <row r="66" spans="1:8" ht="12.75" customHeight="1">
      <c r="A66" s="19"/>
      <c r="C66" s="19"/>
      <c r="D66" s="19"/>
      <c r="E66" s="19"/>
      <c r="F66" s="19"/>
      <c r="G66" s="19"/>
      <c r="H66" s="19"/>
    </row>
    <row r="67" spans="1:8" ht="12.75" customHeight="1">
      <c r="A67" s="65"/>
      <c r="B67" s="19"/>
      <c r="C67" s="19"/>
      <c r="D67" s="19"/>
      <c r="E67" s="26"/>
      <c r="F67" s="26"/>
      <c r="G67" s="26"/>
      <c r="H67" s="26"/>
    </row>
    <row r="68" ht="12.75">
      <c r="A68" s="66"/>
    </row>
    <row r="69" ht="12.75">
      <c r="A69" s="67"/>
    </row>
    <row r="86" spans="1:10" s="79" customFormat="1" ht="13.5" customHeight="1">
      <c r="A86"/>
      <c r="B86"/>
      <c r="C86"/>
      <c r="D86"/>
      <c r="E86"/>
      <c r="F86"/>
      <c r="G86"/>
      <c r="H86"/>
      <c r="I86" s="78"/>
      <c r="J86" s="78"/>
    </row>
    <row r="87" spans="1:10" s="79" customFormat="1" ht="13.5" customHeight="1">
      <c r="A87"/>
      <c r="B87"/>
      <c r="C87"/>
      <c r="D87"/>
      <c r="E87"/>
      <c r="F87"/>
      <c r="G87"/>
      <c r="H87"/>
      <c r="I87" s="78"/>
      <c r="J87" s="78"/>
    </row>
    <row r="88" spans="1:10" s="79" customFormat="1" ht="13.5" customHeight="1">
      <c r="A88"/>
      <c r="B88"/>
      <c r="C88"/>
      <c r="D88"/>
      <c r="E88"/>
      <c r="F88"/>
      <c r="G88"/>
      <c r="H88"/>
      <c r="I88" s="78"/>
      <c r="J88" s="78"/>
    </row>
    <row r="89" spans="1:10" s="79" customFormat="1" ht="13.5" customHeight="1">
      <c r="A89"/>
      <c r="B89"/>
      <c r="C89"/>
      <c r="D89"/>
      <c r="E89"/>
      <c r="F89"/>
      <c r="G89"/>
      <c r="H89"/>
      <c r="I89" s="78"/>
      <c r="J89" s="78"/>
    </row>
    <row r="90" spans="1:10" s="79" customFormat="1" ht="13.5" customHeight="1">
      <c r="A90"/>
      <c r="B90"/>
      <c r="C90"/>
      <c r="D90"/>
      <c r="E90"/>
      <c r="F90"/>
      <c r="G90"/>
      <c r="H90"/>
      <c r="I90" s="78"/>
      <c r="J90" s="78"/>
    </row>
    <row r="95" spans="4:8" ht="12.75">
      <c r="D95" s="76"/>
      <c r="E95" s="77"/>
      <c r="F95" s="77"/>
      <c r="G95" s="77"/>
      <c r="H95" s="77"/>
    </row>
    <row r="96" spans="4:8" ht="12.75">
      <c r="D96" s="76"/>
      <c r="E96" s="77"/>
      <c r="F96" s="77"/>
      <c r="G96" s="77"/>
      <c r="H96" s="77"/>
    </row>
    <row r="97" spans="4:8" ht="12.75">
      <c r="D97" s="76"/>
      <c r="E97" s="77"/>
      <c r="F97" s="77"/>
      <c r="G97" s="77"/>
      <c r="H97" s="77"/>
    </row>
    <row r="98" spans="4:8" ht="12.75">
      <c r="D98" s="76"/>
      <c r="E98" s="77"/>
      <c r="F98" s="77"/>
      <c r="G98" s="77"/>
      <c r="H98" s="77"/>
    </row>
    <row r="99" spans="4:8" ht="12.75">
      <c r="D99" s="76"/>
      <c r="E99" s="77"/>
      <c r="F99" s="77"/>
      <c r="G99" s="77"/>
      <c r="H99" s="77"/>
    </row>
    <row r="101" spans="1:8" ht="12.75">
      <c r="A101" s="92"/>
      <c r="B101" s="93"/>
      <c r="C101" s="93"/>
      <c r="D101" s="93"/>
      <c r="E101" s="93"/>
      <c r="F101" s="93"/>
      <c r="G101" s="93"/>
      <c r="H101" s="93"/>
    </row>
    <row r="102" ht="12.75">
      <c r="A102" s="90"/>
    </row>
    <row r="103" ht="12.75">
      <c r="A103" s="90"/>
    </row>
    <row r="105" ht="12.75">
      <c r="A105" s="90"/>
    </row>
    <row r="107" ht="12.75">
      <c r="A107" s="90"/>
    </row>
    <row r="108" ht="12.75">
      <c r="A108" s="90"/>
    </row>
    <row r="109" ht="12.75">
      <c r="A109" s="90"/>
    </row>
    <row r="110" ht="12.75">
      <c r="A110" s="90"/>
    </row>
    <row r="112" ht="12.75">
      <c r="A112" s="90"/>
    </row>
    <row r="115" ht="12.75">
      <c r="A115" s="90"/>
    </row>
    <row r="116" ht="12.75">
      <c r="A116" s="90"/>
    </row>
    <row r="118" ht="12.75">
      <c r="A118" s="90"/>
    </row>
    <row r="119" ht="12.75">
      <c r="A119" s="90"/>
    </row>
    <row r="130" ht="12.75">
      <c r="C130" s="76"/>
    </row>
    <row r="131" ht="12.75">
      <c r="C131" s="76"/>
    </row>
    <row r="132" ht="12.75">
      <c r="C132" s="76"/>
    </row>
    <row r="133" ht="12.75">
      <c r="C133" s="76"/>
    </row>
    <row r="134" ht="12.75">
      <c r="C134" s="76"/>
    </row>
    <row r="140" ht="12.75">
      <c r="B140" s="76"/>
    </row>
    <row r="145" ht="12.75">
      <c r="A145" s="75" t="s">
        <v>34</v>
      </c>
    </row>
    <row r="146" ht="12.75">
      <c r="A146" s="76" t="s">
        <v>35</v>
      </c>
    </row>
    <row r="147" ht="12.75">
      <c r="A147" s="76"/>
    </row>
    <row r="148" ht="12.75">
      <c r="A148" s="75" t="s">
        <v>36</v>
      </c>
    </row>
    <row r="149" ht="12.75">
      <c r="A149" s="80" t="s">
        <v>37</v>
      </c>
    </row>
  </sheetData>
  <mergeCells count="4">
    <mergeCell ref="D1:E1"/>
    <mergeCell ref="D2:E2"/>
    <mergeCell ref="A101:H101"/>
    <mergeCell ref="D6:H9"/>
  </mergeCells>
  <printOptions/>
  <pageMargins left="0.77" right="0.75" top="1.06" bottom="0.89" header="0.5" footer="0.5"/>
  <pageSetup fitToHeight="3" horizontalDpi="600" verticalDpi="600" orientation="portrait" scale="81" r:id="rId2"/>
  <headerFooter alignWithMargins="0">
    <oddHeader>&amp;C&amp;F&amp;RPage &amp;P</oddHeader>
    <oddFooter>&amp;CPage &amp;P</oddFooter>
  </headerFooter>
  <rowBreaks count="2" manualBreakCount="2">
    <brk id="33" max="7" man="1"/>
    <brk id="8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Harry Reinert</cp:lastModifiedBy>
  <cp:lastPrinted>2008-12-22T20:03:25Z</cp:lastPrinted>
  <dcterms:created xsi:type="dcterms:W3CDTF">1999-06-02T23:29:55Z</dcterms:created>
  <dcterms:modified xsi:type="dcterms:W3CDTF">2008-12-22T20:23:36Z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