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2019 EMAIL\2019-0471\"/>
    </mc:Choice>
  </mc:AlternateContent>
  <xr:revisionPtr revIDLastSave="0" documentId="8_{152C0785-D739-4218-A4F1-8363895B7678}" xr6:coauthVersionLast="41" xr6:coauthVersionMax="41" xr10:uidLastSave="{00000000-0000-0000-0000-000000000000}"/>
  <bookViews>
    <workbookView xWindow="1815" yWindow="1815" windowWidth="25230" windowHeight="12945" tabRatio="564" xr2:uid="{00000000-000D-0000-FFFF-FFFF00000000}"/>
  </bookViews>
  <sheets>
    <sheet name="EMS"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'[3]original TA contracts'!#REF!</definedName>
    <definedName name="agingtot">'[3]original TA contracts'!#REF!</definedName>
    <definedName name="all_other_reduction" localSheetId="0">'[4]2001 Final Target Reductions'!#REF!</definedName>
    <definedName name="all_other_reduction">'[4]2001 Final Target Reductions'!#REF!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'[4]2001 Final Target Reductions'!#REF!</definedName>
    <definedName name="CSD_Reduction">'[4]2001 Final Target Reductions'!#REF!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_xlnm.Database" localSheetId="0">#REF!</definedName>
    <definedName name="_xlnm.Database">#REF!</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'[3]original TA contracts'!#REF!</definedName>
    <definedName name="housingtot">'[3]original TA contracts'!#REF!</definedName>
    <definedName name="human_service_reduction" localSheetId="0">'[4]2001 Final Target Reductions'!#REF!</definedName>
    <definedName name="human_service_reduction">'[4]2001 Final Target Reductions'!#REF!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'[4]2001 Final Target Reductions'!#REF!</definedName>
    <definedName name="LSJ_reduction">'[4]2001 Final Target Reductions'!#REF!</definedName>
    <definedName name="mandatory_adds" localSheetId="0">'[4]2001 Final Target Reductions'!#REF!</definedName>
    <definedName name="mandatory_adds">'[4]2001 Final Target Reductions'!#REF!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'[4]2001 Final Target Reductions'!#REF!</definedName>
    <definedName name="overhead_reduction">'[4]2001 Final Target Reductions'!#REF!</definedName>
    <definedName name="p" hidden="1">{"Dis",#N/A,FALSE,"ReorgRevisted"}</definedName>
    <definedName name="PERS_Percent">0.0613</definedName>
    <definedName name="_xlnm.Print_Area" localSheetId="0">EMS!$A$1:$I$47</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'[4]2001 Final Target Reductions'!#REF!</definedName>
    <definedName name="Revenue_Percent_Exemption">'[4]2001 Final Target Reductions'!#REF!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'[4]2001 Final Target Reductions'!#REF!</definedName>
    <definedName name="Total_PSQ">'[4]2001 Final Target Reductions'!#REF!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9" l="1"/>
  <c r="E10" i="9" l="1"/>
  <c r="G9" i="9" l="1"/>
  <c r="H9" i="9"/>
  <c r="E11" i="9" l="1"/>
  <c r="D15" i="9" l="1"/>
  <c r="F15" i="9"/>
  <c r="F9" i="9"/>
  <c r="D9" i="9"/>
  <c r="H27" i="9" l="1"/>
  <c r="G27" i="9"/>
  <c r="F27" i="9"/>
  <c r="E27" i="9"/>
  <c r="D27" i="9"/>
  <c r="C27" i="9"/>
  <c r="B25" i="9"/>
  <c r="B27" i="9" s="1"/>
  <c r="H22" i="9"/>
  <c r="H33" i="9" s="1"/>
  <c r="G22" i="9"/>
  <c r="G33" i="9" s="1"/>
  <c r="F22" i="9"/>
  <c r="F33" i="9" s="1"/>
  <c r="E22" i="9"/>
  <c r="B22" i="9"/>
  <c r="B33" i="9" s="1"/>
  <c r="C22" i="9"/>
  <c r="C33" i="9" s="1"/>
  <c r="E33" i="9" s="1"/>
  <c r="H12" i="9"/>
  <c r="G12" i="9"/>
  <c r="F12" i="9"/>
  <c r="E12" i="9"/>
  <c r="B12" i="9"/>
  <c r="C8" i="9"/>
  <c r="C12" i="9" s="1"/>
  <c r="B28" i="9" l="1"/>
  <c r="D22" i="9" l="1"/>
  <c r="D33" i="9" s="1"/>
  <c r="D12" i="9"/>
  <c r="D6" i="9"/>
  <c r="C6" i="9"/>
  <c r="C28" i="9" s="1"/>
  <c r="B32" i="9"/>
  <c r="B35" i="9" s="1"/>
  <c r="B37" i="9" s="1"/>
  <c r="E6" i="9"/>
  <c r="F6" i="9"/>
  <c r="B39" i="9" l="1"/>
  <c r="C32" i="9"/>
  <c r="C35" i="9" s="1"/>
  <c r="F28" i="9"/>
  <c r="D28" i="9"/>
  <c r="E28" i="9"/>
  <c r="E32" i="9" s="1"/>
  <c r="G6" i="9" l="1"/>
  <c r="G28" i="9" s="1"/>
  <c r="G32" i="9" s="1"/>
  <c r="C37" i="9"/>
  <c r="C39" i="9" s="1"/>
  <c r="D35" i="9" l="1"/>
  <c r="E35" i="9"/>
  <c r="H6" i="9"/>
  <c r="H28" i="9" s="1"/>
  <c r="H32" i="9" s="1"/>
  <c r="G35" i="9"/>
  <c r="H35" i="9" l="1"/>
  <c r="G37" i="9"/>
  <c r="G39" i="9" s="1"/>
  <c r="E37" i="9"/>
  <c r="D37" i="9"/>
  <c r="H37" i="9" l="1"/>
  <c r="H39" i="9" s="1"/>
  <c r="D39" i="9"/>
  <c r="E39" i="9"/>
  <c r="F35" i="9" l="1"/>
  <c r="F37" i="9" s="1"/>
  <c r="F39" i="9" l="1"/>
</calcChain>
</file>

<file path=xl/sharedStrings.xml><?xml version="1.0" encoding="utf-8"?>
<sst xmlns="http://schemas.openxmlformats.org/spreadsheetml/2006/main" count="47" uniqueCount="47">
  <si>
    <t>Category</t>
  </si>
  <si>
    <t xml:space="preserve">Beginning Fund Balance </t>
  </si>
  <si>
    <t>Revenues</t>
  </si>
  <si>
    <t>Total Revenues</t>
  </si>
  <si>
    <t xml:space="preserve">Expenditures </t>
  </si>
  <si>
    <t>Total Expenditures</t>
  </si>
  <si>
    <r>
      <t>Estimated Underexpenditures</t>
    </r>
    <r>
      <rPr>
        <b/>
        <vertAlign val="superscript"/>
        <sz val="12"/>
        <rFont val="Calibri"/>
        <family val="2"/>
        <scheme val="minor"/>
      </rPr>
      <t xml:space="preserve"> </t>
    </r>
  </si>
  <si>
    <t>Total Other Fund Transactions</t>
  </si>
  <si>
    <t>Ending Fund Balance</t>
  </si>
  <si>
    <t xml:space="preserve">Cash Flow Reserve(s) </t>
  </si>
  <si>
    <t xml:space="preserve">Rate Stabilization Reserve(s) </t>
  </si>
  <si>
    <t>Total Reserves</t>
  </si>
  <si>
    <t xml:space="preserve">Reserve Shortfall </t>
  </si>
  <si>
    <t>Ending Undesignated Fund Balance</t>
  </si>
  <si>
    <t xml:space="preserve">Financial Plan Notes </t>
  </si>
  <si>
    <t>Reserves</t>
  </si>
  <si>
    <t>Other Fund Transactions</t>
  </si>
  <si>
    <t>Grants</t>
  </si>
  <si>
    <t>Charges for Services</t>
  </si>
  <si>
    <t>Other Income</t>
  </si>
  <si>
    <t>Basic Life Support Services (BLS)</t>
  </si>
  <si>
    <t>Strategic Initiatives</t>
  </si>
  <si>
    <t>Mobile Integrated Healthcare (MIH/CMT)</t>
  </si>
  <si>
    <t>Unrealized gains/losses + GAAP Adj</t>
  </si>
  <si>
    <t>Emergency Medical Services /000001190</t>
  </si>
  <si>
    <t>Advanced Life Support Services (ALS)</t>
  </si>
  <si>
    <t>Regional Services</t>
  </si>
  <si>
    <t>EFB</t>
  </si>
  <si>
    <t>2017-2018 Actuals</t>
  </si>
  <si>
    <t>2019-2020 Adopted Budget</t>
  </si>
  <si>
    <t>2019-2020 Biennial-to-Date Actuals</t>
  </si>
  <si>
    <t>2021-2022 Projected</t>
  </si>
  <si>
    <t>2023-2024 Projected</t>
  </si>
  <si>
    <t>Expenditure Reserve (s)</t>
  </si>
  <si>
    <t>Rainy Day Reserve (90 days)</t>
  </si>
  <si>
    <t>2019-2020 Estimated</t>
  </si>
  <si>
    <t>BLS Core Services (footnote)</t>
  </si>
  <si>
    <t>Grants, Entrepreneurial, Donations [f]</t>
  </si>
  <si>
    <t>Taxes</t>
  </si>
  <si>
    <t>2020 Proposed Supplemental Financial Plan</t>
  </si>
  <si>
    <t>2019-2020 Proposed Supplemental Budget</t>
  </si>
  <si>
    <t xml:space="preserve">All financial plans have the following assumptions, unless otherwise noted in below rows. 
2019-2020 Adopted Budget ties to PBCS. 
Outyear revenue and expenditure inflation assumptions are consistent with PSB and/or OEFA guidance.  </t>
  </si>
  <si>
    <t>Revenues Notes: Assumes levy passage in November 2019.</t>
  </si>
  <si>
    <t xml:space="preserve">Reserve Notes: Rainy Day Reserve is calculated subtracting grants, entrepreneurial and donations. Expenditure Reserve includes Community Medical Technician (CMT) reserves and funds set aside to cover expenses exceeding revenues in the latter part of 2020-2025 levy period.  </t>
  </si>
  <si>
    <t xml:space="preserve">Expenditure Notes: Program expenditures included in program areas (ALS, BLS, RSS &amp; Strategic Initiatives).  Out years are based on voter-approved Medic One/EMS 2020-2025 Levy with the addition of grants and donations.  </t>
  </si>
  <si>
    <t>Acutals data pulled from EBS by EMS through June 2019.</t>
  </si>
  <si>
    <t>This plan was updated by Cynthia Bradshaw 10/4/19.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</si>
</sst>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s>
  <fonts count="5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sz val="10"/>
      <color indexed="12"/>
      <name val="Arial"/>
      <family val="2"/>
    </font>
    <font>
      <sz val="10"/>
      <color theme="1"/>
      <name val="Arial"/>
      <family val="2"/>
    </font>
    <font>
      <i/>
      <sz val="12"/>
      <color theme="0" tint="-0.34998626667073579"/>
      <name val="Calibri"/>
      <family val="2"/>
      <scheme val="minor"/>
    </font>
    <font>
      <i/>
      <sz val="12"/>
      <name val="Calibri"/>
      <family val="2"/>
      <scheme val="minor"/>
    </font>
    <font>
      <sz val="11"/>
      <color theme="0" tint="-0.499984740745262"/>
      <name val="Calibri"/>
      <family val="2"/>
      <scheme val="minor"/>
    </font>
    <font>
      <b/>
      <sz val="12"/>
      <color theme="0" tint="-0.499984740745262"/>
      <name val="Calibri"/>
      <family val="2"/>
      <scheme val="minor"/>
    </font>
    <font>
      <sz val="12"/>
      <color theme="0" tint="-0.499984740745262"/>
      <name val="Calibri"/>
      <family val="2"/>
      <scheme val="minor"/>
    </font>
    <font>
      <sz val="12"/>
      <color theme="0"/>
      <name val="Calibri"/>
      <family val="2"/>
      <scheme val="minor"/>
    </font>
    <font>
      <b/>
      <sz val="12"/>
      <color rgb="FFFF0000"/>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3999450666829432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theme="4"/>
      </top>
      <bottom style="thin">
        <color theme="4"/>
      </bottom>
      <diagonal/>
    </border>
    <border>
      <left/>
      <right/>
      <top style="thin">
        <color indexed="64"/>
      </top>
      <bottom/>
      <diagonal/>
    </border>
  </borders>
  <cellStyleXfs count="56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1" applyNumberFormat="0" applyAlignment="0" applyProtection="0"/>
    <xf numFmtId="0" fontId="23" fillId="52" borderId="12"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4" fillId="0" borderId="0">
      <alignment horizontal="center"/>
      <protection locked="0"/>
    </xf>
    <xf numFmtId="0" fontId="25" fillId="0" borderId="0" applyNumberFormat="0" applyFill="0" applyBorder="0" applyAlignment="0" applyProtection="0"/>
    <xf numFmtId="165" fontId="24" fillId="0" borderId="0">
      <alignment horizontal="center"/>
      <protection locked="0"/>
    </xf>
    <xf numFmtId="0" fontId="24" fillId="0" borderId="0">
      <alignment horizontal="center"/>
    </xf>
    <xf numFmtId="0" fontId="26" fillId="35"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38" borderId="11" applyNumberFormat="0" applyAlignment="0" applyProtection="0"/>
    <xf numFmtId="0" fontId="31" fillId="0" borderId="16" applyNumberFormat="0" applyFill="0" applyAlignment="0" applyProtection="0"/>
    <xf numFmtId="0" fontId="32" fillId="53" borderId="0" applyNumberFormat="0" applyBorder="0" applyAlignment="0" applyProtection="0"/>
    <xf numFmtId="0" fontId="24" fillId="0" borderId="0"/>
    <xf numFmtId="0" fontId="1" fillId="0" borderId="0"/>
    <xf numFmtId="0" fontId="24" fillId="0" borderId="0"/>
    <xf numFmtId="37" fontId="33" fillId="0" borderId="0"/>
    <xf numFmtId="0" fontId="24" fillId="54" borderId="17" applyNumberFormat="0" applyFont="0" applyAlignment="0" applyProtection="0"/>
    <xf numFmtId="0" fontId="34" fillId="51" borderId="18" applyNumberFormat="0" applyAlignment="0" applyProtection="0"/>
    <xf numFmtId="166" fontId="35"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41" fontId="33" fillId="0" borderId="20" applyBorder="0"/>
    <xf numFmtId="0" fontId="38" fillId="0" borderId="0" applyNumberFormat="0" applyFill="0" applyBorder="0" applyAlignment="0" applyProtection="0"/>
    <xf numFmtId="37" fontId="33" fillId="0" borderId="0"/>
    <xf numFmtId="0" fontId="24" fillId="0" borderId="0"/>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0" fontId="46" fillId="0" borderId="0"/>
    <xf numFmtId="0" fontId="24" fillId="0" borderId="0"/>
    <xf numFmtId="0" fontId="2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0" fontId="1" fillId="0" borderId="0"/>
    <xf numFmtId="0" fontId="4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170" fontId="47"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0" fontId="4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9"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5" fillId="0" borderId="0"/>
    <xf numFmtId="0" fontId="24" fillId="0" borderId="0"/>
    <xf numFmtId="0" fontId="24" fillId="0" borderId="0"/>
    <xf numFmtId="0" fontId="24" fillId="0" borderId="0"/>
    <xf numFmtId="0" fontId="1" fillId="0" borderId="0"/>
    <xf numFmtId="0" fontId="18" fillId="0" borderId="0"/>
    <xf numFmtId="0" fontId="1" fillId="8" borderId="8" applyNumberFormat="0" applyFont="0" applyAlignment="0" applyProtection="0"/>
    <xf numFmtId="0" fontId="24" fillId="54" borderId="17" applyNumberFormat="0" applyFont="0" applyAlignment="0" applyProtection="0"/>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0" fontId="24" fillId="0" borderId="0" applyNumberFormat="0" applyBorder="0"/>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3" fontId="24" fillId="0" borderId="27" applyFont="0" applyFill="0" applyProtection="0"/>
    <xf numFmtId="43" fontId="44"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8" fillId="0" borderId="0"/>
    <xf numFmtId="0" fontId="1" fillId="8" borderId="8" applyNumberFormat="0" applyFont="0" applyAlignment="0" applyProtection="0"/>
    <xf numFmtId="0" fontId="24"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6"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168" fontId="43" fillId="0" borderId="10">
      <alignment horizontal="center"/>
    </xf>
    <xf numFmtId="0" fontId="21" fillId="34" borderId="0" applyNumberFormat="0" applyBorder="0" applyAlignment="0" applyProtection="0"/>
    <xf numFmtId="0" fontId="22" fillId="51" borderId="11"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169" fontId="43" fillId="0" borderId="10">
      <alignment horizontal="center"/>
    </xf>
    <xf numFmtId="0" fontId="26" fillId="35" borderId="0" applyNumberFormat="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0" fillId="38" borderId="11" applyNumberFormat="0" applyAlignment="0" applyProtection="0"/>
    <xf numFmtId="0" fontId="31" fillId="0" borderId="16" applyNumberFormat="0" applyFill="0" applyAlignment="0" applyProtection="0"/>
    <xf numFmtId="0" fontId="32" fillId="53" borderId="0" applyNumberFormat="0" applyBorder="0" applyAlignment="0" applyProtection="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170" fontId="43" fillId="0" borderId="10">
      <alignment horizontal="center"/>
    </xf>
    <xf numFmtId="0" fontId="34" fillId="51" borderId="18" applyNumberFormat="0" applyAlignment="0" applyProtection="0"/>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171" fontId="43" fillId="0" borderId="10">
      <alignment horizontal="center"/>
    </xf>
    <xf numFmtId="42" fontId="16" fillId="0" borderId="28" applyFont="0" applyAlignment="0">
      <alignment horizontal="right"/>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172" fontId="43" fillId="0" borderId="10">
      <alignment horizontal="center"/>
    </xf>
    <xf numFmtId="0" fontId="36" fillId="0" borderId="0" applyNumberFormat="0" applyFill="0" applyBorder="0" applyAlignment="0" applyProtection="0"/>
    <xf numFmtId="0" fontId="37" fillId="0" borderId="19" applyNumberFormat="0" applyFill="0" applyAlignment="0" applyProtection="0"/>
    <xf numFmtId="0" fontId="51" fillId="0" borderId="0"/>
    <xf numFmtId="43" fontId="51" fillId="0" borderId="0" applyFont="0" applyFill="0" applyBorder="0" applyAlignment="0" applyProtection="0"/>
  </cellStyleXfs>
  <cellXfs count="88">
    <xf numFmtId="0" fontId="0" fillId="0" borderId="0" xfId="0"/>
    <xf numFmtId="37" fontId="40" fillId="55" borderId="10" xfId="90" applyFont="1" applyFill="1" applyBorder="1" applyAlignment="1">
      <alignment horizontal="center" wrapText="1"/>
    </xf>
    <xf numFmtId="37" fontId="40" fillId="55" borderId="10" xfId="90" applyFont="1" applyFill="1" applyBorder="1" applyAlignment="1" applyProtection="1">
      <alignment horizontal="left" wrapText="1"/>
    </xf>
    <xf numFmtId="0" fontId="0" fillId="0" borderId="0" xfId="0"/>
    <xf numFmtId="37" fontId="40" fillId="55" borderId="21" xfId="90" applyFont="1" applyFill="1" applyBorder="1" applyAlignment="1">
      <alignment horizontal="center" wrapText="1"/>
    </xf>
    <xf numFmtId="37" fontId="39" fillId="0" borderId="0" xfId="90" applyFont="1" applyFill="1" applyBorder="1"/>
    <xf numFmtId="0" fontId="40" fillId="55" borderId="0" xfId="0" applyFont="1" applyFill="1" applyAlignment="1">
      <alignment horizontal="center"/>
    </xf>
    <xf numFmtId="0" fontId="0" fillId="55" borderId="0" xfId="0" applyFill="1"/>
    <xf numFmtId="167" fontId="40" fillId="55" borderId="25" xfId="90" applyNumberFormat="1" applyFont="1" applyFill="1" applyBorder="1" applyAlignment="1">
      <alignment horizontal="right" vertical="center" indent="1"/>
    </xf>
    <xf numFmtId="167" fontId="39" fillId="55" borderId="23" xfId="70" applyNumberFormat="1" applyFont="1" applyFill="1" applyBorder="1" applyAlignment="1">
      <alignment horizontal="right" vertical="center" indent="1"/>
    </xf>
    <xf numFmtId="167" fontId="39" fillId="55" borderId="20" xfId="70" applyNumberFormat="1" applyFont="1" applyFill="1" applyBorder="1" applyAlignment="1">
      <alignment horizontal="right" vertical="center" indent="1"/>
    </xf>
    <xf numFmtId="167" fontId="40" fillId="55" borderId="26" xfId="70" applyNumberFormat="1" applyFont="1" applyFill="1" applyBorder="1" applyAlignment="1">
      <alignment horizontal="right" vertical="center" indent="1"/>
    </xf>
    <xf numFmtId="167" fontId="40" fillId="55" borderId="24" xfId="70" applyNumberFormat="1" applyFont="1" applyFill="1" applyBorder="1" applyAlignment="1">
      <alignment horizontal="right" vertical="center" indent="1"/>
    </xf>
    <xf numFmtId="167" fontId="40" fillId="55" borderId="20" xfId="90" applyNumberFormat="1" applyFont="1" applyFill="1" applyBorder="1" applyAlignment="1">
      <alignment horizontal="right" vertical="center" indent="1"/>
    </xf>
    <xf numFmtId="167" fontId="40" fillId="55" borderId="20" xfId="70" applyNumberFormat="1" applyFont="1" applyFill="1" applyBorder="1" applyAlignment="1">
      <alignment horizontal="right" vertical="center" indent="1"/>
    </xf>
    <xf numFmtId="167" fontId="39" fillId="55" borderId="20" xfId="90" applyNumberFormat="1" applyFont="1" applyFill="1" applyBorder="1" applyAlignment="1">
      <alignment horizontal="right" vertical="center" indent="1"/>
    </xf>
    <xf numFmtId="167" fontId="40" fillId="55" borderId="24" xfId="90" applyNumberFormat="1" applyFont="1" applyFill="1" applyBorder="1" applyAlignment="1">
      <alignment horizontal="right" vertical="center" indent="1"/>
    </xf>
    <xf numFmtId="167" fontId="40" fillId="55" borderId="24" xfId="1" applyNumberFormat="1" applyFont="1" applyFill="1" applyBorder="1" applyAlignment="1">
      <alignment horizontal="right" vertical="center" indent="1"/>
    </xf>
    <xf numFmtId="167" fontId="40" fillId="55" borderId="10" xfId="1" applyNumberFormat="1" applyFont="1" applyFill="1" applyBorder="1" applyAlignment="1">
      <alignment horizontal="right" vertical="center" indent="1"/>
    </xf>
    <xf numFmtId="167" fontId="40" fillId="55" borderId="10" xfId="70" applyNumberFormat="1" applyFont="1" applyFill="1" applyBorder="1" applyAlignment="1" applyProtection="1">
      <alignment horizontal="right" indent="1"/>
    </xf>
    <xf numFmtId="167" fontId="39" fillId="55" borderId="25" xfId="90" applyNumberFormat="1" applyFont="1" applyFill="1" applyBorder="1" applyAlignment="1" applyProtection="1">
      <alignment horizontal="right" indent="1"/>
      <protection locked="0"/>
    </xf>
    <xf numFmtId="0" fontId="0" fillId="55" borderId="0" xfId="0" applyFill="1" applyProtection="1">
      <protection locked="0"/>
    </xf>
    <xf numFmtId="167" fontId="39" fillId="55" borderId="20" xfId="70" applyNumberFormat="1" applyFont="1" applyFill="1" applyBorder="1" applyAlignment="1" applyProtection="1">
      <alignment horizontal="right" vertical="center" indent="1"/>
      <protection locked="0"/>
    </xf>
    <xf numFmtId="167" fontId="39" fillId="55" borderId="23" xfId="70" applyNumberFormat="1" applyFont="1" applyFill="1" applyBorder="1" applyAlignment="1" applyProtection="1">
      <alignment horizontal="right" vertical="center" indent="1"/>
      <protection locked="0"/>
    </xf>
    <xf numFmtId="167" fontId="39" fillId="55" borderId="20" xfId="90" applyNumberFormat="1" applyFont="1" applyFill="1" applyBorder="1" applyAlignment="1" applyProtection="1">
      <alignment horizontal="right" indent="1"/>
      <protection locked="0"/>
    </xf>
    <xf numFmtId="167" fontId="39" fillId="55" borderId="22" xfId="70" applyNumberFormat="1" applyFont="1" applyFill="1" applyBorder="1" applyAlignment="1" applyProtection="1">
      <alignment horizontal="right" vertical="center" indent="1"/>
      <protection locked="0"/>
    </xf>
    <xf numFmtId="167" fontId="39" fillId="55" borderId="20" xfId="1" applyNumberFormat="1" applyFont="1" applyFill="1" applyBorder="1" applyAlignment="1" applyProtection="1">
      <alignment horizontal="right" vertical="center" indent="1"/>
      <protection locked="0"/>
    </xf>
    <xf numFmtId="37" fontId="40" fillId="55" borderId="10" xfId="90" applyFont="1" applyFill="1" applyBorder="1" applyAlignment="1" applyProtection="1">
      <alignment horizontal="left"/>
      <protection locked="0"/>
    </xf>
    <xf numFmtId="37" fontId="40" fillId="55" borderId="20" xfId="90" applyFont="1" applyFill="1" applyBorder="1" applyAlignment="1" applyProtection="1">
      <alignment horizontal="left" vertical="center"/>
      <protection locked="0"/>
    </xf>
    <xf numFmtId="37" fontId="39" fillId="55" borderId="20" xfId="90" applyFont="1" applyFill="1" applyBorder="1" applyAlignment="1" applyProtection="1">
      <alignment horizontal="left"/>
      <protection locked="0"/>
    </xf>
    <xf numFmtId="37" fontId="40" fillId="55" borderId="24" xfId="90" applyFont="1" applyFill="1" applyBorder="1" applyAlignment="1" applyProtection="1">
      <alignment horizontal="left" vertical="center"/>
      <protection locked="0"/>
    </xf>
    <xf numFmtId="37" fontId="40" fillId="55" borderId="10" xfId="90" applyFont="1" applyFill="1" applyBorder="1" applyAlignment="1" applyProtection="1">
      <alignment horizontal="left" vertical="center"/>
      <protection locked="0"/>
    </xf>
    <xf numFmtId="37" fontId="39" fillId="55" borderId="25" xfId="90" quotePrefix="1" applyFont="1" applyFill="1" applyBorder="1" applyAlignment="1" applyProtection="1">
      <alignment horizontal="left" vertical="center"/>
      <protection locked="0"/>
    </xf>
    <xf numFmtId="37" fontId="39" fillId="55" borderId="20" xfId="90" applyFont="1" applyFill="1" applyBorder="1" applyAlignment="1" applyProtection="1">
      <alignment horizontal="left" vertical="center"/>
      <protection locked="0"/>
    </xf>
    <xf numFmtId="167" fontId="40" fillId="55" borderId="10" xfId="70" applyNumberFormat="1" applyFont="1" applyFill="1" applyBorder="1" applyAlignment="1" applyProtection="1">
      <alignment horizontal="right" indent="1"/>
      <protection locked="0"/>
    </xf>
    <xf numFmtId="167" fontId="40" fillId="55" borderId="10" xfId="90" applyNumberFormat="1" applyFont="1" applyFill="1" applyBorder="1" applyAlignment="1" applyProtection="1">
      <alignment horizontal="right" vertical="center" indent="1"/>
      <protection locked="0"/>
    </xf>
    <xf numFmtId="167" fontId="39" fillId="55" borderId="10" xfId="1" applyNumberFormat="1" applyFont="1" applyFill="1" applyBorder="1" applyAlignment="1" applyProtection="1">
      <alignment horizontal="right" vertical="center" indent="1"/>
      <protection locked="0"/>
    </xf>
    <xf numFmtId="0" fontId="0" fillId="0" borderId="0" xfId="0" applyProtection="1">
      <protection locked="0"/>
    </xf>
    <xf numFmtId="37" fontId="40" fillId="0" borderId="0" xfId="90" applyFont="1" applyFill="1" applyAlignment="1" applyProtection="1">
      <alignment horizontal="left"/>
      <protection locked="0"/>
    </xf>
    <xf numFmtId="167" fontId="39" fillId="55" borderId="10" xfId="70" quotePrefix="1" applyNumberFormat="1" applyFont="1" applyFill="1" applyBorder="1" applyAlignment="1" applyProtection="1">
      <alignment horizontal="right" vertical="center" indent="1"/>
    </xf>
    <xf numFmtId="37" fontId="40" fillId="0" borderId="10" xfId="90" applyFont="1" applyFill="1" applyBorder="1" applyAlignment="1">
      <alignment horizontal="center" wrapText="1"/>
    </xf>
    <xf numFmtId="167" fontId="40" fillId="0" borderId="10" xfId="70" applyNumberFormat="1" applyFont="1" applyFill="1" applyBorder="1" applyAlignment="1" applyProtection="1">
      <alignment horizontal="right" indent="1"/>
    </xf>
    <xf numFmtId="167" fontId="39" fillId="0" borderId="23" xfId="70" applyNumberFormat="1" applyFont="1" applyFill="1" applyBorder="1" applyAlignment="1">
      <alignment horizontal="right" vertical="center" indent="1"/>
    </xf>
    <xf numFmtId="167" fontId="39" fillId="0" borderId="20" xfId="70" applyNumberFormat="1" applyFont="1" applyFill="1" applyBorder="1" applyAlignment="1" applyProtection="1">
      <alignment horizontal="right" vertical="center" indent="1"/>
      <protection locked="0"/>
    </xf>
    <xf numFmtId="167" fontId="39" fillId="0" borderId="23" xfId="70" applyNumberFormat="1" applyFont="1" applyFill="1" applyBorder="1" applyAlignment="1" applyProtection="1">
      <alignment horizontal="right" vertical="center" indent="1"/>
      <protection locked="0"/>
    </xf>
    <xf numFmtId="167" fontId="40" fillId="0" borderId="24" xfId="70" applyNumberFormat="1" applyFont="1" applyFill="1" applyBorder="1" applyAlignment="1">
      <alignment horizontal="right" vertical="center" indent="1"/>
    </xf>
    <xf numFmtId="167" fontId="39" fillId="0" borderId="10" xfId="1" applyNumberFormat="1" applyFont="1" applyFill="1" applyBorder="1" applyAlignment="1" applyProtection="1">
      <alignment horizontal="right" vertical="center" indent="1"/>
      <protection locked="0"/>
    </xf>
    <xf numFmtId="167" fontId="39" fillId="0" borderId="25" xfId="90" applyNumberFormat="1" applyFont="1" applyFill="1" applyBorder="1" applyAlignment="1" applyProtection="1">
      <alignment horizontal="right" indent="1"/>
      <protection locked="0"/>
    </xf>
    <xf numFmtId="167" fontId="39" fillId="0" borderId="10" xfId="70" quotePrefix="1" applyNumberFormat="1" applyFont="1" applyFill="1" applyBorder="1" applyAlignment="1" applyProtection="1">
      <alignment horizontal="right" vertical="center" indent="1"/>
    </xf>
    <xf numFmtId="167" fontId="39" fillId="0" borderId="20" xfId="70" applyNumberFormat="1" applyFont="1" applyFill="1" applyBorder="1" applyAlignment="1">
      <alignment horizontal="right" vertical="center" indent="1"/>
    </xf>
    <xf numFmtId="167" fontId="39" fillId="0" borderId="22" xfId="70" applyNumberFormat="1" applyFont="1" applyFill="1" applyBorder="1" applyAlignment="1" applyProtection="1">
      <alignment horizontal="right" vertical="center" indent="1"/>
      <protection locked="0"/>
    </xf>
    <xf numFmtId="167" fontId="39" fillId="0" borderId="20" xfId="1" applyNumberFormat="1" applyFont="1" applyFill="1" applyBorder="1" applyAlignment="1" applyProtection="1">
      <alignment horizontal="right" vertical="center" indent="1"/>
      <protection locked="0"/>
    </xf>
    <xf numFmtId="167" fontId="40" fillId="0" borderId="20" xfId="70" applyNumberFormat="1" applyFont="1" applyFill="1" applyBorder="1" applyAlignment="1">
      <alignment horizontal="right" vertical="center" indent="1"/>
    </xf>
    <xf numFmtId="167" fontId="40" fillId="0" borderId="24" xfId="1" applyNumberFormat="1" applyFont="1" applyFill="1" applyBorder="1" applyAlignment="1">
      <alignment horizontal="right" vertical="center" indent="1"/>
    </xf>
    <xf numFmtId="167" fontId="40" fillId="0" borderId="10" xfId="1" applyNumberFormat="1" applyFont="1" applyFill="1" applyBorder="1" applyAlignment="1">
      <alignment horizontal="right" vertical="center" indent="1"/>
    </xf>
    <xf numFmtId="37" fontId="39" fillId="55" borderId="20" xfId="90" applyFont="1" applyFill="1" applyBorder="1" applyAlignment="1" applyProtection="1">
      <alignment horizontal="left" vertical="center" indent="2"/>
      <protection locked="0"/>
    </xf>
    <xf numFmtId="37" fontId="42" fillId="55" borderId="20" xfId="90" applyFont="1" applyFill="1" applyBorder="1" applyAlignment="1" applyProtection="1">
      <alignment horizontal="left" vertical="center" indent="2"/>
      <protection locked="0"/>
    </xf>
    <xf numFmtId="167" fontId="52" fillId="55" borderId="20" xfId="90" applyNumberFormat="1" applyFont="1" applyFill="1" applyBorder="1" applyAlignment="1" applyProtection="1">
      <alignment horizontal="right" vertical="center" indent="1"/>
      <protection locked="0"/>
    </xf>
    <xf numFmtId="167" fontId="0" fillId="0" borderId="0" xfId="0" applyNumberFormat="1"/>
    <xf numFmtId="167" fontId="40" fillId="0" borderId="26" xfId="70" applyNumberFormat="1" applyFont="1" applyFill="1" applyBorder="1" applyAlignment="1">
      <alignment horizontal="right" vertical="center" indent="1"/>
    </xf>
    <xf numFmtId="167" fontId="0" fillId="0" borderId="0" xfId="1" applyNumberFormat="1" applyFont="1" applyProtection="1">
      <protection locked="0"/>
    </xf>
    <xf numFmtId="167" fontId="0" fillId="0" borderId="0" xfId="1" applyNumberFormat="1" applyFont="1"/>
    <xf numFmtId="0" fontId="0" fillId="0" borderId="0" xfId="0" quotePrefix="1"/>
    <xf numFmtId="0" fontId="16" fillId="0" borderId="0" xfId="0" quotePrefix="1" applyFont="1" applyAlignment="1">
      <alignment horizontal="center"/>
    </xf>
    <xf numFmtId="167" fontId="0" fillId="0" borderId="20" xfId="1" applyNumberFormat="1" applyFont="1" applyBorder="1" applyProtection="1">
      <protection locked="0"/>
    </xf>
    <xf numFmtId="0" fontId="53" fillId="55" borderId="0" xfId="0" applyFont="1" applyFill="1" applyAlignment="1">
      <alignment horizontal="left"/>
    </xf>
    <xf numFmtId="0" fontId="54" fillId="0" borderId="0" xfId="0" applyFont="1"/>
    <xf numFmtId="37" fontId="55" fillId="0" borderId="0" xfId="90" applyFont="1" applyFill="1" applyAlignment="1">
      <alignment horizontal="left"/>
    </xf>
    <xf numFmtId="37" fontId="56" fillId="0" borderId="0" xfId="90" applyFont="1" applyFill="1" applyAlignment="1">
      <alignment horizontal="right"/>
    </xf>
    <xf numFmtId="0" fontId="0" fillId="0" borderId="0" xfId="0" applyFill="1"/>
    <xf numFmtId="0" fontId="0" fillId="0" borderId="0" xfId="0" applyFill="1" applyProtection="1">
      <protection locked="0"/>
    </xf>
    <xf numFmtId="167" fontId="17" fillId="0" borderId="0" xfId="1" applyNumberFormat="1" applyFont="1"/>
    <xf numFmtId="167" fontId="0" fillId="0" borderId="0" xfId="0" applyNumberFormat="1" applyProtection="1">
      <protection locked="0"/>
    </xf>
    <xf numFmtId="37" fontId="57" fillId="55" borderId="29" xfId="90" applyFont="1" applyFill="1" applyBorder="1" applyAlignment="1" applyProtection="1">
      <alignment horizontal="right" vertical="center" indent="1"/>
      <protection locked="0"/>
    </xf>
    <xf numFmtId="167" fontId="39" fillId="0" borderId="20" xfId="98" applyNumberFormat="1" applyFont="1" applyFill="1" applyBorder="1" applyAlignment="1" applyProtection="1">
      <alignment horizontal="right" indent="1"/>
      <protection locked="0"/>
    </xf>
    <xf numFmtId="167" fontId="40" fillId="0" borderId="10" xfId="90" applyNumberFormat="1" applyFont="1" applyFill="1" applyBorder="1" applyAlignment="1" applyProtection="1">
      <alignment horizontal="right" vertical="center" indent="1"/>
      <protection locked="0"/>
    </xf>
    <xf numFmtId="14" fontId="58" fillId="55" borderId="0" xfId="0" applyNumberFormat="1" applyFont="1" applyFill="1" applyAlignment="1">
      <alignment horizontal="center"/>
    </xf>
    <xf numFmtId="0" fontId="40" fillId="0" borderId="0" xfId="0" applyFont="1" applyFill="1" applyAlignment="1">
      <alignment horizontal="center"/>
    </xf>
    <xf numFmtId="167" fontId="16" fillId="0" borderId="20" xfId="1" applyNumberFormat="1" applyFont="1" applyBorder="1" applyProtection="1">
      <protection locked="0"/>
    </xf>
    <xf numFmtId="0" fontId="0" fillId="0" borderId="0" xfId="0" applyAlignment="1">
      <alignment vertical="center"/>
    </xf>
    <xf numFmtId="167" fontId="39" fillId="0" borderId="20" xfId="90" applyNumberFormat="1" applyFont="1" applyFill="1" applyBorder="1" applyAlignment="1" applyProtection="1">
      <alignment horizontal="right" indent="1"/>
      <protection locked="0"/>
    </xf>
    <xf numFmtId="0" fontId="40" fillId="55" borderId="0" xfId="0" applyFont="1" applyFill="1" applyAlignment="1" applyProtection="1">
      <alignment horizontal="center"/>
      <protection locked="0"/>
    </xf>
    <xf numFmtId="0" fontId="39" fillId="55" borderId="0" xfId="0" applyFont="1" applyFill="1" applyAlignment="1" applyProtection="1">
      <alignment horizontal="center"/>
      <protection locked="0"/>
    </xf>
    <xf numFmtId="0" fontId="42" fillId="0" borderId="0" xfId="0" applyFont="1" applyFill="1" applyAlignment="1" applyProtection="1">
      <alignment horizontal="left" vertical="top" wrapText="1"/>
      <protection locked="0"/>
    </xf>
    <xf numFmtId="0" fontId="40" fillId="55" borderId="0" xfId="0" applyFont="1" applyFill="1" applyAlignment="1" applyProtection="1">
      <alignment horizontal="center"/>
      <protection locked="0"/>
    </xf>
    <xf numFmtId="37" fontId="42" fillId="0" borderId="0" xfId="90" applyFont="1" applyFill="1" applyAlignment="1" applyProtection="1">
      <alignment horizontal="left" vertical="top" wrapText="1"/>
      <protection locked="0"/>
    </xf>
    <xf numFmtId="0" fontId="1" fillId="0" borderId="0" xfId="0" applyFont="1" applyAlignment="1">
      <alignment horizontal="left" vertical="top" wrapText="1"/>
    </xf>
    <xf numFmtId="0" fontId="42" fillId="0" borderId="0" xfId="0" applyFont="1" applyFill="1" applyAlignment="1" applyProtection="1">
      <alignment horizontal="left" vertical="center" wrapText="1"/>
      <protection locked="0"/>
    </xf>
  </cellXfs>
  <cellStyles count="564">
    <cellStyle name="20% - Accent1" xfId="20" builtinId="30" customBuiltin="1"/>
    <cellStyle name="20% - Accent1 2" xfId="43" xr:uid="{00000000-0005-0000-0000-000001000000}"/>
    <cellStyle name="20% - Accent1 2 2" xfId="302" xr:uid="{00000000-0005-0000-0000-000002000000}"/>
    <cellStyle name="20% - Accent2" xfId="24" builtinId="34" customBuiltin="1"/>
    <cellStyle name="20% - Accent2 2" xfId="44" xr:uid="{00000000-0005-0000-0000-000004000000}"/>
    <cellStyle name="20% - Accent2 2 2" xfId="303" xr:uid="{00000000-0005-0000-0000-000005000000}"/>
    <cellStyle name="20% - Accent3" xfId="28" builtinId="38" customBuiltin="1"/>
    <cellStyle name="20% - Accent3 2" xfId="45" xr:uid="{00000000-0005-0000-0000-000007000000}"/>
    <cellStyle name="20% - Accent3 2 2" xfId="304" xr:uid="{00000000-0005-0000-0000-000008000000}"/>
    <cellStyle name="20% - Accent4" xfId="32" builtinId="42" customBuiltin="1"/>
    <cellStyle name="20% - Accent4 2" xfId="46" xr:uid="{00000000-0005-0000-0000-00000A000000}"/>
    <cellStyle name="20% - Accent4 2 2" xfId="305" xr:uid="{00000000-0005-0000-0000-00000B000000}"/>
    <cellStyle name="20% - Accent5" xfId="36" builtinId="46" customBuiltin="1"/>
    <cellStyle name="20% - Accent5 2" xfId="47" xr:uid="{00000000-0005-0000-0000-00000D000000}"/>
    <cellStyle name="20% - Accent6" xfId="40" builtinId="50" customBuiltin="1"/>
    <cellStyle name="20% - Accent6 2" xfId="48" xr:uid="{00000000-0005-0000-0000-00000F000000}"/>
    <cellStyle name="20% - Accent6 2 2" xfId="306" xr:uid="{00000000-0005-0000-0000-000010000000}"/>
    <cellStyle name="40% - Accent1" xfId="21" builtinId="31" customBuiltin="1"/>
    <cellStyle name="40% - Accent1 2" xfId="49" xr:uid="{00000000-0005-0000-0000-000012000000}"/>
    <cellStyle name="40% - Accent1 2 2" xfId="307" xr:uid="{00000000-0005-0000-0000-000013000000}"/>
    <cellStyle name="40% - Accent2" xfId="25" builtinId="35" customBuiltin="1"/>
    <cellStyle name="40% - Accent2 2" xfId="50" xr:uid="{00000000-0005-0000-0000-000015000000}"/>
    <cellStyle name="40% - Accent3" xfId="29" builtinId="39" customBuiltin="1"/>
    <cellStyle name="40% - Accent3 2" xfId="51" xr:uid="{00000000-0005-0000-0000-000017000000}"/>
    <cellStyle name="40% - Accent3 2 2" xfId="308" xr:uid="{00000000-0005-0000-0000-000018000000}"/>
    <cellStyle name="40% - Accent4" xfId="33" builtinId="43" customBuiltin="1"/>
    <cellStyle name="40% - Accent4 2" xfId="52" xr:uid="{00000000-0005-0000-0000-00001A000000}"/>
    <cellStyle name="40% - Accent4 2 2" xfId="309" xr:uid="{00000000-0005-0000-0000-00001B000000}"/>
    <cellStyle name="40% - Accent5" xfId="37" builtinId="47" customBuiltin="1"/>
    <cellStyle name="40% - Accent5 2" xfId="53" xr:uid="{00000000-0005-0000-0000-00001D000000}"/>
    <cellStyle name="40% - Accent5 2 2" xfId="310" xr:uid="{00000000-0005-0000-0000-00001E000000}"/>
    <cellStyle name="40% - Accent6" xfId="41" builtinId="51" customBuiltin="1"/>
    <cellStyle name="40% - Accent6 2" xfId="54" xr:uid="{00000000-0005-0000-0000-000020000000}"/>
    <cellStyle name="40% - Accent6 2 2" xfId="311" xr:uid="{00000000-0005-0000-0000-000021000000}"/>
    <cellStyle name="60% - Accent1" xfId="22" builtinId="32" customBuiltin="1"/>
    <cellStyle name="60% - Accent1 2" xfId="55" xr:uid="{00000000-0005-0000-0000-000023000000}"/>
    <cellStyle name="60% - Accent1 2 2" xfId="312" xr:uid="{00000000-0005-0000-0000-000024000000}"/>
    <cellStyle name="60% - Accent2" xfId="26" builtinId="36" customBuiltin="1"/>
    <cellStyle name="60% - Accent2 2" xfId="56" xr:uid="{00000000-0005-0000-0000-000026000000}"/>
    <cellStyle name="60% - Accent2 2 2" xfId="313" xr:uid="{00000000-0005-0000-0000-000027000000}"/>
    <cellStyle name="60% - Accent3" xfId="30" builtinId="40" customBuiltin="1"/>
    <cellStyle name="60% - Accent3 2" xfId="57" xr:uid="{00000000-0005-0000-0000-000029000000}"/>
    <cellStyle name="60% - Accent3 2 2" xfId="314" xr:uid="{00000000-0005-0000-0000-00002A000000}"/>
    <cellStyle name="60% - Accent4" xfId="34" builtinId="44" customBuiltin="1"/>
    <cellStyle name="60% - Accent4 2" xfId="58" xr:uid="{00000000-0005-0000-0000-00002C000000}"/>
    <cellStyle name="60% - Accent4 2 2" xfId="315" xr:uid="{00000000-0005-0000-0000-00002D000000}"/>
    <cellStyle name="60% - Accent5" xfId="38" builtinId="48" customBuiltin="1"/>
    <cellStyle name="60% - Accent5 2" xfId="59" xr:uid="{00000000-0005-0000-0000-00002F000000}"/>
    <cellStyle name="60% - Accent5 2 2" xfId="316" xr:uid="{00000000-0005-0000-0000-000030000000}"/>
    <cellStyle name="60% - Accent6" xfId="42" builtinId="52" customBuiltin="1"/>
    <cellStyle name="60% - Accent6 2" xfId="60" xr:uid="{00000000-0005-0000-0000-000032000000}"/>
    <cellStyle name="60% - Accent6 2 2" xfId="317" xr:uid="{00000000-0005-0000-0000-000033000000}"/>
    <cellStyle name="60% Accent1" xfId="318" xr:uid="{00000000-0005-0000-0000-000034000000}"/>
    <cellStyle name="Accent1" xfId="19" builtinId="29" customBuiltin="1"/>
    <cellStyle name="Accent1 2" xfId="61" xr:uid="{00000000-0005-0000-0000-000036000000}"/>
    <cellStyle name="Accent1 2 2" xfId="319" xr:uid="{00000000-0005-0000-0000-000037000000}"/>
    <cellStyle name="Accent2" xfId="23" builtinId="33" customBuiltin="1"/>
    <cellStyle name="Accent2 2" xfId="62" xr:uid="{00000000-0005-0000-0000-000039000000}"/>
    <cellStyle name="Accent2 2 2" xfId="320" xr:uid="{00000000-0005-0000-0000-00003A000000}"/>
    <cellStyle name="Accent3" xfId="27" builtinId="37" customBuiltin="1"/>
    <cellStyle name="Accent3 2" xfId="63" xr:uid="{00000000-0005-0000-0000-00003C000000}"/>
    <cellStyle name="Accent3 2 2" xfId="321" xr:uid="{00000000-0005-0000-0000-00003D000000}"/>
    <cellStyle name="Accent4" xfId="31" builtinId="41" customBuiltin="1"/>
    <cellStyle name="Accent4 2" xfId="64" xr:uid="{00000000-0005-0000-0000-00003F000000}"/>
    <cellStyle name="Accent4 2 2" xfId="322" xr:uid="{00000000-0005-0000-0000-000040000000}"/>
    <cellStyle name="Accent5" xfId="35" builtinId="45" customBuiltin="1"/>
    <cellStyle name="Accent5 2" xfId="65" xr:uid="{00000000-0005-0000-0000-000042000000}"/>
    <cellStyle name="Accent6" xfId="39" builtinId="49" customBuiltin="1"/>
    <cellStyle name="Accent6 2" xfId="66" xr:uid="{00000000-0005-0000-0000-000044000000}"/>
    <cellStyle name="Accent6 2 2" xfId="323" xr:uid="{00000000-0005-0000-0000-000045000000}"/>
    <cellStyle name="Account" xfId="100" xr:uid="{00000000-0005-0000-0000-000046000000}"/>
    <cellStyle name="Account 10" xfId="101" xr:uid="{00000000-0005-0000-0000-000047000000}"/>
    <cellStyle name="Account 10 2" xfId="324" xr:uid="{00000000-0005-0000-0000-000048000000}"/>
    <cellStyle name="Account 10 2 2" xfId="325" xr:uid="{00000000-0005-0000-0000-000049000000}"/>
    <cellStyle name="Account 10 3" xfId="326" xr:uid="{00000000-0005-0000-0000-00004A000000}"/>
    <cellStyle name="Account 11" xfId="102" xr:uid="{00000000-0005-0000-0000-00004B000000}"/>
    <cellStyle name="Account 11 2" xfId="327" xr:uid="{00000000-0005-0000-0000-00004C000000}"/>
    <cellStyle name="Account 11 2 2" xfId="328" xr:uid="{00000000-0005-0000-0000-00004D000000}"/>
    <cellStyle name="Account 11 3" xfId="329" xr:uid="{00000000-0005-0000-0000-00004E000000}"/>
    <cellStyle name="Account 12" xfId="103" xr:uid="{00000000-0005-0000-0000-00004F000000}"/>
    <cellStyle name="Account 12 2" xfId="330" xr:uid="{00000000-0005-0000-0000-000050000000}"/>
    <cellStyle name="Account 12 2 2" xfId="331" xr:uid="{00000000-0005-0000-0000-000051000000}"/>
    <cellStyle name="Account 12 3" xfId="332" xr:uid="{00000000-0005-0000-0000-000052000000}"/>
    <cellStyle name="Account 13" xfId="104" xr:uid="{00000000-0005-0000-0000-000053000000}"/>
    <cellStyle name="Account 13 2" xfId="333" xr:uid="{00000000-0005-0000-0000-000054000000}"/>
    <cellStyle name="Account 13 2 2" xfId="334" xr:uid="{00000000-0005-0000-0000-000055000000}"/>
    <cellStyle name="Account 13 3" xfId="335" xr:uid="{00000000-0005-0000-0000-000056000000}"/>
    <cellStyle name="Account 14" xfId="105" xr:uid="{00000000-0005-0000-0000-000057000000}"/>
    <cellStyle name="Account 14 2" xfId="336" xr:uid="{00000000-0005-0000-0000-000058000000}"/>
    <cellStyle name="Account 14 2 2" xfId="337" xr:uid="{00000000-0005-0000-0000-000059000000}"/>
    <cellStyle name="Account 14 3" xfId="338" xr:uid="{00000000-0005-0000-0000-00005A000000}"/>
    <cellStyle name="Account 15" xfId="106" xr:uid="{00000000-0005-0000-0000-00005B000000}"/>
    <cellStyle name="Account 15 2" xfId="339" xr:uid="{00000000-0005-0000-0000-00005C000000}"/>
    <cellStyle name="Account 15 2 2" xfId="340" xr:uid="{00000000-0005-0000-0000-00005D000000}"/>
    <cellStyle name="Account 15 3" xfId="341" xr:uid="{00000000-0005-0000-0000-00005E000000}"/>
    <cellStyle name="Account 2" xfId="107" xr:uid="{00000000-0005-0000-0000-00005F000000}"/>
    <cellStyle name="Account 2 2" xfId="342" xr:uid="{00000000-0005-0000-0000-000060000000}"/>
    <cellStyle name="Account 2 2 2" xfId="343" xr:uid="{00000000-0005-0000-0000-000061000000}"/>
    <cellStyle name="Account 2 3" xfId="344" xr:uid="{00000000-0005-0000-0000-000062000000}"/>
    <cellStyle name="Account 3" xfId="108" xr:uid="{00000000-0005-0000-0000-000063000000}"/>
    <cellStyle name="Account 3 2" xfId="345" xr:uid="{00000000-0005-0000-0000-000064000000}"/>
    <cellStyle name="Account 3 2 2" xfId="346" xr:uid="{00000000-0005-0000-0000-000065000000}"/>
    <cellStyle name="Account 3 3" xfId="347" xr:uid="{00000000-0005-0000-0000-000066000000}"/>
    <cellStyle name="Account 4" xfId="109" xr:uid="{00000000-0005-0000-0000-000067000000}"/>
    <cellStyle name="Account 4 2" xfId="348" xr:uid="{00000000-0005-0000-0000-000068000000}"/>
    <cellStyle name="Account 4 2 2" xfId="349" xr:uid="{00000000-0005-0000-0000-000069000000}"/>
    <cellStyle name="Account 4 3" xfId="350" xr:uid="{00000000-0005-0000-0000-00006A000000}"/>
    <cellStyle name="Account 5" xfId="110" xr:uid="{00000000-0005-0000-0000-00006B000000}"/>
    <cellStyle name="Account 5 2" xfId="351" xr:uid="{00000000-0005-0000-0000-00006C000000}"/>
    <cellStyle name="Account 5 2 2" xfId="352" xr:uid="{00000000-0005-0000-0000-00006D000000}"/>
    <cellStyle name="Account 5 3" xfId="353" xr:uid="{00000000-0005-0000-0000-00006E000000}"/>
    <cellStyle name="Account 6" xfId="111" xr:uid="{00000000-0005-0000-0000-00006F000000}"/>
    <cellStyle name="Account 6 2" xfId="354" xr:uid="{00000000-0005-0000-0000-000070000000}"/>
    <cellStyle name="Account 6 2 2" xfId="355" xr:uid="{00000000-0005-0000-0000-000071000000}"/>
    <cellStyle name="Account 6 3" xfId="356" xr:uid="{00000000-0005-0000-0000-000072000000}"/>
    <cellStyle name="Account 7" xfId="112" xr:uid="{00000000-0005-0000-0000-000073000000}"/>
    <cellStyle name="Account 7 2" xfId="357" xr:uid="{00000000-0005-0000-0000-000074000000}"/>
    <cellStyle name="Account 7 2 2" xfId="358" xr:uid="{00000000-0005-0000-0000-000075000000}"/>
    <cellStyle name="Account 7 3" xfId="359" xr:uid="{00000000-0005-0000-0000-000076000000}"/>
    <cellStyle name="Account 8" xfId="113" xr:uid="{00000000-0005-0000-0000-000077000000}"/>
    <cellStyle name="Account 8 2" xfId="360" xr:uid="{00000000-0005-0000-0000-000078000000}"/>
    <cellStyle name="Account 8 2 2" xfId="361" xr:uid="{00000000-0005-0000-0000-000079000000}"/>
    <cellStyle name="Account 8 3" xfId="362" xr:uid="{00000000-0005-0000-0000-00007A000000}"/>
    <cellStyle name="Account 9" xfId="114" xr:uid="{00000000-0005-0000-0000-00007B000000}"/>
    <cellStyle name="Account 9 2" xfId="363" xr:uid="{00000000-0005-0000-0000-00007C000000}"/>
    <cellStyle name="Account 9 2 2" xfId="364" xr:uid="{00000000-0005-0000-0000-00007D000000}"/>
    <cellStyle name="Account 9 3" xfId="365" xr:uid="{00000000-0005-0000-0000-00007E000000}"/>
    <cellStyle name="Bad" xfId="8" builtinId="27" customBuiltin="1"/>
    <cellStyle name="Bad 2" xfId="67" xr:uid="{00000000-0005-0000-0000-000080000000}"/>
    <cellStyle name="Bad 2 2" xfId="366" xr:uid="{00000000-0005-0000-0000-000081000000}"/>
    <cellStyle name="Calculation" xfId="12" builtinId="22" customBuiltin="1"/>
    <cellStyle name="Calculation 2" xfId="68" xr:uid="{00000000-0005-0000-0000-000083000000}"/>
    <cellStyle name="Calculation 2 2" xfId="367" xr:uid="{00000000-0005-0000-0000-000084000000}"/>
    <cellStyle name="Check Cell" xfId="14" builtinId="23" customBuiltin="1"/>
    <cellStyle name="Check Cell 2" xfId="69" xr:uid="{00000000-0005-0000-0000-000086000000}"/>
    <cellStyle name="Comma" xfId="1" builtinId="3"/>
    <cellStyle name="Comma 2" xfId="70" xr:uid="{00000000-0005-0000-0000-000088000000}"/>
    <cellStyle name="Comma 2 2" xfId="115" xr:uid="{00000000-0005-0000-0000-000089000000}"/>
    <cellStyle name="Comma 2 2 2" xfId="116" xr:uid="{00000000-0005-0000-0000-00008A000000}"/>
    <cellStyle name="Comma 2 2 2 2" xfId="117" xr:uid="{00000000-0005-0000-0000-00008B000000}"/>
    <cellStyle name="Comma 2 3" xfId="118" xr:uid="{00000000-0005-0000-0000-00008C000000}"/>
    <cellStyle name="Comma 2 3 2" xfId="119" xr:uid="{00000000-0005-0000-0000-00008D000000}"/>
    <cellStyle name="Comma 3" xfId="71" xr:uid="{00000000-0005-0000-0000-00008E000000}"/>
    <cellStyle name="Comma 3 2" xfId="120" xr:uid="{00000000-0005-0000-0000-00008F000000}"/>
    <cellStyle name="Comma 3 2 2" xfId="121" xr:uid="{00000000-0005-0000-0000-000090000000}"/>
    <cellStyle name="Comma 4" xfId="122" xr:uid="{00000000-0005-0000-0000-000091000000}"/>
    <cellStyle name="Comma 4 2" xfId="123" xr:uid="{00000000-0005-0000-0000-000092000000}"/>
    <cellStyle name="Comma 5" xfId="124" xr:uid="{00000000-0005-0000-0000-000093000000}"/>
    <cellStyle name="Comma 5 2" xfId="125" xr:uid="{00000000-0005-0000-0000-000094000000}"/>
    <cellStyle name="Comma 5 3" xfId="294" xr:uid="{00000000-0005-0000-0000-000095000000}"/>
    <cellStyle name="Comma 6" xfId="126" xr:uid="{00000000-0005-0000-0000-000096000000}"/>
    <cellStyle name="Comma 6 2" xfId="127" xr:uid="{00000000-0005-0000-0000-000097000000}"/>
    <cellStyle name="Comma 6 3" xfId="128" xr:uid="{00000000-0005-0000-0000-000098000000}"/>
    <cellStyle name="Comma 6 4" xfId="295" xr:uid="{00000000-0005-0000-0000-000099000000}"/>
    <cellStyle name="Comma 7" xfId="368" xr:uid="{00000000-0005-0000-0000-00009A000000}"/>
    <cellStyle name="Comma 7 2" xfId="369" xr:uid="{00000000-0005-0000-0000-00009B000000}"/>
    <cellStyle name="Comma 8" xfId="563" xr:uid="{00000000-0005-0000-0000-00009C000000}"/>
    <cellStyle name="Currency 2" xfId="72" xr:uid="{00000000-0005-0000-0000-00009D000000}"/>
    <cellStyle name="Currency 2 2" xfId="129" xr:uid="{00000000-0005-0000-0000-00009E000000}"/>
    <cellStyle name="Currency 2 2 2" xfId="130" xr:uid="{00000000-0005-0000-0000-00009F000000}"/>
    <cellStyle name="Currency 2 3" xfId="131" xr:uid="{00000000-0005-0000-0000-0000A0000000}"/>
    <cellStyle name="Currency 2 4" xfId="132" xr:uid="{00000000-0005-0000-0000-0000A1000000}"/>
    <cellStyle name="Currency 2 5" xfId="133" xr:uid="{00000000-0005-0000-0000-0000A2000000}"/>
    <cellStyle name="Currency 2 6" xfId="370" xr:uid="{00000000-0005-0000-0000-0000A3000000}"/>
    <cellStyle name="Currency 3" xfId="73" xr:uid="{00000000-0005-0000-0000-0000A4000000}"/>
    <cellStyle name="Currency 3 2" xfId="134" xr:uid="{00000000-0005-0000-0000-0000A5000000}"/>
    <cellStyle name="Currency 3 3" xfId="135" xr:uid="{00000000-0005-0000-0000-0000A6000000}"/>
    <cellStyle name="Currency 3 4" xfId="296" xr:uid="{00000000-0005-0000-0000-0000A7000000}"/>
    <cellStyle name="Currency 4" xfId="74" xr:uid="{00000000-0005-0000-0000-0000A8000000}"/>
    <cellStyle name="Currency 5" xfId="136" xr:uid="{00000000-0005-0000-0000-0000A9000000}"/>
    <cellStyle name="Currency 5 2" xfId="137" xr:uid="{00000000-0005-0000-0000-0000AA000000}"/>
    <cellStyle name="Currency 6" xfId="371" xr:uid="{00000000-0005-0000-0000-0000AB000000}"/>
    <cellStyle name="Currency 6 2" xfId="372" xr:uid="{00000000-0005-0000-0000-0000AC000000}"/>
    <cellStyle name="Date" xfId="75" xr:uid="{00000000-0005-0000-0000-0000AD000000}"/>
    <cellStyle name="Explanatory Text" xfId="17" builtinId="53" customBuiltin="1"/>
    <cellStyle name="Explanatory Text 2" xfId="76" xr:uid="{00000000-0005-0000-0000-0000AF000000}"/>
    <cellStyle name="Fund" xfId="77" xr:uid="{00000000-0005-0000-0000-0000B0000000}"/>
    <cellStyle name="Fund 10" xfId="138" xr:uid="{00000000-0005-0000-0000-0000B1000000}"/>
    <cellStyle name="Fund 10 2" xfId="373" xr:uid="{00000000-0005-0000-0000-0000B2000000}"/>
    <cellStyle name="Fund 10 2 2" xfId="374" xr:uid="{00000000-0005-0000-0000-0000B3000000}"/>
    <cellStyle name="Fund 10 3" xfId="375" xr:uid="{00000000-0005-0000-0000-0000B4000000}"/>
    <cellStyle name="Fund 11" xfId="139" xr:uid="{00000000-0005-0000-0000-0000B5000000}"/>
    <cellStyle name="Fund 11 2" xfId="376" xr:uid="{00000000-0005-0000-0000-0000B6000000}"/>
    <cellStyle name="Fund 11 2 2" xfId="377" xr:uid="{00000000-0005-0000-0000-0000B7000000}"/>
    <cellStyle name="Fund 11 3" xfId="378" xr:uid="{00000000-0005-0000-0000-0000B8000000}"/>
    <cellStyle name="Fund 12" xfId="140" xr:uid="{00000000-0005-0000-0000-0000B9000000}"/>
    <cellStyle name="Fund 12 2" xfId="379" xr:uid="{00000000-0005-0000-0000-0000BA000000}"/>
    <cellStyle name="Fund 12 2 2" xfId="380" xr:uid="{00000000-0005-0000-0000-0000BB000000}"/>
    <cellStyle name="Fund 12 3" xfId="381" xr:uid="{00000000-0005-0000-0000-0000BC000000}"/>
    <cellStyle name="Fund 13" xfId="141" xr:uid="{00000000-0005-0000-0000-0000BD000000}"/>
    <cellStyle name="Fund 13 2" xfId="382" xr:uid="{00000000-0005-0000-0000-0000BE000000}"/>
    <cellStyle name="Fund 13 2 2" xfId="383" xr:uid="{00000000-0005-0000-0000-0000BF000000}"/>
    <cellStyle name="Fund 13 3" xfId="384" xr:uid="{00000000-0005-0000-0000-0000C0000000}"/>
    <cellStyle name="Fund 14" xfId="142" xr:uid="{00000000-0005-0000-0000-0000C1000000}"/>
    <cellStyle name="Fund 14 2" xfId="385" xr:uid="{00000000-0005-0000-0000-0000C2000000}"/>
    <cellStyle name="Fund 14 2 2" xfId="386" xr:uid="{00000000-0005-0000-0000-0000C3000000}"/>
    <cellStyle name="Fund 14 3" xfId="387" xr:uid="{00000000-0005-0000-0000-0000C4000000}"/>
    <cellStyle name="Fund 15" xfId="143" xr:uid="{00000000-0005-0000-0000-0000C5000000}"/>
    <cellStyle name="Fund 15 2" xfId="388" xr:uid="{00000000-0005-0000-0000-0000C6000000}"/>
    <cellStyle name="Fund 15 2 2" xfId="389" xr:uid="{00000000-0005-0000-0000-0000C7000000}"/>
    <cellStyle name="Fund 15 3" xfId="390" xr:uid="{00000000-0005-0000-0000-0000C8000000}"/>
    <cellStyle name="Fund 2" xfId="144" xr:uid="{00000000-0005-0000-0000-0000C9000000}"/>
    <cellStyle name="Fund 2 2" xfId="391" xr:uid="{00000000-0005-0000-0000-0000CA000000}"/>
    <cellStyle name="Fund 2 2 2" xfId="392" xr:uid="{00000000-0005-0000-0000-0000CB000000}"/>
    <cellStyle name="Fund 2 3" xfId="393" xr:uid="{00000000-0005-0000-0000-0000CC000000}"/>
    <cellStyle name="Fund 3" xfId="145" xr:uid="{00000000-0005-0000-0000-0000CD000000}"/>
    <cellStyle name="Fund 3 2" xfId="394" xr:uid="{00000000-0005-0000-0000-0000CE000000}"/>
    <cellStyle name="Fund 3 2 2" xfId="395" xr:uid="{00000000-0005-0000-0000-0000CF000000}"/>
    <cellStyle name="Fund 3 3" xfId="396" xr:uid="{00000000-0005-0000-0000-0000D0000000}"/>
    <cellStyle name="Fund 4" xfId="146" xr:uid="{00000000-0005-0000-0000-0000D1000000}"/>
    <cellStyle name="Fund 4 2" xfId="397" xr:uid="{00000000-0005-0000-0000-0000D2000000}"/>
    <cellStyle name="Fund 4 2 2" xfId="398" xr:uid="{00000000-0005-0000-0000-0000D3000000}"/>
    <cellStyle name="Fund 4 3" xfId="399" xr:uid="{00000000-0005-0000-0000-0000D4000000}"/>
    <cellStyle name="Fund 5" xfId="147" xr:uid="{00000000-0005-0000-0000-0000D5000000}"/>
    <cellStyle name="Fund 5 2" xfId="400" xr:uid="{00000000-0005-0000-0000-0000D6000000}"/>
    <cellStyle name="Fund 5 2 2" xfId="401" xr:uid="{00000000-0005-0000-0000-0000D7000000}"/>
    <cellStyle name="Fund 5 3" xfId="402" xr:uid="{00000000-0005-0000-0000-0000D8000000}"/>
    <cellStyle name="Fund 6" xfId="148" xr:uid="{00000000-0005-0000-0000-0000D9000000}"/>
    <cellStyle name="Fund 6 2" xfId="403" xr:uid="{00000000-0005-0000-0000-0000DA000000}"/>
    <cellStyle name="Fund 6 2 2" xfId="404" xr:uid="{00000000-0005-0000-0000-0000DB000000}"/>
    <cellStyle name="Fund 6 3" xfId="405" xr:uid="{00000000-0005-0000-0000-0000DC000000}"/>
    <cellStyle name="Fund 7" xfId="149" xr:uid="{00000000-0005-0000-0000-0000DD000000}"/>
    <cellStyle name="Fund 7 2" xfId="406" xr:uid="{00000000-0005-0000-0000-0000DE000000}"/>
    <cellStyle name="Fund 7 2 2" xfId="407" xr:uid="{00000000-0005-0000-0000-0000DF000000}"/>
    <cellStyle name="Fund 7 3" xfId="408" xr:uid="{00000000-0005-0000-0000-0000E0000000}"/>
    <cellStyle name="Fund 8" xfId="150" xr:uid="{00000000-0005-0000-0000-0000E1000000}"/>
    <cellStyle name="Fund 8 2" xfId="409" xr:uid="{00000000-0005-0000-0000-0000E2000000}"/>
    <cellStyle name="Fund 8 2 2" xfId="410" xr:uid="{00000000-0005-0000-0000-0000E3000000}"/>
    <cellStyle name="Fund 8 3" xfId="411" xr:uid="{00000000-0005-0000-0000-0000E4000000}"/>
    <cellStyle name="Fund 9" xfId="151" xr:uid="{00000000-0005-0000-0000-0000E5000000}"/>
    <cellStyle name="Fund 9 2" xfId="412" xr:uid="{00000000-0005-0000-0000-0000E6000000}"/>
    <cellStyle name="Fund 9 2 2" xfId="413" xr:uid="{00000000-0005-0000-0000-0000E7000000}"/>
    <cellStyle name="Fund 9 3" xfId="414" xr:uid="{00000000-0005-0000-0000-0000E8000000}"/>
    <cellStyle name="General" xfId="78" xr:uid="{00000000-0005-0000-0000-0000E9000000}"/>
    <cellStyle name="Good" xfId="7" builtinId="26" customBuiltin="1"/>
    <cellStyle name="Good 2" xfId="79" xr:uid="{00000000-0005-0000-0000-0000EB000000}"/>
    <cellStyle name="Good 2 2" xfId="415" xr:uid="{00000000-0005-0000-0000-0000EC000000}"/>
    <cellStyle name="Heading 1" xfId="3" builtinId="16" customBuiltin="1"/>
    <cellStyle name="Heading 1 2" xfId="80" xr:uid="{00000000-0005-0000-0000-0000EE000000}"/>
    <cellStyle name="Heading 1 2 2" xfId="416" xr:uid="{00000000-0005-0000-0000-0000EF000000}"/>
    <cellStyle name="Heading 2" xfId="4" builtinId="17" customBuiltin="1"/>
    <cellStyle name="Heading 2 2" xfId="81" xr:uid="{00000000-0005-0000-0000-0000F1000000}"/>
    <cellStyle name="Heading 2 2 2" xfId="417" xr:uid="{00000000-0005-0000-0000-0000F2000000}"/>
    <cellStyle name="Heading 3" xfId="5" builtinId="18" customBuiltin="1"/>
    <cellStyle name="Heading 3 2" xfId="82" xr:uid="{00000000-0005-0000-0000-0000F4000000}"/>
    <cellStyle name="Heading 3 2 2" xfId="418" xr:uid="{00000000-0005-0000-0000-0000F5000000}"/>
    <cellStyle name="Heading 4" xfId="6" builtinId="19" customBuiltin="1"/>
    <cellStyle name="Heading 4 2" xfId="83" xr:uid="{00000000-0005-0000-0000-0000F7000000}"/>
    <cellStyle name="Heading 4 2 2" xfId="419" xr:uid="{00000000-0005-0000-0000-0000F8000000}"/>
    <cellStyle name="Hyperlink 2" xfId="420" xr:uid="{00000000-0005-0000-0000-0000F9000000}"/>
    <cellStyle name="Hyperlink 3" xfId="421" xr:uid="{00000000-0005-0000-0000-0000FA000000}"/>
    <cellStyle name="Input" xfId="10" builtinId="20" customBuiltin="1"/>
    <cellStyle name="Input 2" xfId="84" xr:uid="{00000000-0005-0000-0000-0000FC000000}"/>
    <cellStyle name="Input 2 2" xfId="422" xr:uid="{00000000-0005-0000-0000-0000FD000000}"/>
    <cellStyle name="Linked Cell" xfId="13" builtinId="24" customBuiltin="1"/>
    <cellStyle name="Linked Cell 2" xfId="85" xr:uid="{00000000-0005-0000-0000-0000FF000000}"/>
    <cellStyle name="Linked Cell 2 2" xfId="423" xr:uid="{00000000-0005-0000-0000-000000010000}"/>
    <cellStyle name="Neutral" xfId="9" builtinId="28" customBuiltin="1"/>
    <cellStyle name="Neutral 2" xfId="86" xr:uid="{00000000-0005-0000-0000-000002010000}"/>
    <cellStyle name="Neutral 2 2" xfId="424" xr:uid="{00000000-0005-0000-0000-000003010000}"/>
    <cellStyle name="Normal" xfId="0" builtinId="0"/>
    <cellStyle name="Normal 10" xfId="152" xr:uid="{00000000-0005-0000-0000-000005010000}"/>
    <cellStyle name="Normal 11" xfId="425" xr:uid="{00000000-0005-0000-0000-000006010000}"/>
    <cellStyle name="Normal 11 2" xfId="426" xr:uid="{00000000-0005-0000-0000-000007010000}"/>
    <cellStyle name="Normal 12" xfId="153" xr:uid="{00000000-0005-0000-0000-000008010000}"/>
    <cellStyle name="Normal 13" xfId="562" xr:uid="{00000000-0005-0000-0000-000009010000}"/>
    <cellStyle name="Normal 15" xfId="154" xr:uid="{00000000-0005-0000-0000-00000A010000}"/>
    <cellStyle name="Normal 2" xfId="87" xr:uid="{00000000-0005-0000-0000-00000B010000}"/>
    <cellStyle name="Normal 2 10" xfId="155" xr:uid="{00000000-0005-0000-0000-00000C010000}"/>
    <cellStyle name="Normal 2 11" xfId="156" xr:uid="{00000000-0005-0000-0000-00000D010000}"/>
    <cellStyle name="Normal 2 12" xfId="157" xr:uid="{00000000-0005-0000-0000-00000E010000}"/>
    <cellStyle name="Normal 2 13" xfId="158" xr:uid="{00000000-0005-0000-0000-00000F010000}"/>
    <cellStyle name="Normal 2 14" xfId="159" xr:uid="{00000000-0005-0000-0000-000010010000}"/>
    <cellStyle name="Normal 2 15" xfId="160" xr:uid="{00000000-0005-0000-0000-000011010000}"/>
    <cellStyle name="Normal 2 16" xfId="161" xr:uid="{00000000-0005-0000-0000-000012010000}"/>
    <cellStyle name="Normal 2 2" xfId="162" xr:uid="{00000000-0005-0000-0000-000013010000}"/>
    <cellStyle name="Normal 2 2 10" xfId="163" xr:uid="{00000000-0005-0000-0000-000014010000}"/>
    <cellStyle name="Normal 2 2 11" xfId="164" xr:uid="{00000000-0005-0000-0000-000015010000}"/>
    <cellStyle name="Normal 2 2 12" xfId="165" xr:uid="{00000000-0005-0000-0000-000016010000}"/>
    <cellStyle name="Normal 2 2 13" xfId="166" xr:uid="{00000000-0005-0000-0000-000017010000}"/>
    <cellStyle name="Normal 2 2 14" xfId="167" xr:uid="{00000000-0005-0000-0000-000018010000}"/>
    <cellStyle name="Normal 2 2 15" xfId="168" xr:uid="{00000000-0005-0000-0000-000019010000}"/>
    <cellStyle name="Normal 2 2 16" xfId="169" xr:uid="{00000000-0005-0000-0000-00001A010000}"/>
    <cellStyle name="Normal 2 2 17" xfId="170" xr:uid="{00000000-0005-0000-0000-00001B010000}"/>
    <cellStyle name="Normal 2 2 2" xfId="171" xr:uid="{00000000-0005-0000-0000-00001C010000}"/>
    <cellStyle name="Normal 2 2 3" xfId="172" xr:uid="{00000000-0005-0000-0000-00001D010000}"/>
    <cellStyle name="Normal 2 2 4" xfId="173" xr:uid="{00000000-0005-0000-0000-00001E010000}"/>
    <cellStyle name="Normal 2 2 5" xfId="174" xr:uid="{00000000-0005-0000-0000-00001F010000}"/>
    <cellStyle name="Normal 2 2 6" xfId="175" xr:uid="{00000000-0005-0000-0000-000020010000}"/>
    <cellStyle name="Normal 2 2 7" xfId="176" xr:uid="{00000000-0005-0000-0000-000021010000}"/>
    <cellStyle name="Normal 2 2 8" xfId="177" xr:uid="{00000000-0005-0000-0000-000022010000}"/>
    <cellStyle name="Normal 2 2 9" xfId="178" xr:uid="{00000000-0005-0000-0000-000023010000}"/>
    <cellStyle name="Normal 2 3" xfId="179" xr:uid="{00000000-0005-0000-0000-000024010000}"/>
    <cellStyle name="Normal 2 3 2" xfId="301" xr:uid="{00000000-0005-0000-0000-000025010000}"/>
    <cellStyle name="Normal 2 4" xfId="180" xr:uid="{00000000-0005-0000-0000-000026010000}"/>
    <cellStyle name="Normal 2 5" xfId="181" xr:uid="{00000000-0005-0000-0000-000027010000}"/>
    <cellStyle name="Normal 2 6" xfId="182" xr:uid="{00000000-0005-0000-0000-000028010000}"/>
    <cellStyle name="Normal 2 7" xfId="183" xr:uid="{00000000-0005-0000-0000-000029010000}"/>
    <cellStyle name="Normal 2 8" xfId="184" xr:uid="{00000000-0005-0000-0000-00002A010000}"/>
    <cellStyle name="Normal 2 9" xfId="185" xr:uid="{00000000-0005-0000-0000-00002B010000}"/>
    <cellStyle name="Normal 3" xfId="88" xr:uid="{00000000-0005-0000-0000-00002C010000}"/>
    <cellStyle name="Normal 3 2" xfId="186" xr:uid="{00000000-0005-0000-0000-00002D010000}"/>
    <cellStyle name="Normal 3 2 2" xfId="187" xr:uid="{00000000-0005-0000-0000-00002E010000}"/>
    <cellStyle name="Normal 3 2 2 2" xfId="188" xr:uid="{00000000-0005-0000-0000-00002F010000}"/>
    <cellStyle name="Normal 3 2 2 2 2" xfId="189" xr:uid="{00000000-0005-0000-0000-000030010000}"/>
    <cellStyle name="Normal 3 2 2 3" xfId="190" xr:uid="{00000000-0005-0000-0000-000031010000}"/>
    <cellStyle name="Normal 3 2 2 4" xfId="191" xr:uid="{00000000-0005-0000-0000-000032010000}"/>
    <cellStyle name="Normal 3 2 3" xfId="192" xr:uid="{00000000-0005-0000-0000-000033010000}"/>
    <cellStyle name="Normal 3 2 3 2" xfId="193" xr:uid="{00000000-0005-0000-0000-000034010000}"/>
    <cellStyle name="Normal 3 2 4" xfId="194" xr:uid="{00000000-0005-0000-0000-000035010000}"/>
    <cellStyle name="Normal 3 2 5" xfId="195" xr:uid="{00000000-0005-0000-0000-000036010000}"/>
    <cellStyle name="Normal 3 3" xfId="196" xr:uid="{00000000-0005-0000-0000-000037010000}"/>
    <cellStyle name="Normal 3 3 2" xfId="197" xr:uid="{00000000-0005-0000-0000-000038010000}"/>
    <cellStyle name="Normal 3 3 3" xfId="198" xr:uid="{00000000-0005-0000-0000-000039010000}"/>
    <cellStyle name="Normal 3 4" xfId="199" xr:uid="{00000000-0005-0000-0000-00003A010000}"/>
    <cellStyle name="Normal 3 4 2" xfId="200" xr:uid="{00000000-0005-0000-0000-00003B010000}"/>
    <cellStyle name="Normal 3 4 2 2" xfId="201" xr:uid="{00000000-0005-0000-0000-00003C010000}"/>
    <cellStyle name="Normal 3 4 3" xfId="202" xr:uid="{00000000-0005-0000-0000-00003D010000}"/>
    <cellStyle name="Normal 3 5" xfId="203" xr:uid="{00000000-0005-0000-0000-00003E010000}"/>
    <cellStyle name="Normal 3 5 2" xfId="204" xr:uid="{00000000-0005-0000-0000-00003F010000}"/>
    <cellStyle name="Normal 3 6" xfId="205" xr:uid="{00000000-0005-0000-0000-000040010000}"/>
    <cellStyle name="Normal 3 7" xfId="206" xr:uid="{00000000-0005-0000-0000-000041010000}"/>
    <cellStyle name="Normal 4" xfId="89" xr:uid="{00000000-0005-0000-0000-000042010000}"/>
    <cellStyle name="Normal 4 2" xfId="207" xr:uid="{00000000-0005-0000-0000-000043010000}"/>
    <cellStyle name="Normal 4 2 2" xfId="208" xr:uid="{00000000-0005-0000-0000-000044010000}"/>
    <cellStyle name="Normal 4 2 3" xfId="297" xr:uid="{00000000-0005-0000-0000-000045010000}"/>
    <cellStyle name="Normal 4 3" xfId="209" xr:uid="{00000000-0005-0000-0000-000046010000}"/>
    <cellStyle name="Normal 4 4" xfId="427" xr:uid="{00000000-0005-0000-0000-000047010000}"/>
    <cellStyle name="Normal 5" xfId="210" xr:uid="{00000000-0005-0000-0000-000048010000}"/>
    <cellStyle name="Normal 5 2" xfId="211" xr:uid="{00000000-0005-0000-0000-000049010000}"/>
    <cellStyle name="Normal 5 2 2" xfId="212" xr:uid="{00000000-0005-0000-0000-00004A010000}"/>
    <cellStyle name="Normal 5 2 2 2" xfId="213" xr:uid="{00000000-0005-0000-0000-00004B010000}"/>
    <cellStyle name="Normal 5 2 3" xfId="214" xr:uid="{00000000-0005-0000-0000-00004C010000}"/>
    <cellStyle name="Normal 5 2 4" xfId="215" xr:uid="{00000000-0005-0000-0000-00004D010000}"/>
    <cellStyle name="Normal 5 2 5" xfId="428" xr:uid="{00000000-0005-0000-0000-00004E010000}"/>
    <cellStyle name="Normal 5 3" xfId="216" xr:uid="{00000000-0005-0000-0000-00004F010000}"/>
    <cellStyle name="Normal 5 3 2" xfId="217" xr:uid="{00000000-0005-0000-0000-000050010000}"/>
    <cellStyle name="Normal 5 4" xfId="218" xr:uid="{00000000-0005-0000-0000-000051010000}"/>
    <cellStyle name="Normal 5 5" xfId="219" xr:uid="{00000000-0005-0000-0000-000052010000}"/>
    <cellStyle name="Normal 5 6" xfId="220" xr:uid="{00000000-0005-0000-0000-000053010000}"/>
    <cellStyle name="Normal 5 7" xfId="221" xr:uid="{00000000-0005-0000-0000-000054010000}"/>
    <cellStyle name="Normal 5 8" xfId="298" xr:uid="{00000000-0005-0000-0000-000055010000}"/>
    <cellStyle name="Normal 5 9" xfId="429" xr:uid="{00000000-0005-0000-0000-000056010000}"/>
    <cellStyle name="Normal 6" xfId="99" xr:uid="{00000000-0005-0000-0000-000057010000}"/>
    <cellStyle name="Normal 6 2" xfId="222" xr:uid="{00000000-0005-0000-0000-000058010000}"/>
    <cellStyle name="Normal 6 3" xfId="223" xr:uid="{00000000-0005-0000-0000-000059010000}"/>
    <cellStyle name="Normal 7" xfId="224" xr:uid="{00000000-0005-0000-0000-00005A010000}"/>
    <cellStyle name="Normal 8" xfId="225" xr:uid="{00000000-0005-0000-0000-00005B010000}"/>
    <cellStyle name="Normal 9" xfId="226" xr:uid="{00000000-0005-0000-0000-00005C010000}"/>
    <cellStyle name="Normal 9 2" xfId="299" xr:uid="{00000000-0005-0000-0000-00005D010000}"/>
    <cellStyle name="Normal 9 3" xfId="430" xr:uid="{00000000-0005-0000-0000-00005E010000}"/>
    <cellStyle name="Normal 9 4" xfId="431" xr:uid="{00000000-0005-0000-0000-00005F010000}"/>
    <cellStyle name="Normal_AIRPLAN.XLS" xfId="90" xr:uid="{00000000-0005-0000-0000-000060010000}"/>
    <cellStyle name="Normal_AIRPLAN.XLS_0640 ParksOperating 2011PSQ Fin Plan" xfId="98" xr:uid="{00000000-0005-0000-0000-000061010000}"/>
    <cellStyle name="Note" xfId="16" builtinId="10" customBuiltin="1"/>
    <cellStyle name="Note 2" xfId="91" xr:uid="{00000000-0005-0000-0000-000063010000}"/>
    <cellStyle name="Note 2 2" xfId="227" xr:uid="{00000000-0005-0000-0000-000064010000}"/>
    <cellStyle name="Note 2 2 2" xfId="228" xr:uid="{00000000-0005-0000-0000-000065010000}"/>
    <cellStyle name="Note 2 2 3" xfId="300" xr:uid="{00000000-0005-0000-0000-000066010000}"/>
    <cellStyle name="Org" xfId="229" xr:uid="{00000000-0005-0000-0000-000067010000}"/>
    <cellStyle name="Org 10" xfId="230" xr:uid="{00000000-0005-0000-0000-000068010000}"/>
    <cellStyle name="Org 10 2" xfId="432" xr:uid="{00000000-0005-0000-0000-000069010000}"/>
    <cellStyle name="Org 10 2 2" xfId="433" xr:uid="{00000000-0005-0000-0000-00006A010000}"/>
    <cellStyle name="Org 10 3" xfId="434" xr:uid="{00000000-0005-0000-0000-00006B010000}"/>
    <cellStyle name="Org 11" xfId="231" xr:uid="{00000000-0005-0000-0000-00006C010000}"/>
    <cellStyle name="Org 11 2" xfId="435" xr:uid="{00000000-0005-0000-0000-00006D010000}"/>
    <cellStyle name="Org 11 2 2" xfId="436" xr:uid="{00000000-0005-0000-0000-00006E010000}"/>
    <cellStyle name="Org 11 3" xfId="437" xr:uid="{00000000-0005-0000-0000-00006F010000}"/>
    <cellStyle name="Org 12" xfId="232" xr:uid="{00000000-0005-0000-0000-000070010000}"/>
    <cellStyle name="Org 12 2" xfId="438" xr:uid="{00000000-0005-0000-0000-000071010000}"/>
    <cellStyle name="Org 12 2 2" xfId="439" xr:uid="{00000000-0005-0000-0000-000072010000}"/>
    <cellStyle name="Org 12 3" xfId="440" xr:uid="{00000000-0005-0000-0000-000073010000}"/>
    <cellStyle name="Org 13" xfId="233" xr:uid="{00000000-0005-0000-0000-000074010000}"/>
    <cellStyle name="Org 13 2" xfId="441" xr:uid="{00000000-0005-0000-0000-000075010000}"/>
    <cellStyle name="Org 13 2 2" xfId="442" xr:uid="{00000000-0005-0000-0000-000076010000}"/>
    <cellStyle name="Org 13 3" xfId="443" xr:uid="{00000000-0005-0000-0000-000077010000}"/>
    <cellStyle name="Org 14" xfId="234" xr:uid="{00000000-0005-0000-0000-000078010000}"/>
    <cellStyle name="Org 14 2" xfId="444" xr:uid="{00000000-0005-0000-0000-000079010000}"/>
    <cellStyle name="Org 14 2 2" xfId="445" xr:uid="{00000000-0005-0000-0000-00007A010000}"/>
    <cellStyle name="Org 14 3" xfId="446" xr:uid="{00000000-0005-0000-0000-00007B010000}"/>
    <cellStyle name="Org 15" xfId="235" xr:uid="{00000000-0005-0000-0000-00007C010000}"/>
    <cellStyle name="Org 15 2" xfId="447" xr:uid="{00000000-0005-0000-0000-00007D010000}"/>
    <cellStyle name="Org 15 2 2" xfId="448" xr:uid="{00000000-0005-0000-0000-00007E010000}"/>
    <cellStyle name="Org 15 3" xfId="449" xr:uid="{00000000-0005-0000-0000-00007F010000}"/>
    <cellStyle name="Org 2" xfId="236" xr:uid="{00000000-0005-0000-0000-000080010000}"/>
    <cellStyle name="Org 2 2" xfId="450" xr:uid="{00000000-0005-0000-0000-000081010000}"/>
    <cellStyle name="Org 2 2 2" xfId="451" xr:uid="{00000000-0005-0000-0000-000082010000}"/>
    <cellStyle name="Org 2 3" xfId="452" xr:uid="{00000000-0005-0000-0000-000083010000}"/>
    <cellStyle name="Org 3" xfId="237" xr:uid="{00000000-0005-0000-0000-000084010000}"/>
    <cellStyle name="Org 3 2" xfId="453" xr:uid="{00000000-0005-0000-0000-000085010000}"/>
    <cellStyle name="Org 3 2 2" xfId="454" xr:uid="{00000000-0005-0000-0000-000086010000}"/>
    <cellStyle name="Org 3 3" xfId="455" xr:uid="{00000000-0005-0000-0000-000087010000}"/>
    <cellStyle name="Org 4" xfId="238" xr:uid="{00000000-0005-0000-0000-000088010000}"/>
    <cellStyle name="Org 4 2" xfId="456" xr:uid="{00000000-0005-0000-0000-000089010000}"/>
    <cellStyle name="Org 4 2 2" xfId="457" xr:uid="{00000000-0005-0000-0000-00008A010000}"/>
    <cellStyle name="Org 4 3" xfId="458" xr:uid="{00000000-0005-0000-0000-00008B010000}"/>
    <cellStyle name="Org 5" xfId="239" xr:uid="{00000000-0005-0000-0000-00008C010000}"/>
    <cellStyle name="Org 5 2" xfId="459" xr:uid="{00000000-0005-0000-0000-00008D010000}"/>
    <cellStyle name="Org 5 2 2" xfId="460" xr:uid="{00000000-0005-0000-0000-00008E010000}"/>
    <cellStyle name="Org 5 3" xfId="461" xr:uid="{00000000-0005-0000-0000-00008F010000}"/>
    <cellStyle name="Org 6" xfId="240" xr:uid="{00000000-0005-0000-0000-000090010000}"/>
    <cellStyle name="Org 6 2" xfId="462" xr:uid="{00000000-0005-0000-0000-000091010000}"/>
    <cellStyle name="Org 6 2 2" xfId="463" xr:uid="{00000000-0005-0000-0000-000092010000}"/>
    <cellStyle name="Org 6 3" xfId="464" xr:uid="{00000000-0005-0000-0000-000093010000}"/>
    <cellStyle name="Org 7" xfId="241" xr:uid="{00000000-0005-0000-0000-000094010000}"/>
    <cellStyle name="Org 7 2" xfId="465" xr:uid="{00000000-0005-0000-0000-000095010000}"/>
    <cellStyle name="Org 7 2 2" xfId="466" xr:uid="{00000000-0005-0000-0000-000096010000}"/>
    <cellStyle name="Org 7 3" xfId="467" xr:uid="{00000000-0005-0000-0000-000097010000}"/>
    <cellStyle name="Org 8" xfId="242" xr:uid="{00000000-0005-0000-0000-000098010000}"/>
    <cellStyle name="Org 8 2" xfId="468" xr:uid="{00000000-0005-0000-0000-000099010000}"/>
    <cellStyle name="Org 8 2 2" xfId="469" xr:uid="{00000000-0005-0000-0000-00009A010000}"/>
    <cellStyle name="Org 8 3" xfId="470" xr:uid="{00000000-0005-0000-0000-00009B010000}"/>
    <cellStyle name="Org 9" xfId="243" xr:uid="{00000000-0005-0000-0000-00009C010000}"/>
    <cellStyle name="Org 9 2" xfId="471" xr:uid="{00000000-0005-0000-0000-00009D010000}"/>
    <cellStyle name="Org 9 2 2" xfId="472" xr:uid="{00000000-0005-0000-0000-00009E010000}"/>
    <cellStyle name="Org 9 3" xfId="473" xr:uid="{00000000-0005-0000-0000-00009F010000}"/>
    <cellStyle name="Output" xfId="11" builtinId="21" customBuiltin="1"/>
    <cellStyle name="Output 2" xfId="92" xr:uid="{00000000-0005-0000-0000-0000A1010000}"/>
    <cellStyle name="Output 2 2" xfId="474" xr:uid="{00000000-0005-0000-0000-0000A2010000}"/>
    <cellStyle name="Percent 2" xfId="244" xr:uid="{00000000-0005-0000-0000-0000A3010000}"/>
    <cellStyle name="Percent 2 10" xfId="245" xr:uid="{00000000-0005-0000-0000-0000A4010000}"/>
    <cellStyle name="Percent 2 11" xfId="246" xr:uid="{00000000-0005-0000-0000-0000A5010000}"/>
    <cellStyle name="Percent 2 12" xfId="247" xr:uid="{00000000-0005-0000-0000-0000A6010000}"/>
    <cellStyle name="Percent 2 13" xfId="248" xr:uid="{00000000-0005-0000-0000-0000A7010000}"/>
    <cellStyle name="Percent 2 14" xfId="249" xr:uid="{00000000-0005-0000-0000-0000A8010000}"/>
    <cellStyle name="Percent 2 15" xfId="250" xr:uid="{00000000-0005-0000-0000-0000A9010000}"/>
    <cellStyle name="Percent 2 2" xfId="251" xr:uid="{00000000-0005-0000-0000-0000AA010000}"/>
    <cellStyle name="Percent 2 3" xfId="252" xr:uid="{00000000-0005-0000-0000-0000AB010000}"/>
    <cellStyle name="Percent 2 4" xfId="253" xr:uid="{00000000-0005-0000-0000-0000AC010000}"/>
    <cellStyle name="Percent 2 5" xfId="254" xr:uid="{00000000-0005-0000-0000-0000AD010000}"/>
    <cellStyle name="Percent 2 6" xfId="255" xr:uid="{00000000-0005-0000-0000-0000AE010000}"/>
    <cellStyle name="Percent 2 7" xfId="256" xr:uid="{00000000-0005-0000-0000-0000AF010000}"/>
    <cellStyle name="Percent 2 8" xfId="257" xr:uid="{00000000-0005-0000-0000-0000B0010000}"/>
    <cellStyle name="Percent 2 9" xfId="258" xr:uid="{00000000-0005-0000-0000-0000B1010000}"/>
    <cellStyle name="Percent 3" xfId="259" xr:uid="{00000000-0005-0000-0000-0000B2010000}"/>
    <cellStyle name="Percent 3 2" xfId="260" xr:uid="{00000000-0005-0000-0000-0000B3010000}"/>
    <cellStyle name="Percent 4" xfId="261" xr:uid="{00000000-0005-0000-0000-0000B4010000}"/>
    <cellStyle name="Phone" xfId="93" xr:uid="{00000000-0005-0000-0000-0000B5010000}"/>
    <cellStyle name="Project" xfId="262" xr:uid="{00000000-0005-0000-0000-0000B6010000}"/>
    <cellStyle name="Project 10" xfId="263" xr:uid="{00000000-0005-0000-0000-0000B7010000}"/>
    <cellStyle name="Project 10 2" xfId="475" xr:uid="{00000000-0005-0000-0000-0000B8010000}"/>
    <cellStyle name="Project 10 2 2" xfId="476" xr:uid="{00000000-0005-0000-0000-0000B9010000}"/>
    <cellStyle name="Project 10 3" xfId="477" xr:uid="{00000000-0005-0000-0000-0000BA010000}"/>
    <cellStyle name="Project 11" xfId="264" xr:uid="{00000000-0005-0000-0000-0000BB010000}"/>
    <cellStyle name="Project 11 2" xfId="478" xr:uid="{00000000-0005-0000-0000-0000BC010000}"/>
    <cellStyle name="Project 11 2 2" xfId="479" xr:uid="{00000000-0005-0000-0000-0000BD010000}"/>
    <cellStyle name="Project 11 3" xfId="480" xr:uid="{00000000-0005-0000-0000-0000BE010000}"/>
    <cellStyle name="Project 12" xfId="265" xr:uid="{00000000-0005-0000-0000-0000BF010000}"/>
    <cellStyle name="Project 12 2" xfId="481" xr:uid="{00000000-0005-0000-0000-0000C0010000}"/>
    <cellStyle name="Project 12 2 2" xfId="482" xr:uid="{00000000-0005-0000-0000-0000C1010000}"/>
    <cellStyle name="Project 12 3" xfId="483" xr:uid="{00000000-0005-0000-0000-0000C2010000}"/>
    <cellStyle name="Project 13" xfId="266" xr:uid="{00000000-0005-0000-0000-0000C3010000}"/>
    <cellStyle name="Project 13 2" xfId="484" xr:uid="{00000000-0005-0000-0000-0000C4010000}"/>
    <cellStyle name="Project 13 2 2" xfId="485" xr:uid="{00000000-0005-0000-0000-0000C5010000}"/>
    <cellStyle name="Project 13 3" xfId="486" xr:uid="{00000000-0005-0000-0000-0000C6010000}"/>
    <cellStyle name="Project 14" xfId="267" xr:uid="{00000000-0005-0000-0000-0000C7010000}"/>
    <cellStyle name="Project 14 2" xfId="487" xr:uid="{00000000-0005-0000-0000-0000C8010000}"/>
    <cellStyle name="Project 14 2 2" xfId="488" xr:uid="{00000000-0005-0000-0000-0000C9010000}"/>
    <cellStyle name="Project 14 3" xfId="489" xr:uid="{00000000-0005-0000-0000-0000CA010000}"/>
    <cellStyle name="Project 15" xfId="268" xr:uid="{00000000-0005-0000-0000-0000CB010000}"/>
    <cellStyle name="Project 15 2" xfId="490" xr:uid="{00000000-0005-0000-0000-0000CC010000}"/>
    <cellStyle name="Project 15 2 2" xfId="491" xr:uid="{00000000-0005-0000-0000-0000CD010000}"/>
    <cellStyle name="Project 15 3" xfId="492" xr:uid="{00000000-0005-0000-0000-0000CE010000}"/>
    <cellStyle name="Project 2" xfId="269" xr:uid="{00000000-0005-0000-0000-0000CF010000}"/>
    <cellStyle name="Project 2 2" xfId="493" xr:uid="{00000000-0005-0000-0000-0000D0010000}"/>
    <cellStyle name="Project 2 2 2" xfId="494" xr:uid="{00000000-0005-0000-0000-0000D1010000}"/>
    <cellStyle name="Project 2 3" xfId="495" xr:uid="{00000000-0005-0000-0000-0000D2010000}"/>
    <cellStyle name="Project 3" xfId="270" xr:uid="{00000000-0005-0000-0000-0000D3010000}"/>
    <cellStyle name="Project 3 2" xfId="496" xr:uid="{00000000-0005-0000-0000-0000D4010000}"/>
    <cellStyle name="Project 3 2 2" xfId="497" xr:uid="{00000000-0005-0000-0000-0000D5010000}"/>
    <cellStyle name="Project 3 3" xfId="498" xr:uid="{00000000-0005-0000-0000-0000D6010000}"/>
    <cellStyle name="Project 4" xfId="271" xr:uid="{00000000-0005-0000-0000-0000D7010000}"/>
    <cellStyle name="Project 4 2" xfId="499" xr:uid="{00000000-0005-0000-0000-0000D8010000}"/>
    <cellStyle name="Project 4 2 2" xfId="500" xr:uid="{00000000-0005-0000-0000-0000D9010000}"/>
    <cellStyle name="Project 4 3" xfId="501" xr:uid="{00000000-0005-0000-0000-0000DA010000}"/>
    <cellStyle name="Project 5" xfId="272" xr:uid="{00000000-0005-0000-0000-0000DB010000}"/>
    <cellStyle name="Project 5 2" xfId="502" xr:uid="{00000000-0005-0000-0000-0000DC010000}"/>
    <cellStyle name="Project 5 2 2" xfId="503" xr:uid="{00000000-0005-0000-0000-0000DD010000}"/>
    <cellStyle name="Project 5 3" xfId="504" xr:uid="{00000000-0005-0000-0000-0000DE010000}"/>
    <cellStyle name="Project 6" xfId="273" xr:uid="{00000000-0005-0000-0000-0000DF010000}"/>
    <cellStyle name="Project 6 2" xfId="505" xr:uid="{00000000-0005-0000-0000-0000E0010000}"/>
    <cellStyle name="Project 6 2 2" xfId="506" xr:uid="{00000000-0005-0000-0000-0000E1010000}"/>
    <cellStyle name="Project 6 3" xfId="507" xr:uid="{00000000-0005-0000-0000-0000E2010000}"/>
    <cellStyle name="Project 7" xfId="274" xr:uid="{00000000-0005-0000-0000-0000E3010000}"/>
    <cellStyle name="Project 7 2" xfId="508" xr:uid="{00000000-0005-0000-0000-0000E4010000}"/>
    <cellStyle name="Project 7 2 2" xfId="509" xr:uid="{00000000-0005-0000-0000-0000E5010000}"/>
    <cellStyle name="Project 7 3" xfId="510" xr:uid="{00000000-0005-0000-0000-0000E6010000}"/>
    <cellStyle name="Project 8" xfId="275" xr:uid="{00000000-0005-0000-0000-0000E7010000}"/>
    <cellStyle name="Project 8 2" xfId="511" xr:uid="{00000000-0005-0000-0000-0000E8010000}"/>
    <cellStyle name="Project 8 2 2" xfId="512" xr:uid="{00000000-0005-0000-0000-0000E9010000}"/>
    <cellStyle name="Project 8 3" xfId="513" xr:uid="{00000000-0005-0000-0000-0000EA010000}"/>
    <cellStyle name="Project 9" xfId="276" xr:uid="{00000000-0005-0000-0000-0000EB010000}"/>
    <cellStyle name="Project 9 2" xfId="514" xr:uid="{00000000-0005-0000-0000-0000EC010000}"/>
    <cellStyle name="Project 9 2 2" xfId="515" xr:uid="{00000000-0005-0000-0000-0000ED010000}"/>
    <cellStyle name="Project 9 3" xfId="516" xr:uid="{00000000-0005-0000-0000-0000EE010000}"/>
    <cellStyle name="Subtotal" xfId="517" xr:uid="{00000000-0005-0000-0000-0000EF010000}"/>
    <cellStyle name="t" xfId="277" xr:uid="{00000000-0005-0000-0000-0000F0010000}"/>
    <cellStyle name="task" xfId="278" xr:uid="{00000000-0005-0000-0000-0000F1010000}"/>
    <cellStyle name="task 10" xfId="279" xr:uid="{00000000-0005-0000-0000-0000F2010000}"/>
    <cellStyle name="task 10 2" xfId="518" xr:uid="{00000000-0005-0000-0000-0000F3010000}"/>
    <cellStyle name="task 10 2 2" xfId="519" xr:uid="{00000000-0005-0000-0000-0000F4010000}"/>
    <cellStyle name="task 10 3" xfId="520" xr:uid="{00000000-0005-0000-0000-0000F5010000}"/>
    <cellStyle name="task 11" xfId="280" xr:uid="{00000000-0005-0000-0000-0000F6010000}"/>
    <cellStyle name="task 11 2" xfId="521" xr:uid="{00000000-0005-0000-0000-0000F7010000}"/>
    <cellStyle name="task 11 2 2" xfId="522" xr:uid="{00000000-0005-0000-0000-0000F8010000}"/>
    <cellStyle name="task 11 3" xfId="523" xr:uid="{00000000-0005-0000-0000-0000F9010000}"/>
    <cellStyle name="task 12" xfId="281" xr:uid="{00000000-0005-0000-0000-0000FA010000}"/>
    <cellStyle name="task 12 2" xfId="524" xr:uid="{00000000-0005-0000-0000-0000FB010000}"/>
    <cellStyle name="task 12 2 2" xfId="525" xr:uid="{00000000-0005-0000-0000-0000FC010000}"/>
    <cellStyle name="task 12 3" xfId="526" xr:uid="{00000000-0005-0000-0000-0000FD010000}"/>
    <cellStyle name="task 13" xfId="282" xr:uid="{00000000-0005-0000-0000-0000FE010000}"/>
    <cellStyle name="task 13 2" xfId="527" xr:uid="{00000000-0005-0000-0000-0000FF010000}"/>
    <cellStyle name="task 13 2 2" xfId="528" xr:uid="{00000000-0005-0000-0000-000000020000}"/>
    <cellStyle name="task 13 3" xfId="529" xr:uid="{00000000-0005-0000-0000-000001020000}"/>
    <cellStyle name="task 14" xfId="283" xr:uid="{00000000-0005-0000-0000-000002020000}"/>
    <cellStyle name="task 14 2" xfId="530" xr:uid="{00000000-0005-0000-0000-000003020000}"/>
    <cellStyle name="task 14 2 2" xfId="531" xr:uid="{00000000-0005-0000-0000-000004020000}"/>
    <cellStyle name="task 14 3" xfId="532" xr:uid="{00000000-0005-0000-0000-000005020000}"/>
    <cellStyle name="task 15" xfId="284" xr:uid="{00000000-0005-0000-0000-000006020000}"/>
    <cellStyle name="task 15 2" xfId="533" xr:uid="{00000000-0005-0000-0000-000007020000}"/>
    <cellStyle name="task 15 2 2" xfId="534" xr:uid="{00000000-0005-0000-0000-000008020000}"/>
    <cellStyle name="task 15 3" xfId="535" xr:uid="{00000000-0005-0000-0000-000009020000}"/>
    <cellStyle name="task 2" xfId="285" xr:uid="{00000000-0005-0000-0000-00000A020000}"/>
    <cellStyle name="task 2 2" xfId="536" xr:uid="{00000000-0005-0000-0000-00000B020000}"/>
    <cellStyle name="task 2 2 2" xfId="537" xr:uid="{00000000-0005-0000-0000-00000C020000}"/>
    <cellStyle name="task 2 3" xfId="538" xr:uid="{00000000-0005-0000-0000-00000D020000}"/>
    <cellStyle name="task 3" xfId="286" xr:uid="{00000000-0005-0000-0000-00000E020000}"/>
    <cellStyle name="task 3 2" xfId="539" xr:uid="{00000000-0005-0000-0000-00000F020000}"/>
    <cellStyle name="task 3 2 2" xfId="540" xr:uid="{00000000-0005-0000-0000-000010020000}"/>
    <cellStyle name="task 3 3" xfId="541" xr:uid="{00000000-0005-0000-0000-000011020000}"/>
    <cellStyle name="task 4" xfId="287" xr:uid="{00000000-0005-0000-0000-000012020000}"/>
    <cellStyle name="task 4 2" xfId="542" xr:uid="{00000000-0005-0000-0000-000013020000}"/>
    <cellStyle name="task 4 2 2" xfId="543" xr:uid="{00000000-0005-0000-0000-000014020000}"/>
    <cellStyle name="task 4 3" xfId="544" xr:uid="{00000000-0005-0000-0000-000015020000}"/>
    <cellStyle name="task 5" xfId="288" xr:uid="{00000000-0005-0000-0000-000016020000}"/>
    <cellStyle name="task 5 2" xfId="545" xr:uid="{00000000-0005-0000-0000-000017020000}"/>
    <cellStyle name="task 5 2 2" xfId="546" xr:uid="{00000000-0005-0000-0000-000018020000}"/>
    <cellStyle name="task 5 3" xfId="547" xr:uid="{00000000-0005-0000-0000-000019020000}"/>
    <cellStyle name="task 6" xfId="289" xr:uid="{00000000-0005-0000-0000-00001A020000}"/>
    <cellStyle name="task 6 2" xfId="548" xr:uid="{00000000-0005-0000-0000-00001B020000}"/>
    <cellStyle name="task 6 2 2" xfId="549" xr:uid="{00000000-0005-0000-0000-00001C020000}"/>
    <cellStyle name="task 6 3" xfId="550" xr:uid="{00000000-0005-0000-0000-00001D020000}"/>
    <cellStyle name="task 7" xfId="290" xr:uid="{00000000-0005-0000-0000-00001E020000}"/>
    <cellStyle name="task 7 2" xfId="551" xr:uid="{00000000-0005-0000-0000-00001F020000}"/>
    <cellStyle name="task 7 2 2" xfId="552" xr:uid="{00000000-0005-0000-0000-000020020000}"/>
    <cellStyle name="task 7 3" xfId="553" xr:uid="{00000000-0005-0000-0000-000021020000}"/>
    <cellStyle name="task 8" xfId="291" xr:uid="{00000000-0005-0000-0000-000022020000}"/>
    <cellStyle name="task 8 2" xfId="554" xr:uid="{00000000-0005-0000-0000-000023020000}"/>
    <cellStyle name="task 8 2 2" xfId="555" xr:uid="{00000000-0005-0000-0000-000024020000}"/>
    <cellStyle name="task 8 3" xfId="556" xr:uid="{00000000-0005-0000-0000-000025020000}"/>
    <cellStyle name="task 9" xfId="292" xr:uid="{00000000-0005-0000-0000-000026020000}"/>
    <cellStyle name="task 9 2" xfId="557" xr:uid="{00000000-0005-0000-0000-000027020000}"/>
    <cellStyle name="task 9 2 2" xfId="558" xr:uid="{00000000-0005-0000-0000-000028020000}"/>
    <cellStyle name="task 9 3" xfId="559" xr:uid="{00000000-0005-0000-0000-000029020000}"/>
    <cellStyle name="Title" xfId="2" builtinId="15" customBuiltin="1"/>
    <cellStyle name="Title 2" xfId="94" xr:uid="{00000000-0005-0000-0000-00002B020000}"/>
    <cellStyle name="Title 2 2" xfId="560" xr:uid="{00000000-0005-0000-0000-00002C020000}"/>
    <cellStyle name="Total" xfId="18" builtinId="25" customBuiltin="1"/>
    <cellStyle name="Total 2" xfId="95" xr:uid="{00000000-0005-0000-0000-00002E020000}"/>
    <cellStyle name="Total 2 2" xfId="561" xr:uid="{00000000-0005-0000-0000-00002F020000}"/>
    <cellStyle name="Total 3" xfId="293" xr:uid="{00000000-0005-0000-0000-000030020000}"/>
    <cellStyle name="w15" xfId="96" xr:uid="{00000000-0005-0000-0000-000031020000}"/>
    <cellStyle name="Warning Text" xfId="15" builtinId="11" customBuiltin="1"/>
    <cellStyle name="Warning Text 2" xfId="97" xr:uid="{00000000-0005-0000-0000-000033020000}"/>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RPM\123data\HOF%20Files\2008\HOF%202008%20Budget%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CX%20Update%206-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s\RANDY\2001%20Budget\Request%20Phase\0935%202001%20Budget%20For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king\Users\minguss\Data\2006%20dataset%200606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11.338100000000001</v>
          </cell>
          <cell r="E4">
            <v>11.610200000000001</v>
          </cell>
          <cell r="F4">
            <v>11.8888</v>
          </cell>
          <cell r="G4">
            <v>12.174099999999999</v>
          </cell>
          <cell r="H4">
            <v>12.4663</v>
          </cell>
          <cell r="I4">
            <v>12.765499999999999</v>
          </cell>
          <cell r="J4">
            <v>13.071899999999999</v>
          </cell>
          <cell r="K4">
            <v>13.3856</v>
          </cell>
        </row>
        <row r="5">
          <cell r="A5">
            <v>12</v>
          </cell>
          <cell r="B5">
            <v>10.813599999999999</v>
          </cell>
          <cell r="C5">
            <v>11.338100000000001</v>
          </cell>
          <cell r="D5">
            <v>11.610200000000001</v>
          </cell>
          <cell r="E5">
            <v>11.8888</v>
          </cell>
          <cell r="F5">
            <v>12.174099999999999</v>
          </cell>
          <cell r="G5">
            <v>12.4663</v>
          </cell>
          <cell r="H5">
            <v>12.765499999999999</v>
          </cell>
          <cell r="I5">
            <v>13.071899999999999</v>
          </cell>
          <cell r="J5">
            <v>13.3856</v>
          </cell>
          <cell r="K5">
            <v>13.706899999999999</v>
          </cell>
        </row>
        <row r="6">
          <cell r="A6">
            <v>13</v>
          </cell>
          <cell r="B6">
            <v>11.0731</v>
          </cell>
          <cell r="C6">
            <v>11.610099999999999</v>
          </cell>
          <cell r="D6">
            <v>11.8887</v>
          </cell>
          <cell r="E6">
            <v>12.173999999999999</v>
          </cell>
          <cell r="F6">
            <v>12.466200000000001</v>
          </cell>
          <cell r="G6">
            <v>12.7654</v>
          </cell>
          <cell r="H6">
            <v>13.0718</v>
          </cell>
          <cell r="I6">
            <v>13.3855</v>
          </cell>
          <cell r="J6">
            <v>13.706799999999999</v>
          </cell>
          <cell r="K6">
            <v>14.0358</v>
          </cell>
        </row>
        <row r="7">
          <cell r="A7">
            <v>14</v>
          </cell>
          <cell r="B7">
            <v>11.338900000000001</v>
          </cell>
          <cell r="C7">
            <v>11.8888</v>
          </cell>
          <cell r="D7">
            <v>12.174099999999999</v>
          </cell>
          <cell r="E7">
            <v>12.4663</v>
          </cell>
          <cell r="F7">
            <v>12.765499999999999</v>
          </cell>
          <cell r="G7">
            <v>13.071899999999999</v>
          </cell>
          <cell r="H7">
            <v>13.3856</v>
          </cell>
          <cell r="I7">
            <v>13.706899999999999</v>
          </cell>
          <cell r="J7">
            <v>14.0359</v>
          </cell>
          <cell r="K7">
            <v>14.3728</v>
          </cell>
        </row>
        <row r="8">
          <cell r="A8">
            <v>15</v>
          </cell>
          <cell r="B8">
            <v>11.611000000000001</v>
          </cell>
          <cell r="C8">
            <v>12.174099999999999</v>
          </cell>
          <cell r="D8">
            <v>12.4663</v>
          </cell>
          <cell r="E8">
            <v>12.765499999999999</v>
          </cell>
          <cell r="F8">
            <v>13.071899999999999</v>
          </cell>
          <cell r="G8">
            <v>13.3856</v>
          </cell>
          <cell r="H8">
            <v>13.706899999999999</v>
          </cell>
          <cell r="I8">
            <v>14.0359</v>
          </cell>
          <cell r="J8">
            <v>14.3728</v>
          </cell>
          <cell r="K8">
            <v>14.717700000000001</v>
          </cell>
        </row>
        <row r="9">
          <cell r="A9">
            <v>16</v>
          </cell>
          <cell r="B9">
            <v>11.889699999999999</v>
          </cell>
          <cell r="C9">
            <v>12.4664</v>
          </cell>
          <cell r="D9">
            <v>12.765599999999999</v>
          </cell>
          <cell r="E9">
            <v>13.071999999999999</v>
          </cell>
          <cell r="F9">
            <v>13.3857</v>
          </cell>
          <cell r="G9">
            <v>13.707000000000001</v>
          </cell>
          <cell r="H9">
            <v>14.036</v>
          </cell>
          <cell r="I9">
            <v>14.3729</v>
          </cell>
          <cell r="J9">
            <v>14.7178</v>
          </cell>
          <cell r="K9">
            <v>15.071</v>
          </cell>
        </row>
        <row r="10">
          <cell r="A10">
            <v>17</v>
          </cell>
          <cell r="B10">
            <v>12.1751</v>
          </cell>
          <cell r="C10">
            <v>12.765599999999999</v>
          </cell>
          <cell r="D10">
            <v>13.071999999999999</v>
          </cell>
          <cell r="E10">
            <v>13.3857</v>
          </cell>
          <cell r="F10">
            <v>13.707000000000001</v>
          </cell>
          <cell r="G10">
            <v>14.036</v>
          </cell>
          <cell r="H10">
            <v>14.3729</v>
          </cell>
          <cell r="I10">
            <v>14.7178</v>
          </cell>
          <cell r="J10">
            <v>15.071</v>
          </cell>
          <cell r="K10">
            <v>15.432700000000001</v>
          </cell>
        </row>
        <row r="11">
          <cell r="A11">
            <v>18</v>
          </cell>
          <cell r="B11">
            <v>12.4673</v>
          </cell>
          <cell r="C11">
            <v>13.071999999999999</v>
          </cell>
          <cell r="D11">
            <v>13.3857</v>
          </cell>
          <cell r="E11">
            <v>13.707000000000001</v>
          </cell>
          <cell r="F11">
            <v>14.036</v>
          </cell>
          <cell r="G11">
            <v>14.3729</v>
          </cell>
          <cell r="H11">
            <v>14.7178</v>
          </cell>
          <cell r="I11">
            <v>15.071</v>
          </cell>
          <cell r="J11">
            <v>15.432700000000001</v>
          </cell>
          <cell r="K11">
            <v>15.803100000000001</v>
          </cell>
        </row>
        <row r="12">
          <cell r="A12">
            <v>19</v>
          </cell>
          <cell r="B12">
            <v>12.766500000000001</v>
          </cell>
          <cell r="C12">
            <v>13.3857</v>
          </cell>
          <cell r="D12">
            <v>13.707000000000001</v>
          </cell>
          <cell r="E12">
            <v>14.036</v>
          </cell>
          <cell r="F12">
            <v>14.3729</v>
          </cell>
          <cell r="G12">
            <v>14.7178</v>
          </cell>
          <cell r="H12">
            <v>15.071</v>
          </cell>
          <cell r="I12">
            <v>15.432700000000001</v>
          </cell>
          <cell r="J12">
            <v>15.803100000000001</v>
          </cell>
          <cell r="K12">
            <v>16.182400000000001</v>
          </cell>
        </row>
        <row r="13">
          <cell r="A13">
            <v>20</v>
          </cell>
          <cell r="B13">
            <v>13.072900000000001</v>
          </cell>
          <cell r="C13">
            <v>13.706899999999999</v>
          </cell>
          <cell r="D13">
            <v>14.0359</v>
          </cell>
          <cell r="E13">
            <v>14.3728</v>
          </cell>
          <cell r="F13">
            <v>14.717700000000001</v>
          </cell>
          <cell r="G13">
            <v>15.0709</v>
          </cell>
          <cell r="H13">
            <v>15.432600000000001</v>
          </cell>
          <cell r="I13">
            <v>15.803000000000001</v>
          </cell>
          <cell r="J13">
            <v>16.182300000000001</v>
          </cell>
          <cell r="K13">
            <v>16.570699999999999</v>
          </cell>
        </row>
        <row r="14">
          <cell r="A14">
            <v>21</v>
          </cell>
          <cell r="B14">
            <v>13.3866</v>
          </cell>
          <cell r="C14">
            <v>14.0359</v>
          </cell>
          <cell r="D14">
            <v>14.3728</v>
          </cell>
          <cell r="E14">
            <v>14.717700000000001</v>
          </cell>
          <cell r="F14">
            <v>15.0709</v>
          </cell>
          <cell r="G14">
            <v>15.432600000000001</v>
          </cell>
          <cell r="H14">
            <v>15.803000000000001</v>
          </cell>
          <cell r="I14">
            <v>16.182300000000001</v>
          </cell>
          <cell r="J14">
            <v>16.570699999999999</v>
          </cell>
          <cell r="K14">
            <v>16.968399999999999</v>
          </cell>
        </row>
        <row r="15">
          <cell r="A15">
            <v>22</v>
          </cell>
          <cell r="B15">
            <v>13.7079</v>
          </cell>
          <cell r="C15">
            <v>14.3727</v>
          </cell>
          <cell r="D15">
            <v>14.717599999999999</v>
          </cell>
          <cell r="E15">
            <v>15.0708</v>
          </cell>
          <cell r="F15">
            <v>15.432499999999999</v>
          </cell>
          <cell r="G15">
            <v>15.802899999999999</v>
          </cell>
          <cell r="H15">
            <v>16.182200000000002</v>
          </cell>
          <cell r="I15">
            <v>16.570599999999999</v>
          </cell>
          <cell r="J15">
            <v>16.968299999999999</v>
          </cell>
          <cell r="K15">
            <v>17.375499999999999</v>
          </cell>
        </row>
        <row r="16">
          <cell r="A16">
            <v>23</v>
          </cell>
          <cell r="B16">
            <v>14.036899999999999</v>
          </cell>
          <cell r="C16">
            <v>14.717700000000001</v>
          </cell>
          <cell r="D16">
            <v>15.0709</v>
          </cell>
          <cell r="E16">
            <v>15.432600000000001</v>
          </cell>
          <cell r="F16">
            <v>15.803000000000001</v>
          </cell>
          <cell r="G16">
            <v>16.182300000000001</v>
          </cell>
          <cell r="H16">
            <v>16.570699999999999</v>
          </cell>
          <cell r="I16">
            <v>16.968399999999999</v>
          </cell>
          <cell r="J16">
            <v>17.375599999999999</v>
          </cell>
          <cell r="K16">
            <v>17.7926</v>
          </cell>
        </row>
        <row r="17">
          <cell r="A17">
            <v>24</v>
          </cell>
          <cell r="B17">
            <v>14.373799999999999</v>
          </cell>
          <cell r="C17">
            <v>15.0709</v>
          </cell>
          <cell r="D17">
            <v>15.432600000000001</v>
          </cell>
          <cell r="E17">
            <v>15.803000000000001</v>
          </cell>
          <cell r="F17">
            <v>16.182300000000001</v>
          </cell>
          <cell r="G17">
            <v>16.570699999999999</v>
          </cell>
          <cell r="H17">
            <v>16.968399999999999</v>
          </cell>
          <cell r="I17">
            <v>17.375599999999999</v>
          </cell>
          <cell r="J17">
            <v>17.7926</v>
          </cell>
          <cell r="K17">
            <v>18.2196</v>
          </cell>
        </row>
        <row r="18">
          <cell r="A18">
            <v>25</v>
          </cell>
          <cell r="B18">
            <v>14.7188</v>
          </cell>
          <cell r="C18">
            <v>15.432700000000001</v>
          </cell>
          <cell r="D18">
            <v>15.803100000000001</v>
          </cell>
          <cell r="E18">
            <v>16.182400000000001</v>
          </cell>
          <cell r="F18">
            <v>16.570799999999998</v>
          </cell>
          <cell r="G18">
            <v>16.968499999999999</v>
          </cell>
          <cell r="H18">
            <v>17.375699999999998</v>
          </cell>
          <cell r="I18">
            <v>17.7927</v>
          </cell>
          <cell r="J18">
            <v>18.2197</v>
          </cell>
          <cell r="K18">
            <v>18.657</v>
          </cell>
        </row>
        <row r="19">
          <cell r="A19">
            <v>26</v>
          </cell>
          <cell r="B19">
            <v>15.072100000000001</v>
          </cell>
          <cell r="C19">
            <v>15.803100000000001</v>
          </cell>
          <cell r="D19">
            <v>16.182400000000001</v>
          </cell>
          <cell r="E19">
            <v>16.570799999999998</v>
          </cell>
          <cell r="F19">
            <v>16.968499999999999</v>
          </cell>
          <cell r="G19">
            <v>17.375699999999998</v>
          </cell>
          <cell r="H19">
            <v>17.7927</v>
          </cell>
          <cell r="I19">
            <v>18.2197</v>
          </cell>
          <cell r="J19">
            <v>18.657</v>
          </cell>
          <cell r="K19">
            <v>19.104800000000001</v>
          </cell>
        </row>
        <row r="20">
          <cell r="A20">
            <v>27</v>
          </cell>
          <cell r="B20">
            <v>15.4338</v>
          </cell>
          <cell r="C20">
            <v>16.182300000000001</v>
          </cell>
          <cell r="D20">
            <v>16.570699999999999</v>
          </cell>
          <cell r="E20">
            <v>16.968399999999999</v>
          </cell>
          <cell r="F20">
            <v>17.375599999999999</v>
          </cell>
          <cell r="G20">
            <v>17.7926</v>
          </cell>
          <cell r="H20">
            <v>18.2196</v>
          </cell>
          <cell r="I20">
            <v>18.6569</v>
          </cell>
          <cell r="J20">
            <v>19.104700000000001</v>
          </cell>
          <cell r="K20">
            <v>19.563199999999998</v>
          </cell>
        </row>
        <row r="21">
          <cell r="A21">
            <v>28</v>
          </cell>
          <cell r="B21">
            <v>15.8042</v>
          </cell>
          <cell r="C21">
            <v>16.570699999999999</v>
          </cell>
          <cell r="D21">
            <v>16.968399999999999</v>
          </cell>
          <cell r="E21">
            <v>17.375599999999999</v>
          </cell>
          <cell r="F21">
            <v>17.7926</v>
          </cell>
          <cell r="G21">
            <v>18.2196</v>
          </cell>
          <cell r="H21">
            <v>18.6569</v>
          </cell>
          <cell r="I21">
            <v>19.104700000000001</v>
          </cell>
          <cell r="J21">
            <v>19.563199999999998</v>
          </cell>
          <cell r="K21">
            <v>20.032699999999998</v>
          </cell>
        </row>
        <row r="22">
          <cell r="A22">
            <v>29</v>
          </cell>
          <cell r="B22">
            <v>16.183499999999999</v>
          </cell>
          <cell r="C22">
            <v>16.968399999999999</v>
          </cell>
          <cell r="D22">
            <v>17.375599999999999</v>
          </cell>
          <cell r="E22">
            <v>17.7926</v>
          </cell>
          <cell r="F22">
            <v>18.2196</v>
          </cell>
          <cell r="G22">
            <v>18.6569</v>
          </cell>
          <cell r="H22">
            <v>19.104700000000001</v>
          </cell>
          <cell r="I22">
            <v>19.563199999999998</v>
          </cell>
          <cell r="J22">
            <v>20.032699999999998</v>
          </cell>
          <cell r="K22">
            <v>20.513500000000001</v>
          </cell>
        </row>
        <row r="23">
          <cell r="A23">
            <v>30</v>
          </cell>
          <cell r="B23">
            <v>16.571899999999999</v>
          </cell>
          <cell r="C23">
            <v>17.375599999999999</v>
          </cell>
          <cell r="D23">
            <v>17.7926</v>
          </cell>
          <cell r="E23">
            <v>18.2196</v>
          </cell>
          <cell r="F23">
            <v>18.6569</v>
          </cell>
          <cell r="G23">
            <v>19.104700000000001</v>
          </cell>
          <cell r="H23">
            <v>19.563199999999998</v>
          </cell>
          <cell r="I23">
            <v>20.032699999999998</v>
          </cell>
          <cell r="J23">
            <v>20.513500000000001</v>
          </cell>
          <cell r="K23">
            <v>21.005800000000001</v>
          </cell>
        </row>
        <row r="24">
          <cell r="A24">
            <v>31</v>
          </cell>
          <cell r="B24">
            <v>16.9696</v>
          </cell>
          <cell r="C24">
            <v>17.7926</v>
          </cell>
          <cell r="D24">
            <v>18.2196</v>
          </cell>
          <cell r="E24">
            <v>18.6569</v>
          </cell>
          <cell r="F24">
            <v>19.104700000000001</v>
          </cell>
          <cell r="G24">
            <v>19.563199999999998</v>
          </cell>
          <cell r="H24">
            <v>20.032699999999998</v>
          </cell>
          <cell r="I24">
            <v>20.513500000000001</v>
          </cell>
          <cell r="J24">
            <v>21.005800000000001</v>
          </cell>
          <cell r="K24">
            <v>21.509899999999998</v>
          </cell>
        </row>
        <row r="25">
          <cell r="A25">
            <v>32</v>
          </cell>
          <cell r="B25">
            <v>17.376899999999999</v>
          </cell>
          <cell r="C25">
            <v>18.2197</v>
          </cell>
          <cell r="D25">
            <v>18.657</v>
          </cell>
          <cell r="E25">
            <v>19.104800000000001</v>
          </cell>
          <cell r="F25">
            <v>19.563300000000002</v>
          </cell>
          <cell r="G25">
            <v>20.032800000000002</v>
          </cell>
          <cell r="H25">
            <v>20.5136</v>
          </cell>
          <cell r="I25">
            <v>21.0059</v>
          </cell>
          <cell r="J25">
            <v>21.51</v>
          </cell>
          <cell r="K25">
            <v>22.026199999999999</v>
          </cell>
        </row>
        <row r="26">
          <cell r="A26">
            <v>33</v>
          </cell>
          <cell r="B26">
            <v>17.793900000000001</v>
          </cell>
          <cell r="C26">
            <v>18.6569</v>
          </cell>
          <cell r="D26">
            <v>19.104700000000001</v>
          </cell>
          <cell r="E26">
            <v>19.563199999999998</v>
          </cell>
          <cell r="F26">
            <v>20.032699999999998</v>
          </cell>
          <cell r="G26">
            <v>20.513500000000001</v>
          </cell>
          <cell r="H26">
            <v>21.005800000000001</v>
          </cell>
          <cell r="I26">
            <v>21.509899999999998</v>
          </cell>
          <cell r="J26">
            <v>22.0261</v>
          </cell>
          <cell r="K26">
            <v>22.5547</v>
          </cell>
        </row>
        <row r="27">
          <cell r="A27">
            <v>34</v>
          </cell>
          <cell r="B27">
            <v>18.221</v>
          </cell>
          <cell r="C27">
            <v>19.104700000000001</v>
          </cell>
          <cell r="D27">
            <v>19.563199999999998</v>
          </cell>
          <cell r="E27">
            <v>20.032699999999998</v>
          </cell>
          <cell r="F27">
            <v>20.513500000000001</v>
          </cell>
          <cell r="G27">
            <v>21.005800000000001</v>
          </cell>
          <cell r="H27">
            <v>21.509899999999998</v>
          </cell>
          <cell r="I27">
            <v>22.0261</v>
          </cell>
          <cell r="J27">
            <v>22.5547</v>
          </cell>
          <cell r="K27">
            <v>23.096</v>
          </cell>
        </row>
        <row r="28">
          <cell r="A28">
            <v>35</v>
          </cell>
          <cell r="B28">
            <v>18.658300000000001</v>
          </cell>
          <cell r="C28">
            <v>19.563199999999998</v>
          </cell>
          <cell r="D28">
            <v>20.032699999999998</v>
          </cell>
          <cell r="E28">
            <v>20.513500000000001</v>
          </cell>
          <cell r="F28">
            <v>21.005800000000001</v>
          </cell>
          <cell r="G28">
            <v>21.509899999999998</v>
          </cell>
          <cell r="H28">
            <v>22.0261</v>
          </cell>
          <cell r="I28">
            <v>22.5547</v>
          </cell>
          <cell r="J28">
            <v>23.096</v>
          </cell>
          <cell r="K28">
            <v>23.650300000000001</v>
          </cell>
        </row>
        <row r="29">
          <cell r="A29">
            <v>36</v>
          </cell>
          <cell r="B29">
            <v>19.106100000000001</v>
          </cell>
          <cell r="C29">
            <v>20.032699999999998</v>
          </cell>
          <cell r="D29">
            <v>20.513500000000001</v>
          </cell>
          <cell r="E29">
            <v>21.005800000000001</v>
          </cell>
          <cell r="F29">
            <v>21.509899999999998</v>
          </cell>
          <cell r="G29">
            <v>22.0261</v>
          </cell>
          <cell r="H29">
            <v>22.5547</v>
          </cell>
          <cell r="I29">
            <v>23.096</v>
          </cell>
          <cell r="J29">
            <v>23.650300000000001</v>
          </cell>
          <cell r="K29">
            <v>24.2179</v>
          </cell>
        </row>
        <row r="30">
          <cell r="A30">
            <v>37</v>
          </cell>
          <cell r="B30">
            <v>19.564599999999999</v>
          </cell>
          <cell r="C30">
            <v>20.513500000000001</v>
          </cell>
          <cell r="D30">
            <v>21.005800000000001</v>
          </cell>
          <cell r="E30">
            <v>21.509899999999998</v>
          </cell>
          <cell r="F30">
            <v>22.0261</v>
          </cell>
          <cell r="G30">
            <v>22.5547</v>
          </cell>
          <cell r="H30">
            <v>23.096</v>
          </cell>
          <cell r="I30">
            <v>23.650300000000001</v>
          </cell>
          <cell r="J30">
            <v>24.2179</v>
          </cell>
          <cell r="K30">
            <v>24.799099999999999</v>
          </cell>
        </row>
        <row r="31">
          <cell r="A31">
            <v>38</v>
          </cell>
          <cell r="B31">
            <v>20.034199999999998</v>
          </cell>
          <cell r="C31">
            <v>21.0059</v>
          </cell>
          <cell r="D31">
            <v>21.51</v>
          </cell>
          <cell r="E31">
            <v>22.026199999999999</v>
          </cell>
          <cell r="F31">
            <v>22.5548</v>
          </cell>
          <cell r="G31">
            <v>23.0961</v>
          </cell>
          <cell r="H31">
            <v>23.650400000000001</v>
          </cell>
          <cell r="I31">
            <v>24.218</v>
          </cell>
          <cell r="J31">
            <v>24.799199999999999</v>
          </cell>
          <cell r="K31">
            <v>25.394400000000001</v>
          </cell>
        </row>
        <row r="32">
          <cell r="A32">
            <v>39</v>
          </cell>
          <cell r="B32">
            <v>20.515000000000001</v>
          </cell>
          <cell r="C32">
            <v>21.51</v>
          </cell>
          <cell r="D32">
            <v>22.026199999999999</v>
          </cell>
          <cell r="E32">
            <v>22.5548</v>
          </cell>
          <cell r="F32">
            <v>23.0961</v>
          </cell>
          <cell r="G32">
            <v>23.650400000000001</v>
          </cell>
          <cell r="H32">
            <v>24.218</v>
          </cell>
          <cell r="I32">
            <v>24.799199999999999</v>
          </cell>
          <cell r="J32">
            <v>25.394400000000001</v>
          </cell>
          <cell r="K32">
            <v>26.003900000000002</v>
          </cell>
        </row>
        <row r="33">
          <cell r="A33">
            <v>40</v>
          </cell>
          <cell r="B33">
            <v>21.007400000000001</v>
          </cell>
          <cell r="C33">
            <v>22.026299999999999</v>
          </cell>
          <cell r="D33">
            <v>22.5549</v>
          </cell>
          <cell r="E33">
            <v>23.0962</v>
          </cell>
          <cell r="F33">
            <v>23.650500000000001</v>
          </cell>
          <cell r="G33">
            <v>24.2181</v>
          </cell>
          <cell r="H33">
            <v>24.799299999999999</v>
          </cell>
          <cell r="I33">
            <v>25.394500000000001</v>
          </cell>
          <cell r="J33">
            <v>26.004000000000001</v>
          </cell>
          <cell r="K33">
            <v>26.6281</v>
          </cell>
        </row>
        <row r="34">
          <cell r="A34">
            <v>41</v>
          </cell>
          <cell r="B34">
            <v>21.511600000000001</v>
          </cell>
          <cell r="C34">
            <v>22.5549</v>
          </cell>
          <cell r="D34">
            <v>23.0962</v>
          </cell>
          <cell r="E34">
            <v>23.650500000000001</v>
          </cell>
          <cell r="F34">
            <v>24.2181</v>
          </cell>
          <cell r="G34">
            <v>24.799299999999999</v>
          </cell>
          <cell r="H34">
            <v>25.394500000000001</v>
          </cell>
          <cell r="I34">
            <v>26.004000000000001</v>
          </cell>
          <cell r="J34">
            <v>26.6281</v>
          </cell>
          <cell r="K34">
            <v>27.267199999999999</v>
          </cell>
        </row>
        <row r="35">
          <cell r="A35">
            <v>42</v>
          </cell>
          <cell r="B35">
            <v>22.027899999999999</v>
          </cell>
          <cell r="C35">
            <v>23.096299999999999</v>
          </cell>
          <cell r="D35">
            <v>23.650600000000001</v>
          </cell>
          <cell r="E35">
            <v>24.2182</v>
          </cell>
          <cell r="F35">
            <v>24.799399999999999</v>
          </cell>
          <cell r="G35">
            <v>25.394600000000001</v>
          </cell>
          <cell r="H35">
            <v>26.004100000000001</v>
          </cell>
          <cell r="I35">
            <v>26.6282</v>
          </cell>
          <cell r="J35">
            <v>27.267299999999999</v>
          </cell>
          <cell r="K35">
            <v>27.921700000000001</v>
          </cell>
        </row>
        <row r="36">
          <cell r="A36">
            <v>43</v>
          </cell>
          <cell r="B36">
            <v>22.5566</v>
          </cell>
          <cell r="C36">
            <v>23.650600000000001</v>
          </cell>
          <cell r="D36">
            <v>24.2182</v>
          </cell>
          <cell r="E36">
            <v>24.799399999999999</v>
          </cell>
          <cell r="F36">
            <v>25.394600000000001</v>
          </cell>
          <cell r="G36">
            <v>26.004100000000001</v>
          </cell>
          <cell r="H36">
            <v>26.6282</v>
          </cell>
          <cell r="I36">
            <v>27.267299999999999</v>
          </cell>
          <cell r="J36">
            <v>27.921700000000001</v>
          </cell>
          <cell r="K36">
            <v>28.591799999999999</v>
          </cell>
        </row>
        <row r="37">
          <cell r="A37">
            <v>44</v>
          </cell>
          <cell r="B37">
            <v>23.097999999999999</v>
          </cell>
          <cell r="C37">
            <v>24.218299999999999</v>
          </cell>
          <cell r="D37">
            <v>24.799499999999998</v>
          </cell>
          <cell r="E37">
            <v>25.3947</v>
          </cell>
          <cell r="F37">
            <v>26.004200000000001</v>
          </cell>
          <cell r="G37">
            <v>26.628299999999999</v>
          </cell>
          <cell r="H37">
            <v>27.267399999999999</v>
          </cell>
          <cell r="I37">
            <v>27.921800000000001</v>
          </cell>
          <cell r="J37">
            <v>28.591899999999999</v>
          </cell>
          <cell r="K37">
            <v>29.278099999999998</v>
          </cell>
        </row>
        <row r="38">
          <cell r="A38">
            <v>45</v>
          </cell>
          <cell r="B38">
            <v>23.6524</v>
          </cell>
          <cell r="C38">
            <v>24.799499999999998</v>
          </cell>
          <cell r="D38">
            <v>25.3947</v>
          </cell>
          <cell r="E38">
            <v>26.004200000000001</v>
          </cell>
          <cell r="F38">
            <v>26.628299999999999</v>
          </cell>
          <cell r="G38">
            <v>27.267399999999999</v>
          </cell>
          <cell r="H38">
            <v>27.921800000000001</v>
          </cell>
          <cell r="I38">
            <v>28.591899999999999</v>
          </cell>
          <cell r="J38">
            <v>29.278099999999998</v>
          </cell>
          <cell r="K38">
            <v>29.980799999999999</v>
          </cell>
        </row>
        <row r="39">
          <cell r="A39">
            <v>46</v>
          </cell>
          <cell r="B39">
            <v>24.220099999999999</v>
          </cell>
          <cell r="C39">
            <v>25.3948</v>
          </cell>
          <cell r="D39">
            <v>26.004300000000001</v>
          </cell>
          <cell r="E39">
            <v>26.628399999999999</v>
          </cell>
          <cell r="F39">
            <v>27.267499999999998</v>
          </cell>
          <cell r="G39">
            <v>27.921900000000001</v>
          </cell>
          <cell r="H39">
            <v>28.591999999999999</v>
          </cell>
          <cell r="I39">
            <v>29.278199999999998</v>
          </cell>
          <cell r="J39">
            <v>29.980899999999998</v>
          </cell>
          <cell r="K39">
            <v>30.700399999999998</v>
          </cell>
        </row>
        <row r="40">
          <cell r="A40">
            <v>47</v>
          </cell>
          <cell r="B40">
            <v>24.801400000000001</v>
          </cell>
          <cell r="C40">
            <v>26.004300000000001</v>
          </cell>
          <cell r="D40">
            <v>26.628399999999999</v>
          </cell>
          <cell r="E40">
            <v>27.267499999999998</v>
          </cell>
          <cell r="F40">
            <v>27.921900000000001</v>
          </cell>
          <cell r="G40">
            <v>28.591999999999999</v>
          </cell>
          <cell r="H40">
            <v>29.278199999999998</v>
          </cell>
          <cell r="I40">
            <v>29.980899999999998</v>
          </cell>
          <cell r="J40">
            <v>30.700399999999998</v>
          </cell>
          <cell r="K40">
            <v>31.437200000000001</v>
          </cell>
        </row>
        <row r="41">
          <cell r="A41">
            <v>48</v>
          </cell>
          <cell r="B41">
            <v>25.396599999999999</v>
          </cell>
          <cell r="C41">
            <v>26.628299999999999</v>
          </cell>
          <cell r="D41">
            <v>27.267399999999999</v>
          </cell>
          <cell r="E41">
            <v>27.921800000000001</v>
          </cell>
          <cell r="F41">
            <v>28.591899999999999</v>
          </cell>
          <cell r="G41">
            <v>29.278099999999998</v>
          </cell>
          <cell r="H41">
            <v>29.980799999999999</v>
          </cell>
          <cell r="I41">
            <v>30.700299999999999</v>
          </cell>
          <cell r="J41">
            <v>31.437100000000001</v>
          </cell>
          <cell r="K41">
            <v>32.191600000000001</v>
          </cell>
        </row>
        <row r="42">
          <cell r="A42">
            <v>49</v>
          </cell>
          <cell r="B42">
            <v>26.0061</v>
          </cell>
          <cell r="C42">
            <v>27.267399999999999</v>
          </cell>
          <cell r="D42">
            <v>27.921800000000001</v>
          </cell>
          <cell r="E42">
            <v>28.591899999999999</v>
          </cell>
          <cell r="F42">
            <v>29.278099999999998</v>
          </cell>
          <cell r="G42">
            <v>29.980799999999999</v>
          </cell>
          <cell r="H42">
            <v>30.700299999999999</v>
          </cell>
          <cell r="I42">
            <v>31.437100000000001</v>
          </cell>
          <cell r="J42">
            <v>32.191600000000001</v>
          </cell>
          <cell r="K42">
            <v>32.964199999999998</v>
          </cell>
        </row>
        <row r="43">
          <cell r="A43">
            <v>50</v>
          </cell>
          <cell r="B43">
            <v>26.630199999999999</v>
          </cell>
          <cell r="C43">
            <v>27.921800000000001</v>
          </cell>
          <cell r="D43">
            <v>28.591899999999999</v>
          </cell>
          <cell r="E43">
            <v>29.278099999999998</v>
          </cell>
          <cell r="F43">
            <v>29.980799999999999</v>
          </cell>
          <cell r="G43">
            <v>30.700299999999999</v>
          </cell>
          <cell r="H43">
            <v>31.437100000000001</v>
          </cell>
          <cell r="I43">
            <v>32.191600000000001</v>
          </cell>
          <cell r="J43">
            <v>32.964199999999998</v>
          </cell>
          <cell r="K43">
            <v>33.755299999999998</v>
          </cell>
        </row>
        <row r="44">
          <cell r="A44">
            <v>51</v>
          </cell>
          <cell r="B44">
            <v>27.269300000000001</v>
          </cell>
          <cell r="C44">
            <v>28.591899999999999</v>
          </cell>
          <cell r="D44">
            <v>29.278099999999998</v>
          </cell>
          <cell r="E44">
            <v>29.980799999999999</v>
          </cell>
          <cell r="F44">
            <v>30.700299999999999</v>
          </cell>
          <cell r="G44">
            <v>31.437100000000001</v>
          </cell>
          <cell r="H44">
            <v>32.191600000000001</v>
          </cell>
          <cell r="I44">
            <v>32.964199999999998</v>
          </cell>
          <cell r="J44">
            <v>33.755299999999998</v>
          </cell>
          <cell r="K44">
            <v>34.565399999999997</v>
          </cell>
        </row>
        <row r="45">
          <cell r="A45">
            <v>52</v>
          </cell>
          <cell r="B45">
            <v>27.9238</v>
          </cell>
          <cell r="C45">
            <v>29.278099999999998</v>
          </cell>
          <cell r="D45">
            <v>29.980799999999999</v>
          </cell>
          <cell r="E45">
            <v>30.700299999999999</v>
          </cell>
          <cell r="F45">
            <v>31.437100000000001</v>
          </cell>
          <cell r="G45">
            <v>32.191600000000001</v>
          </cell>
          <cell r="H45">
            <v>32.964199999999998</v>
          </cell>
          <cell r="I45">
            <v>33.755299999999998</v>
          </cell>
          <cell r="J45">
            <v>34.565399999999997</v>
          </cell>
          <cell r="K45">
            <v>35.395000000000003</v>
          </cell>
        </row>
        <row r="46">
          <cell r="A46">
            <v>53</v>
          </cell>
          <cell r="B46">
            <v>28.594000000000001</v>
          </cell>
          <cell r="C46">
            <v>29.980799999999999</v>
          </cell>
          <cell r="D46">
            <v>30.700299999999999</v>
          </cell>
          <cell r="E46">
            <v>31.437100000000001</v>
          </cell>
          <cell r="F46">
            <v>32.191600000000001</v>
          </cell>
          <cell r="G46">
            <v>32.964199999999998</v>
          </cell>
          <cell r="H46">
            <v>33.755299999999998</v>
          </cell>
          <cell r="I46">
            <v>34.565399999999997</v>
          </cell>
          <cell r="J46">
            <v>35.395000000000003</v>
          </cell>
          <cell r="K46">
            <v>36.244500000000002</v>
          </cell>
        </row>
        <row r="47">
          <cell r="A47">
            <v>54</v>
          </cell>
          <cell r="B47">
            <v>29.2803</v>
          </cell>
          <cell r="C47">
            <v>30.700399999999998</v>
          </cell>
          <cell r="D47">
            <v>31.437200000000001</v>
          </cell>
          <cell r="E47">
            <v>32.191699999999997</v>
          </cell>
          <cell r="F47">
            <v>32.964300000000001</v>
          </cell>
          <cell r="G47">
            <v>33.755400000000002</v>
          </cell>
          <cell r="H47">
            <v>34.5655</v>
          </cell>
          <cell r="I47">
            <v>35.395099999999999</v>
          </cell>
          <cell r="J47">
            <v>36.244599999999998</v>
          </cell>
          <cell r="K47">
            <v>37.1145</v>
          </cell>
        </row>
        <row r="48">
          <cell r="A48">
            <v>55</v>
          </cell>
          <cell r="B48">
            <v>29.983000000000001</v>
          </cell>
          <cell r="C48">
            <v>31.437200000000001</v>
          </cell>
          <cell r="D48">
            <v>32.191699999999997</v>
          </cell>
          <cell r="E48">
            <v>32.964300000000001</v>
          </cell>
          <cell r="F48">
            <v>33.755400000000002</v>
          </cell>
          <cell r="G48">
            <v>34.5655</v>
          </cell>
          <cell r="H48">
            <v>35.395099999999999</v>
          </cell>
          <cell r="I48">
            <v>36.244599999999998</v>
          </cell>
          <cell r="J48">
            <v>37.1145</v>
          </cell>
          <cell r="K48">
            <v>38.005200000000002</v>
          </cell>
        </row>
        <row r="49">
          <cell r="A49">
            <v>56</v>
          </cell>
          <cell r="B49">
            <v>30.7026</v>
          </cell>
          <cell r="C49">
            <v>32.191699999999997</v>
          </cell>
          <cell r="D49">
            <v>32.964300000000001</v>
          </cell>
          <cell r="E49">
            <v>33.755400000000002</v>
          </cell>
          <cell r="F49">
            <v>34.5655</v>
          </cell>
          <cell r="G49">
            <v>35.395099999999999</v>
          </cell>
          <cell r="H49">
            <v>36.244599999999998</v>
          </cell>
          <cell r="I49">
            <v>37.1145</v>
          </cell>
          <cell r="J49">
            <v>38.005200000000002</v>
          </cell>
          <cell r="K49">
            <v>38.917299999999997</v>
          </cell>
        </row>
        <row r="50">
          <cell r="A50">
            <v>57</v>
          </cell>
          <cell r="B50">
            <v>31.439499999999999</v>
          </cell>
          <cell r="C50">
            <v>32.964300000000001</v>
          </cell>
          <cell r="D50">
            <v>33.755400000000002</v>
          </cell>
          <cell r="E50">
            <v>34.5655</v>
          </cell>
          <cell r="F50">
            <v>35.395099999999999</v>
          </cell>
          <cell r="G50">
            <v>36.244599999999998</v>
          </cell>
          <cell r="H50">
            <v>37.1145</v>
          </cell>
          <cell r="I50">
            <v>38.005200000000002</v>
          </cell>
          <cell r="J50">
            <v>38.917299999999997</v>
          </cell>
          <cell r="K50">
            <v>39.851300000000002</v>
          </cell>
        </row>
        <row r="51">
          <cell r="A51">
            <v>58</v>
          </cell>
          <cell r="B51">
            <v>32.194000000000003</v>
          </cell>
          <cell r="C51">
            <v>33.755400000000002</v>
          </cell>
          <cell r="D51">
            <v>34.5655</v>
          </cell>
          <cell r="E51">
            <v>35.395099999999999</v>
          </cell>
          <cell r="F51">
            <v>36.244599999999998</v>
          </cell>
          <cell r="G51">
            <v>37.1145</v>
          </cell>
          <cell r="H51">
            <v>38.005200000000002</v>
          </cell>
          <cell r="I51">
            <v>38.917299999999997</v>
          </cell>
          <cell r="J51">
            <v>39.851300000000002</v>
          </cell>
          <cell r="K51">
            <v>40.807699999999997</v>
          </cell>
        </row>
        <row r="52">
          <cell r="A52">
            <v>59</v>
          </cell>
          <cell r="B52">
            <v>32.966700000000003</v>
          </cell>
          <cell r="C52">
            <v>34.565600000000003</v>
          </cell>
          <cell r="D52">
            <v>35.395200000000003</v>
          </cell>
          <cell r="E52">
            <v>36.244700000000002</v>
          </cell>
          <cell r="F52">
            <v>37.114600000000003</v>
          </cell>
          <cell r="G52">
            <v>38.005400000000002</v>
          </cell>
          <cell r="H52">
            <v>38.917499999999997</v>
          </cell>
          <cell r="I52">
            <v>39.851500000000001</v>
          </cell>
          <cell r="J52">
            <v>40.807899999999997</v>
          </cell>
          <cell r="K52">
            <v>41.787300000000002</v>
          </cell>
        </row>
        <row r="53">
          <cell r="A53">
            <v>60</v>
          </cell>
          <cell r="B53">
            <v>33.757899999999999</v>
          </cell>
          <cell r="C53">
            <v>35.395200000000003</v>
          </cell>
          <cell r="D53">
            <v>36.244700000000002</v>
          </cell>
          <cell r="E53">
            <v>37.114600000000003</v>
          </cell>
          <cell r="F53">
            <v>38.005400000000002</v>
          </cell>
          <cell r="G53">
            <v>38.917499999999997</v>
          </cell>
          <cell r="H53">
            <v>39.851500000000001</v>
          </cell>
          <cell r="I53">
            <v>40.807899999999997</v>
          </cell>
          <cell r="J53">
            <v>41.787300000000002</v>
          </cell>
          <cell r="K53">
            <v>42.790199999999999</v>
          </cell>
        </row>
        <row r="54">
          <cell r="A54">
            <v>61</v>
          </cell>
          <cell r="B54">
            <v>34.568100000000001</v>
          </cell>
          <cell r="C54">
            <v>36.244700000000002</v>
          </cell>
          <cell r="D54">
            <v>37.114600000000003</v>
          </cell>
          <cell r="E54">
            <v>38.005400000000002</v>
          </cell>
          <cell r="F54">
            <v>38.917499999999997</v>
          </cell>
          <cell r="G54">
            <v>39.851500000000001</v>
          </cell>
          <cell r="H54">
            <v>40.807899999999997</v>
          </cell>
          <cell r="I54">
            <v>41.787300000000002</v>
          </cell>
          <cell r="J54">
            <v>42.790199999999999</v>
          </cell>
          <cell r="K54">
            <v>43.8172</v>
          </cell>
        </row>
        <row r="55">
          <cell r="A55">
            <v>62</v>
          </cell>
          <cell r="B55">
            <v>35.3977</v>
          </cell>
          <cell r="C55">
            <v>37.1145</v>
          </cell>
          <cell r="D55">
            <v>38.005200000000002</v>
          </cell>
          <cell r="E55">
            <v>38.917299999999997</v>
          </cell>
          <cell r="F55">
            <v>39.851300000000002</v>
          </cell>
          <cell r="G55">
            <v>40.807699999999997</v>
          </cell>
          <cell r="H55">
            <v>41.787100000000002</v>
          </cell>
          <cell r="I55">
            <v>42.79</v>
          </cell>
          <cell r="J55">
            <v>43.817</v>
          </cell>
          <cell r="K55">
            <v>44.868600000000001</v>
          </cell>
        </row>
        <row r="56">
          <cell r="A56">
            <v>63</v>
          </cell>
          <cell r="B56">
            <v>36.247199999999999</v>
          </cell>
          <cell r="C56">
            <v>38.005200000000002</v>
          </cell>
          <cell r="D56">
            <v>38.917299999999997</v>
          </cell>
          <cell r="E56">
            <v>39.851300000000002</v>
          </cell>
          <cell r="F56">
            <v>40.807699999999997</v>
          </cell>
          <cell r="G56">
            <v>41.787100000000002</v>
          </cell>
          <cell r="H56">
            <v>42.79</v>
          </cell>
          <cell r="I56">
            <v>43.817</v>
          </cell>
          <cell r="J56">
            <v>44.868600000000001</v>
          </cell>
          <cell r="K56">
            <v>45.945399999999999</v>
          </cell>
        </row>
        <row r="57">
          <cell r="A57">
            <v>64</v>
          </cell>
          <cell r="B57">
            <v>37.117100000000001</v>
          </cell>
          <cell r="C57">
            <v>38.917299999999997</v>
          </cell>
          <cell r="D57">
            <v>39.851300000000002</v>
          </cell>
          <cell r="E57">
            <v>40.807699999999997</v>
          </cell>
          <cell r="F57">
            <v>41.787100000000002</v>
          </cell>
          <cell r="G57">
            <v>42.79</v>
          </cell>
          <cell r="H57">
            <v>43.817</v>
          </cell>
          <cell r="I57">
            <v>44.868600000000001</v>
          </cell>
          <cell r="J57">
            <v>45.945399999999999</v>
          </cell>
          <cell r="K57">
            <v>47.048099999999998</v>
          </cell>
        </row>
        <row r="58">
          <cell r="A58">
            <v>65</v>
          </cell>
          <cell r="B58">
            <v>38.007899999999999</v>
          </cell>
          <cell r="C58">
            <v>39.851300000000002</v>
          </cell>
          <cell r="D58">
            <v>40.807699999999997</v>
          </cell>
          <cell r="E58">
            <v>41.787100000000002</v>
          </cell>
          <cell r="F58">
            <v>42.79</v>
          </cell>
          <cell r="G58">
            <v>43.817</v>
          </cell>
          <cell r="H58">
            <v>44.868600000000001</v>
          </cell>
          <cell r="I58">
            <v>45.945399999999999</v>
          </cell>
          <cell r="J58">
            <v>47.048099999999998</v>
          </cell>
          <cell r="K58">
            <v>48.177300000000002</v>
          </cell>
        </row>
        <row r="59">
          <cell r="A59">
            <v>66</v>
          </cell>
          <cell r="B59">
            <v>38.920099999999998</v>
          </cell>
          <cell r="C59">
            <v>40.807699999999997</v>
          </cell>
          <cell r="D59">
            <v>41.787100000000002</v>
          </cell>
          <cell r="E59">
            <v>42.79</v>
          </cell>
          <cell r="F59">
            <v>43.817</v>
          </cell>
          <cell r="G59">
            <v>44.868600000000001</v>
          </cell>
          <cell r="H59">
            <v>45.945399999999999</v>
          </cell>
          <cell r="I59">
            <v>47.048099999999998</v>
          </cell>
          <cell r="J59">
            <v>48.177300000000002</v>
          </cell>
          <cell r="K59">
            <v>49.333599999999997</v>
          </cell>
        </row>
        <row r="60">
          <cell r="A60">
            <v>67</v>
          </cell>
          <cell r="B60">
            <v>39.854199999999999</v>
          </cell>
          <cell r="C60">
            <v>41.787100000000002</v>
          </cell>
          <cell r="D60">
            <v>42.79</v>
          </cell>
          <cell r="E60">
            <v>43.817</v>
          </cell>
          <cell r="F60">
            <v>44.868600000000001</v>
          </cell>
          <cell r="G60">
            <v>45.945399999999999</v>
          </cell>
          <cell r="H60">
            <v>47.048099999999998</v>
          </cell>
          <cell r="I60">
            <v>48.177300000000002</v>
          </cell>
          <cell r="J60">
            <v>49.333599999999997</v>
          </cell>
          <cell r="K60">
            <v>50.517600000000002</v>
          </cell>
        </row>
        <row r="61">
          <cell r="A61">
            <v>68</v>
          </cell>
          <cell r="B61">
            <v>40.810699999999997</v>
          </cell>
          <cell r="C61">
            <v>42.79</v>
          </cell>
          <cell r="D61">
            <v>43.817</v>
          </cell>
          <cell r="E61">
            <v>44.868600000000001</v>
          </cell>
          <cell r="F61">
            <v>45.945399999999999</v>
          </cell>
          <cell r="G61">
            <v>47.048099999999998</v>
          </cell>
          <cell r="H61">
            <v>48.177300000000002</v>
          </cell>
          <cell r="I61">
            <v>49.333599999999997</v>
          </cell>
          <cell r="J61">
            <v>50.517600000000002</v>
          </cell>
          <cell r="K61">
            <v>51.73</v>
          </cell>
        </row>
        <row r="62">
          <cell r="A62">
            <v>69</v>
          </cell>
          <cell r="B62">
            <v>41.790199999999999</v>
          </cell>
          <cell r="C62">
            <v>43.817</v>
          </cell>
          <cell r="D62">
            <v>44.868600000000001</v>
          </cell>
          <cell r="E62">
            <v>45.945399999999999</v>
          </cell>
          <cell r="F62">
            <v>47.048099999999998</v>
          </cell>
          <cell r="G62">
            <v>48.177300000000002</v>
          </cell>
          <cell r="H62">
            <v>49.333599999999997</v>
          </cell>
          <cell r="I62">
            <v>50.517600000000002</v>
          </cell>
          <cell r="J62">
            <v>51.73</v>
          </cell>
          <cell r="K62">
            <v>52.971499999999999</v>
          </cell>
        </row>
        <row r="63">
          <cell r="A63">
            <v>70</v>
          </cell>
          <cell r="B63">
            <v>42.793199999999999</v>
          </cell>
          <cell r="C63">
            <v>44.868699999999997</v>
          </cell>
          <cell r="D63">
            <v>45.945500000000003</v>
          </cell>
          <cell r="E63">
            <v>47.048200000000001</v>
          </cell>
          <cell r="F63">
            <v>48.177399999999999</v>
          </cell>
          <cell r="G63">
            <v>49.3337</v>
          </cell>
          <cell r="H63">
            <v>50.517699999999998</v>
          </cell>
          <cell r="I63">
            <v>51.7301</v>
          </cell>
          <cell r="J63">
            <v>52.971600000000002</v>
          </cell>
          <cell r="K63">
            <v>54.242899999999999</v>
          </cell>
        </row>
        <row r="64">
          <cell r="A64">
            <v>71</v>
          </cell>
          <cell r="B64">
            <v>43.8202</v>
          </cell>
          <cell r="C64">
            <v>45.945500000000003</v>
          </cell>
          <cell r="D64">
            <v>47.048200000000001</v>
          </cell>
          <cell r="E64">
            <v>48.177399999999999</v>
          </cell>
          <cell r="F64">
            <v>49.3337</v>
          </cell>
          <cell r="G64">
            <v>50.517699999999998</v>
          </cell>
          <cell r="H64">
            <v>51.7301</v>
          </cell>
          <cell r="I64">
            <v>52.971600000000002</v>
          </cell>
          <cell r="J64">
            <v>54.242899999999999</v>
          </cell>
          <cell r="K64">
            <v>55.544699999999999</v>
          </cell>
        </row>
        <row r="65">
          <cell r="A65">
            <v>72</v>
          </cell>
          <cell r="B65">
            <v>44.871899999999997</v>
          </cell>
          <cell r="C65">
            <v>47.048200000000001</v>
          </cell>
          <cell r="D65">
            <v>48.177399999999999</v>
          </cell>
          <cell r="E65">
            <v>49.3337</v>
          </cell>
          <cell r="F65">
            <v>50.517699999999998</v>
          </cell>
          <cell r="G65">
            <v>51.7301</v>
          </cell>
          <cell r="H65">
            <v>52.971600000000002</v>
          </cell>
          <cell r="I65">
            <v>54.242899999999999</v>
          </cell>
          <cell r="J65">
            <v>55.544699999999999</v>
          </cell>
          <cell r="K65">
            <v>56.877800000000001</v>
          </cell>
        </row>
        <row r="66">
          <cell r="A66">
            <v>73</v>
          </cell>
          <cell r="B66">
            <v>45.948799999999999</v>
          </cell>
          <cell r="C66">
            <v>48.177300000000002</v>
          </cell>
          <cell r="D66">
            <v>49.333599999999997</v>
          </cell>
          <cell r="E66">
            <v>50.517600000000002</v>
          </cell>
          <cell r="F66">
            <v>51.73</v>
          </cell>
          <cell r="G66">
            <v>52.971499999999999</v>
          </cell>
          <cell r="H66">
            <v>54.242800000000003</v>
          </cell>
          <cell r="I66">
            <v>55.544600000000003</v>
          </cell>
          <cell r="J66">
            <v>56.877699999999997</v>
          </cell>
          <cell r="K66">
            <v>58.242800000000003</v>
          </cell>
        </row>
        <row r="67">
          <cell r="A67">
            <v>74</v>
          </cell>
          <cell r="B67">
            <v>47.051600000000001</v>
          </cell>
          <cell r="C67">
            <v>49.333599999999997</v>
          </cell>
          <cell r="D67">
            <v>50.517600000000002</v>
          </cell>
          <cell r="E67">
            <v>51.73</v>
          </cell>
          <cell r="F67">
            <v>52.971499999999999</v>
          </cell>
          <cell r="G67">
            <v>54.242800000000003</v>
          </cell>
          <cell r="H67">
            <v>55.544600000000003</v>
          </cell>
          <cell r="I67">
            <v>56.877699999999997</v>
          </cell>
          <cell r="J67">
            <v>58.242800000000003</v>
          </cell>
          <cell r="K67">
            <v>59.640599999999999</v>
          </cell>
        </row>
        <row r="68">
          <cell r="A68">
            <v>75</v>
          </cell>
          <cell r="B68">
            <v>48.180799999999998</v>
          </cell>
          <cell r="C68">
            <v>50.517600000000002</v>
          </cell>
          <cell r="D68">
            <v>51.73</v>
          </cell>
          <cell r="E68">
            <v>52.971499999999999</v>
          </cell>
          <cell r="F68">
            <v>54.242800000000003</v>
          </cell>
          <cell r="G68">
            <v>55.544600000000003</v>
          </cell>
          <cell r="H68">
            <v>56.877699999999997</v>
          </cell>
          <cell r="I68">
            <v>58.242800000000003</v>
          </cell>
          <cell r="J68">
            <v>59.640599999999999</v>
          </cell>
          <cell r="K68">
            <v>61.072000000000003</v>
          </cell>
        </row>
        <row r="69">
          <cell r="A69">
            <v>76</v>
          </cell>
          <cell r="B69">
            <v>49.3371</v>
          </cell>
          <cell r="C69">
            <v>51.729900000000001</v>
          </cell>
          <cell r="D69">
            <v>52.971400000000003</v>
          </cell>
          <cell r="E69">
            <v>54.242699999999999</v>
          </cell>
          <cell r="F69">
            <v>55.544499999999999</v>
          </cell>
          <cell r="G69">
            <v>56.877600000000001</v>
          </cell>
          <cell r="H69">
            <v>58.242699999999999</v>
          </cell>
          <cell r="I69">
            <v>59.640500000000003</v>
          </cell>
          <cell r="J69">
            <v>61.071899999999999</v>
          </cell>
          <cell r="K69">
            <v>62.537599999999998</v>
          </cell>
        </row>
        <row r="70">
          <cell r="A70">
            <v>77</v>
          </cell>
          <cell r="B70">
            <v>50.5212</v>
          </cell>
          <cell r="C70">
            <v>52.971499999999999</v>
          </cell>
          <cell r="D70">
            <v>54.242800000000003</v>
          </cell>
          <cell r="E70">
            <v>55.544600000000003</v>
          </cell>
          <cell r="F70">
            <v>56.877699999999997</v>
          </cell>
          <cell r="G70">
            <v>58.242800000000003</v>
          </cell>
          <cell r="H70">
            <v>59.640599999999999</v>
          </cell>
          <cell r="I70">
            <v>61.072000000000003</v>
          </cell>
          <cell r="J70">
            <v>62.537700000000001</v>
          </cell>
          <cell r="K70">
            <v>64.038600000000002</v>
          </cell>
        </row>
        <row r="71">
          <cell r="A71">
            <v>78</v>
          </cell>
          <cell r="B71">
            <v>51.733699999999999</v>
          </cell>
          <cell r="C71">
            <v>54.242800000000003</v>
          </cell>
          <cell r="D71">
            <v>55.544600000000003</v>
          </cell>
          <cell r="E71">
            <v>56.877699999999997</v>
          </cell>
          <cell r="F71">
            <v>58.242800000000003</v>
          </cell>
          <cell r="G71">
            <v>59.640599999999999</v>
          </cell>
          <cell r="H71">
            <v>61.072000000000003</v>
          </cell>
          <cell r="I71">
            <v>62.537700000000001</v>
          </cell>
          <cell r="J71">
            <v>64.038600000000002</v>
          </cell>
          <cell r="K71">
            <v>65.575500000000005</v>
          </cell>
        </row>
        <row r="72">
          <cell r="A72">
            <v>79</v>
          </cell>
          <cell r="B72">
            <v>52.975299999999997</v>
          </cell>
          <cell r="C72">
            <v>55.544600000000003</v>
          </cell>
          <cell r="D72">
            <v>56.877699999999997</v>
          </cell>
          <cell r="E72">
            <v>58.242800000000003</v>
          </cell>
          <cell r="F72">
            <v>59.640599999999999</v>
          </cell>
          <cell r="G72">
            <v>61.072000000000003</v>
          </cell>
          <cell r="H72">
            <v>62.537700000000001</v>
          </cell>
          <cell r="I72">
            <v>64.038600000000002</v>
          </cell>
          <cell r="J72">
            <v>65.575500000000005</v>
          </cell>
          <cell r="K72">
            <v>67.149299999999997</v>
          </cell>
        </row>
        <row r="73">
          <cell r="A73">
            <v>80</v>
          </cell>
          <cell r="B73">
            <v>54.246699999999997</v>
          </cell>
          <cell r="C73">
            <v>56.877699999999997</v>
          </cell>
          <cell r="D73">
            <v>58.242800000000003</v>
          </cell>
          <cell r="E73">
            <v>59.640599999999999</v>
          </cell>
          <cell r="F73">
            <v>61.072000000000003</v>
          </cell>
          <cell r="G73">
            <v>62.537700000000001</v>
          </cell>
          <cell r="H73">
            <v>64.038600000000002</v>
          </cell>
          <cell r="I73">
            <v>65.575500000000005</v>
          </cell>
          <cell r="J73">
            <v>67.149299999999997</v>
          </cell>
          <cell r="K73">
            <v>68.760900000000007</v>
          </cell>
        </row>
        <row r="74">
          <cell r="A74">
            <v>81</v>
          </cell>
          <cell r="B74">
            <v>55.5486</v>
          </cell>
          <cell r="C74">
            <v>58.242699999999999</v>
          </cell>
          <cell r="D74">
            <v>59.640500000000003</v>
          </cell>
          <cell r="E74">
            <v>61.071899999999999</v>
          </cell>
          <cell r="F74">
            <v>62.537599999999998</v>
          </cell>
          <cell r="G74">
            <v>64.038499999999999</v>
          </cell>
          <cell r="H74">
            <v>65.575400000000002</v>
          </cell>
          <cell r="I74">
            <v>67.149199999999993</v>
          </cell>
          <cell r="J74">
            <v>68.760800000000003</v>
          </cell>
          <cell r="K74">
            <v>70.411100000000005</v>
          </cell>
        </row>
        <row r="75">
          <cell r="A75">
            <v>82</v>
          </cell>
          <cell r="B75">
            <v>56.881799999999998</v>
          </cell>
          <cell r="C75">
            <v>59.640599999999999</v>
          </cell>
          <cell r="D75">
            <v>61.072000000000003</v>
          </cell>
          <cell r="E75">
            <v>62.537700000000001</v>
          </cell>
          <cell r="F75">
            <v>64.038600000000002</v>
          </cell>
          <cell r="G75">
            <v>65.575500000000005</v>
          </cell>
          <cell r="H75">
            <v>67.149299999999997</v>
          </cell>
          <cell r="I75">
            <v>68.760900000000007</v>
          </cell>
          <cell r="J75">
            <v>70.411199999999994</v>
          </cell>
          <cell r="K75">
            <v>72.101100000000002</v>
          </cell>
        </row>
        <row r="76">
          <cell r="A76">
            <v>83</v>
          </cell>
          <cell r="B76">
            <v>58.247</v>
          </cell>
          <cell r="C76">
            <v>61.072000000000003</v>
          </cell>
          <cell r="D76">
            <v>62.537700000000001</v>
          </cell>
          <cell r="E76">
            <v>64.038600000000002</v>
          </cell>
          <cell r="F76">
            <v>65.575500000000005</v>
          </cell>
          <cell r="G76">
            <v>67.149299999999997</v>
          </cell>
          <cell r="H76">
            <v>68.760900000000007</v>
          </cell>
          <cell r="I76">
            <v>70.411199999999994</v>
          </cell>
          <cell r="J76">
            <v>72.101100000000002</v>
          </cell>
          <cell r="K76">
            <v>73.831500000000005</v>
          </cell>
        </row>
        <row r="77">
          <cell r="A77">
            <v>84</v>
          </cell>
          <cell r="B77">
            <v>59.6449</v>
          </cell>
          <cell r="C77">
            <v>62.537700000000001</v>
          </cell>
          <cell r="D77">
            <v>64.038600000000002</v>
          </cell>
          <cell r="E77">
            <v>65.575500000000005</v>
          </cell>
          <cell r="F77">
            <v>67.149299999999997</v>
          </cell>
          <cell r="G77">
            <v>68.760900000000007</v>
          </cell>
          <cell r="H77">
            <v>70.411199999999994</v>
          </cell>
          <cell r="I77">
            <v>72.101100000000002</v>
          </cell>
          <cell r="J77">
            <v>73.831500000000005</v>
          </cell>
          <cell r="K77">
            <v>75.603499999999997</v>
          </cell>
        </row>
        <row r="78">
          <cell r="A78">
            <v>85</v>
          </cell>
          <cell r="B78">
            <v>61.0764</v>
          </cell>
          <cell r="C78">
            <v>64.038600000000002</v>
          </cell>
          <cell r="D78">
            <v>65.575500000000005</v>
          </cell>
          <cell r="E78">
            <v>67.149299999999997</v>
          </cell>
          <cell r="F78">
            <v>68.760900000000007</v>
          </cell>
          <cell r="G78">
            <v>70.411199999999994</v>
          </cell>
          <cell r="H78">
            <v>72.101100000000002</v>
          </cell>
          <cell r="I78">
            <v>73.831500000000005</v>
          </cell>
          <cell r="J78">
            <v>75.603499999999997</v>
          </cell>
          <cell r="K78">
            <v>77.418000000000006</v>
          </cell>
        </row>
        <row r="79">
          <cell r="A79">
            <v>86</v>
          </cell>
          <cell r="B79">
            <v>62.542200000000001</v>
          </cell>
          <cell r="C79">
            <v>65.575500000000005</v>
          </cell>
          <cell r="D79">
            <v>67.149299999999997</v>
          </cell>
          <cell r="E79">
            <v>68.760900000000007</v>
          </cell>
          <cell r="F79">
            <v>70.411199999999994</v>
          </cell>
          <cell r="G79">
            <v>72.101100000000002</v>
          </cell>
          <cell r="H79">
            <v>73.831500000000005</v>
          </cell>
          <cell r="I79">
            <v>75.603499999999997</v>
          </cell>
          <cell r="J79">
            <v>77.418000000000006</v>
          </cell>
          <cell r="K79">
            <v>79.275999999999996</v>
          </cell>
        </row>
        <row r="80">
          <cell r="A80">
            <v>87</v>
          </cell>
          <cell r="B80">
            <v>64.043199999999999</v>
          </cell>
          <cell r="C80">
            <v>67.149299999999997</v>
          </cell>
          <cell r="D80">
            <v>68.760900000000007</v>
          </cell>
          <cell r="E80">
            <v>70.411199999999994</v>
          </cell>
          <cell r="F80">
            <v>72.101100000000002</v>
          </cell>
          <cell r="G80">
            <v>73.831500000000005</v>
          </cell>
          <cell r="H80">
            <v>75.603499999999997</v>
          </cell>
          <cell r="I80">
            <v>77.418000000000006</v>
          </cell>
          <cell r="J80">
            <v>79.275999999999996</v>
          </cell>
          <cell r="K80">
            <v>81.178600000000003</v>
          </cell>
        </row>
        <row r="81">
          <cell r="A81">
            <v>88</v>
          </cell>
          <cell r="B81">
            <v>65.580200000000005</v>
          </cell>
          <cell r="C81">
            <v>68.760800000000003</v>
          </cell>
          <cell r="D81">
            <v>70.411100000000005</v>
          </cell>
          <cell r="E81">
            <v>72.100999999999999</v>
          </cell>
          <cell r="F81">
            <v>73.831400000000002</v>
          </cell>
          <cell r="G81">
            <v>75.603399999999993</v>
          </cell>
          <cell r="H81">
            <v>77.417900000000003</v>
          </cell>
          <cell r="I81">
            <v>79.275899999999993</v>
          </cell>
          <cell r="J81">
            <v>81.1785</v>
          </cell>
          <cell r="K81">
            <v>83.126800000000003</v>
          </cell>
        </row>
        <row r="82">
          <cell r="A82">
            <v>89</v>
          </cell>
          <cell r="B82">
            <v>67.1541</v>
          </cell>
          <cell r="C82">
            <v>70.411100000000005</v>
          </cell>
          <cell r="D82">
            <v>72.100999999999999</v>
          </cell>
          <cell r="E82">
            <v>73.831400000000002</v>
          </cell>
          <cell r="F82">
            <v>75.603399999999993</v>
          </cell>
          <cell r="G82">
            <v>77.417900000000003</v>
          </cell>
          <cell r="H82">
            <v>79.275899999999993</v>
          </cell>
          <cell r="I82">
            <v>81.1785</v>
          </cell>
          <cell r="J82">
            <v>83.126800000000003</v>
          </cell>
          <cell r="K82">
            <v>85.121799999999993</v>
          </cell>
        </row>
        <row r="83">
          <cell r="A83">
            <v>90</v>
          </cell>
          <cell r="B83">
            <v>68.765799999999999</v>
          </cell>
          <cell r="C83">
            <v>72.100899999999996</v>
          </cell>
          <cell r="D83">
            <v>73.831299999999999</v>
          </cell>
          <cell r="E83">
            <v>75.603300000000004</v>
          </cell>
          <cell r="F83">
            <v>77.4178</v>
          </cell>
          <cell r="G83">
            <v>79.275800000000004</v>
          </cell>
          <cell r="H83">
            <v>81.178399999999996</v>
          </cell>
          <cell r="I83">
            <v>83.1267</v>
          </cell>
          <cell r="J83">
            <v>85.121700000000004</v>
          </cell>
          <cell r="K83">
            <v>87.164599999999993</v>
          </cell>
        </row>
        <row r="84">
          <cell r="A84">
            <v>91</v>
          </cell>
          <cell r="B84">
            <v>70.416200000000003</v>
          </cell>
          <cell r="C84">
            <v>73.831400000000002</v>
          </cell>
          <cell r="D84">
            <v>75.603399999999993</v>
          </cell>
          <cell r="E84">
            <v>77.417900000000003</v>
          </cell>
          <cell r="F84">
            <v>79.275899999999993</v>
          </cell>
          <cell r="G84">
            <v>81.1785</v>
          </cell>
          <cell r="H84">
            <v>83.126800000000003</v>
          </cell>
          <cell r="I84">
            <v>85.121799999999993</v>
          </cell>
          <cell r="J84">
            <v>87.164699999999996</v>
          </cell>
          <cell r="K84">
            <v>89.256699999999995</v>
          </cell>
        </row>
        <row r="85">
          <cell r="A85">
            <v>92</v>
          </cell>
          <cell r="B85">
            <v>72.106200000000001</v>
          </cell>
          <cell r="C85">
            <v>75.603399999999993</v>
          </cell>
          <cell r="D85">
            <v>77.417900000000003</v>
          </cell>
          <cell r="E85">
            <v>79.275899999999993</v>
          </cell>
          <cell r="F85">
            <v>81.1785</v>
          </cell>
          <cell r="G85">
            <v>83.126800000000003</v>
          </cell>
          <cell r="H85">
            <v>85.121799999999993</v>
          </cell>
          <cell r="I85">
            <v>87.164699999999996</v>
          </cell>
          <cell r="J85">
            <v>89.256699999999995</v>
          </cell>
          <cell r="K85">
            <v>91.398899999999998</v>
          </cell>
        </row>
        <row r="86">
          <cell r="A86">
            <v>93</v>
          </cell>
          <cell r="B86">
            <v>73.836699999999993</v>
          </cell>
          <cell r="C86">
            <v>77.4178</v>
          </cell>
          <cell r="D86">
            <v>79.275800000000004</v>
          </cell>
          <cell r="E86">
            <v>81.178399999999996</v>
          </cell>
          <cell r="F86">
            <v>83.1267</v>
          </cell>
          <cell r="G86">
            <v>85.121700000000004</v>
          </cell>
          <cell r="H86">
            <v>87.164599999999993</v>
          </cell>
          <cell r="I86">
            <v>89.256600000000006</v>
          </cell>
          <cell r="J86">
            <v>91.398799999999994</v>
          </cell>
          <cell r="K86">
            <v>93.592399999999998</v>
          </cell>
        </row>
        <row r="87">
          <cell r="A87">
            <v>94</v>
          </cell>
          <cell r="B87">
            <v>75.608800000000002</v>
          </cell>
          <cell r="C87">
            <v>79.275800000000004</v>
          </cell>
          <cell r="D87">
            <v>81.178399999999996</v>
          </cell>
          <cell r="E87">
            <v>83.1267</v>
          </cell>
          <cell r="F87">
            <v>85.121700000000004</v>
          </cell>
          <cell r="G87">
            <v>87.164599999999993</v>
          </cell>
          <cell r="H87">
            <v>89.256600000000006</v>
          </cell>
          <cell r="I87">
            <v>91.398799999999994</v>
          </cell>
          <cell r="J87">
            <v>93.592399999999998</v>
          </cell>
          <cell r="K87">
            <v>95.8386</v>
          </cell>
        </row>
        <row r="88">
          <cell r="A88">
            <v>95</v>
          </cell>
          <cell r="B88">
            <v>77.423400000000001</v>
          </cell>
          <cell r="C88">
            <v>81.178399999999996</v>
          </cell>
          <cell r="D88">
            <v>83.1267</v>
          </cell>
          <cell r="E88">
            <v>85.121700000000004</v>
          </cell>
          <cell r="F88">
            <v>87.164599999999993</v>
          </cell>
          <cell r="G88">
            <v>89.256600000000006</v>
          </cell>
          <cell r="H88">
            <v>91.398799999999994</v>
          </cell>
          <cell r="I88">
            <v>93.592399999999998</v>
          </cell>
          <cell r="J88">
            <v>95.8386</v>
          </cell>
          <cell r="K88">
            <v>98.1387</v>
          </cell>
        </row>
        <row r="89">
          <cell r="A89">
            <v>96</v>
          </cell>
          <cell r="B89">
            <v>79.281599999999997</v>
          </cell>
          <cell r="C89">
            <v>83.126800000000003</v>
          </cell>
          <cell r="D89">
            <v>85.121799999999993</v>
          </cell>
          <cell r="E89">
            <v>87.164699999999996</v>
          </cell>
          <cell r="F89">
            <v>89.256699999999995</v>
          </cell>
          <cell r="G89">
            <v>91.398899999999998</v>
          </cell>
          <cell r="H89">
            <v>93.592500000000001</v>
          </cell>
          <cell r="I89">
            <v>95.838700000000003</v>
          </cell>
          <cell r="J89">
            <v>98.138800000000003</v>
          </cell>
          <cell r="K89">
            <v>100.4941</v>
          </cell>
        </row>
        <row r="90">
          <cell r="A90">
            <v>97</v>
          </cell>
          <cell r="B90">
            <v>81.184399999999997</v>
          </cell>
          <cell r="C90">
            <v>85.121799999999993</v>
          </cell>
          <cell r="D90">
            <v>87.164699999999996</v>
          </cell>
          <cell r="E90">
            <v>89.256699999999995</v>
          </cell>
          <cell r="F90">
            <v>91.398899999999998</v>
          </cell>
          <cell r="G90">
            <v>93.592500000000001</v>
          </cell>
          <cell r="H90">
            <v>95.838700000000003</v>
          </cell>
          <cell r="I90">
            <v>98.138800000000003</v>
          </cell>
          <cell r="J90">
            <v>100.4941</v>
          </cell>
          <cell r="K90">
            <v>102.90600000000001</v>
          </cell>
        </row>
        <row r="91">
          <cell r="A91">
            <v>98</v>
          </cell>
          <cell r="B91">
            <v>83.132800000000003</v>
          </cell>
          <cell r="C91">
            <v>87.164699999999996</v>
          </cell>
          <cell r="D91">
            <v>89.256699999999995</v>
          </cell>
          <cell r="E91">
            <v>91.398899999999998</v>
          </cell>
          <cell r="F91">
            <v>93.592500000000001</v>
          </cell>
          <cell r="G91">
            <v>95.838700000000003</v>
          </cell>
          <cell r="H91">
            <v>98.138800000000003</v>
          </cell>
          <cell r="I91">
            <v>100.4941</v>
          </cell>
          <cell r="J91">
            <v>102.90600000000001</v>
          </cell>
          <cell r="K91">
            <v>105.37569999999999</v>
          </cell>
        </row>
        <row r="92">
          <cell r="A92">
            <v>99</v>
          </cell>
          <cell r="B92">
            <v>85.128</v>
          </cell>
          <cell r="C92">
            <v>89.256699999999995</v>
          </cell>
          <cell r="D92">
            <v>91.398899999999998</v>
          </cell>
          <cell r="E92">
            <v>93.592500000000001</v>
          </cell>
          <cell r="F92">
            <v>95.838700000000003</v>
          </cell>
          <cell r="G92">
            <v>98.138800000000003</v>
          </cell>
          <cell r="H92">
            <v>100.4941</v>
          </cell>
          <cell r="I92">
            <v>102.90600000000001</v>
          </cell>
          <cell r="J92">
            <v>105.37569999999999</v>
          </cell>
          <cell r="K92">
            <v>107.90470000000001</v>
          </cell>
        </row>
        <row r="93">
          <cell r="A93">
            <v>100</v>
          </cell>
          <cell r="B93">
            <v>87.171099999999996</v>
          </cell>
          <cell r="C93">
            <v>91.398899999999998</v>
          </cell>
          <cell r="D93">
            <v>93.592500000000001</v>
          </cell>
          <cell r="E93">
            <v>95.838700000000003</v>
          </cell>
          <cell r="F93">
            <v>98.138800000000003</v>
          </cell>
          <cell r="G93">
            <v>100.4941</v>
          </cell>
          <cell r="H93">
            <v>102.90600000000001</v>
          </cell>
          <cell r="I93">
            <v>105.37569999999999</v>
          </cell>
          <cell r="J93">
            <v>107.90470000000001</v>
          </cell>
          <cell r="K93">
            <v>110.4944</v>
          </cell>
        </row>
        <row r="94">
          <cell r="A94">
            <v>101</v>
          </cell>
          <cell r="B94">
            <v>89.263199999999998</v>
          </cell>
          <cell r="C94">
            <v>93.592500000000001</v>
          </cell>
          <cell r="D94">
            <v>95.838700000000003</v>
          </cell>
          <cell r="E94">
            <v>98.138800000000003</v>
          </cell>
          <cell r="F94">
            <v>100.4941</v>
          </cell>
          <cell r="G94">
            <v>102.90600000000001</v>
          </cell>
          <cell r="H94">
            <v>105.37569999999999</v>
          </cell>
          <cell r="I94">
            <v>107.90470000000001</v>
          </cell>
          <cell r="J94">
            <v>110.4944</v>
          </cell>
          <cell r="K94">
            <v>113.1463</v>
          </cell>
        </row>
        <row r="95">
          <cell r="A95">
            <v>102</v>
          </cell>
          <cell r="B95">
            <v>91.405500000000004</v>
          </cell>
          <cell r="C95">
            <v>95.838700000000003</v>
          </cell>
          <cell r="D95">
            <v>98.138800000000003</v>
          </cell>
          <cell r="E95">
            <v>100.4941</v>
          </cell>
          <cell r="F95">
            <v>102.90600000000001</v>
          </cell>
          <cell r="G95">
            <v>105.37569999999999</v>
          </cell>
          <cell r="H95">
            <v>107.90470000000001</v>
          </cell>
          <cell r="I95">
            <v>110.4944</v>
          </cell>
          <cell r="J95">
            <v>113.1463</v>
          </cell>
          <cell r="K95">
            <v>115.8618</v>
          </cell>
        </row>
        <row r="96">
          <cell r="A96">
            <v>103</v>
          </cell>
          <cell r="B96">
            <v>93.599199999999996</v>
          </cell>
          <cell r="C96">
            <v>98.138800000000003</v>
          </cell>
          <cell r="D96">
            <v>100.4941</v>
          </cell>
          <cell r="E96">
            <v>102.90600000000001</v>
          </cell>
          <cell r="F96">
            <v>105.37569999999999</v>
          </cell>
          <cell r="G96">
            <v>107.90470000000001</v>
          </cell>
          <cell r="H96">
            <v>110.4944</v>
          </cell>
          <cell r="I96">
            <v>113.1463</v>
          </cell>
          <cell r="J96">
            <v>115.8618</v>
          </cell>
          <cell r="K96">
            <v>118.6425</v>
          </cell>
        </row>
        <row r="97">
          <cell r="A97">
            <v>104</v>
          </cell>
          <cell r="B97">
            <v>95.845600000000005</v>
          </cell>
          <cell r="C97">
            <v>100.4941</v>
          </cell>
          <cell r="D97">
            <v>102.90600000000001</v>
          </cell>
          <cell r="E97">
            <v>105.37569999999999</v>
          </cell>
          <cell r="F97">
            <v>107.90470000000001</v>
          </cell>
          <cell r="G97">
            <v>110.4944</v>
          </cell>
          <cell r="H97">
            <v>113.1463</v>
          </cell>
          <cell r="I97">
            <v>115.8618</v>
          </cell>
          <cell r="J97">
            <v>118.6425</v>
          </cell>
          <cell r="K97">
            <v>121.48990000000001</v>
          </cell>
        </row>
        <row r="98">
          <cell r="A98">
            <v>105</v>
          </cell>
          <cell r="B98">
            <v>98.145899999999997</v>
          </cell>
          <cell r="C98">
            <v>102.90600000000001</v>
          </cell>
          <cell r="D98">
            <v>105.37569999999999</v>
          </cell>
          <cell r="E98">
            <v>107.90470000000001</v>
          </cell>
          <cell r="F98">
            <v>110.4944</v>
          </cell>
          <cell r="G98">
            <v>113.1463</v>
          </cell>
          <cell r="H98">
            <v>115.8618</v>
          </cell>
          <cell r="I98">
            <v>118.6425</v>
          </cell>
          <cell r="J98">
            <v>121.48990000000001</v>
          </cell>
          <cell r="K98">
            <v>124.4057</v>
          </cell>
        </row>
        <row r="99">
          <cell r="A99">
            <v>106</v>
          </cell>
          <cell r="B99">
            <v>100.5014</v>
          </cell>
          <cell r="C99">
            <v>105.37569999999999</v>
          </cell>
          <cell r="D99">
            <v>107.90470000000001</v>
          </cell>
          <cell r="E99">
            <v>110.4944</v>
          </cell>
          <cell r="F99">
            <v>113.1463</v>
          </cell>
          <cell r="G99">
            <v>115.8618</v>
          </cell>
          <cell r="H99">
            <v>118.6425</v>
          </cell>
          <cell r="I99">
            <v>121.48990000000001</v>
          </cell>
          <cell r="J99">
            <v>124.4057</v>
          </cell>
          <cell r="K99">
            <v>127.3914</v>
          </cell>
        </row>
        <row r="100">
          <cell r="A100">
            <v>107</v>
          </cell>
          <cell r="B100">
            <v>102.9134</v>
          </cell>
          <cell r="C100">
            <v>107.90470000000001</v>
          </cell>
          <cell r="D100">
            <v>110.4944</v>
          </cell>
          <cell r="E100">
            <v>113.1463</v>
          </cell>
          <cell r="F100">
            <v>115.8618</v>
          </cell>
          <cell r="G100">
            <v>118.6425</v>
          </cell>
          <cell r="H100">
            <v>121.48990000000001</v>
          </cell>
          <cell r="I100">
            <v>124.4057</v>
          </cell>
          <cell r="J100">
            <v>127.3914</v>
          </cell>
          <cell r="K100">
            <v>130.44880000000001</v>
          </cell>
        </row>
        <row r="101">
          <cell r="A101">
            <v>108</v>
          </cell>
          <cell r="B101">
            <v>105.38330000000001</v>
          </cell>
          <cell r="C101">
            <v>110.4944</v>
          </cell>
          <cell r="D101">
            <v>113.1463</v>
          </cell>
          <cell r="E101">
            <v>115.8618</v>
          </cell>
          <cell r="F101">
            <v>118.6425</v>
          </cell>
          <cell r="G101">
            <v>121.48990000000001</v>
          </cell>
          <cell r="H101">
            <v>124.4057</v>
          </cell>
          <cell r="I101">
            <v>127.3914</v>
          </cell>
          <cell r="J101">
            <v>130.44880000000001</v>
          </cell>
          <cell r="K101">
            <v>133.5796</v>
          </cell>
        </row>
        <row r="102">
          <cell r="A102">
            <v>109</v>
          </cell>
          <cell r="B102">
            <v>107.91249999999999</v>
          </cell>
          <cell r="C102">
            <v>113.1463</v>
          </cell>
          <cell r="D102">
            <v>115.8618</v>
          </cell>
          <cell r="E102">
            <v>118.6425</v>
          </cell>
          <cell r="F102">
            <v>121.48990000000001</v>
          </cell>
          <cell r="G102">
            <v>124.4057</v>
          </cell>
          <cell r="H102">
            <v>127.3914</v>
          </cell>
          <cell r="I102">
            <v>130.44880000000001</v>
          </cell>
          <cell r="J102">
            <v>133.5796</v>
          </cell>
          <cell r="K102">
            <v>136.78550000000001</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 xml:space="preserve">8. Request CIO exception for new server </v>
          </cell>
        </row>
        <row r="16">
          <cell r="B16" t="str">
            <v xml:space="preserve">9. </v>
          </cell>
        </row>
        <row r="17">
          <cell r="B17" t="str">
            <v xml:space="preserve">10. </v>
          </cell>
        </row>
        <row r="18">
          <cell r="B18" t="str">
            <v xml:space="preserve">11. </v>
          </cell>
        </row>
        <row r="19">
          <cell r="B19" t="str">
            <v>12.</v>
          </cell>
        </row>
        <row r="20">
          <cell r="B20" t="str">
            <v>13</v>
          </cell>
        </row>
        <row r="21">
          <cell r="B21" t="str">
            <v xml:space="preserve">14. </v>
          </cell>
        </row>
        <row r="22">
          <cell r="B22" t="str">
            <v xml:space="preserve">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16.899999999999999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154.19999999999999</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10.199999999999999</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18.850000000000001</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1.1000000000000001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 xml:space="preserve">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597.70000000000005</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588.54999999999995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2.0099999999999998</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5.4552981543469548E-2</v>
          </cell>
          <cell r="I4">
            <v>36153002.680000007</v>
          </cell>
          <cell r="J4">
            <v>0</v>
          </cell>
          <cell r="K4">
            <v>36153002.680000007</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7.07788986275808E-2</v>
          </cell>
          <cell r="I5">
            <v>13523784.209999999</v>
          </cell>
          <cell r="J5">
            <v>-27516</v>
          </cell>
          <cell r="K5">
            <v>13496268.209999999</v>
          </cell>
          <cell r="L5">
            <v>4.9526684575430718E-2</v>
          </cell>
          <cell r="M5">
            <v>16669255.810000001</v>
          </cell>
          <cell r="N5">
            <v>-272140</v>
          </cell>
          <cell r="O5">
            <v>16397115.810000001</v>
          </cell>
          <cell r="P5">
            <v>4.9025461714131024E-2</v>
          </cell>
        </row>
        <row r="6">
          <cell r="B6" t="str">
            <v>000001060</v>
          </cell>
          <cell r="C6" t="str">
            <v>VETERANS SERVICES</v>
          </cell>
          <cell r="D6" t="str">
            <v>0480</v>
          </cell>
          <cell r="E6">
            <v>420998.58</v>
          </cell>
          <cell r="F6">
            <v>0</v>
          </cell>
          <cell r="G6">
            <v>420998.58</v>
          </cell>
          <cell r="H6">
            <v>2.065264495298335E-2</v>
          </cell>
          <cell r="I6">
            <v>1117001.29</v>
          </cell>
          <cell r="J6">
            <v>0</v>
          </cell>
          <cell r="K6">
            <v>1117001.29</v>
          </cell>
          <cell r="L6">
            <v>4.0990123861934739E-3</v>
          </cell>
          <cell r="M6">
            <v>2540869.67</v>
          </cell>
          <cell r="N6">
            <v>0</v>
          </cell>
          <cell r="O6">
            <v>2540869.67</v>
          </cell>
          <cell r="P6">
            <v>7.5969036366269173E-3</v>
          </cell>
        </row>
        <row r="7">
          <cell r="B7" t="str">
            <v>000001070</v>
          </cell>
          <cell r="C7" t="str">
            <v>DEVELOPMENTL DISABILITIES</v>
          </cell>
          <cell r="D7" t="str">
            <v>0920</v>
          </cell>
          <cell r="E7">
            <v>1254265.79</v>
          </cell>
          <cell r="F7">
            <v>0</v>
          </cell>
          <cell r="G7">
            <v>1254265.79</v>
          </cell>
          <cell r="H7">
            <v>6.1529675557440537E-2</v>
          </cell>
          <cell r="I7">
            <v>20469914.860000003</v>
          </cell>
          <cell r="J7">
            <v>0</v>
          </cell>
          <cell r="K7">
            <v>20469914.860000003</v>
          </cell>
          <cell r="L7">
            <v>7.511758071064166E-2</v>
          </cell>
          <cell r="M7">
            <v>23271204.09</v>
          </cell>
          <cell r="N7">
            <v>0</v>
          </cell>
          <cell r="O7">
            <v>23271204.09</v>
          </cell>
          <cell r="P7">
            <v>6.9578183039985753E-2</v>
          </cell>
        </row>
        <row r="8">
          <cell r="B8" t="str">
            <v>000001120</v>
          </cell>
          <cell r="C8" t="str">
            <v>MENTAL HEALTH</v>
          </cell>
          <cell r="D8" t="str">
            <v>0924</v>
          </cell>
          <cell r="E8">
            <v>5831171.1699999999</v>
          </cell>
          <cell r="F8">
            <v>142275.51999999999</v>
          </cell>
          <cell r="G8">
            <v>5973446.6899999995</v>
          </cell>
          <cell r="H8">
            <v>0.2930353675638136</v>
          </cell>
          <cell r="I8">
            <v>90166696.709999964</v>
          </cell>
          <cell r="J8">
            <v>119252.83</v>
          </cell>
          <cell r="K8">
            <v>90285949.539999962</v>
          </cell>
          <cell r="L8">
            <v>0.33131853004726503</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3.8368132455950679E-2</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4.0900714509654323E-2</v>
          </cell>
          <cell r="I10">
            <v>837232.09</v>
          </cell>
          <cell r="J10">
            <v>5923330.9100000001</v>
          </cell>
          <cell r="K10">
            <v>6760563</v>
          </cell>
          <cell r="L10">
            <v>2.480895207797057E-2</v>
          </cell>
          <cell r="M10">
            <v>2261962.81</v>
          </cell>
          <cell r="N10">
            <v>6094478.1899999995</v>
          </cell>
          <cell r="O10">
            <v>8356441</v>
          </cell>
          <cell r="P10">
            <v>2.4984782876391404E-2</v>
          </cell>
        </row>
        <row r="11">
          <cell r="B11" t="str">
            <v>000001142</v>
          </cell>
          <cell r="C11" t="str">
            <v>HUMAN SERVICES LEVY</v>
          </cell>
          <cell r="D11" t="str">
            <v>0118</v>
          </cell>
          <cell r="E11">
            <v>76432.289999999994</v>
          </cell>
          <cell r="F11">
            <v>234984.71000000002</v>
          </cell>
          <cell r="G11">
            <v>311417</v>
          </cell>
          <cell r="H11">
            <v>1.5276974885101074E-2</v>
          </cell>
          <cell r="I11">
            <v>115193.74</v>
          </cell>
          <cell r="J11">
            <v>7331663.2599999998</v>
          </cell>
          <cell r="K11">
            <v>7446857</v>
          </cell>
          <cell r="L11">
            <v>2.7327416140416071E-2</v>
          </cell>
          <cell r="M11">
            <v>612342.43999999994</v>
          </cell>
          <cell r="N11">
            <v>7574425.5600000005</v>
          </cell>
          <cell r="O11">
            <v>8186768</v>
          </cell>
          <cell r="P11">
            <v>2.4477480417726769E-2</v>
          </cell>
        </row>
        <row r="12">
          <cell r="B12" t="str">
            <v>000001260</v>
          </cell>
          <cell r="C12" t="str">
            <v>DCHS-DASAS</v>
          </cell>
          <cell r="D12" t="str">
            <v>0960</v>
          </cell>
          <cell r="E12">
            <v>2360154.66</v>
          </cell>
          <cell r="F12">
            <v>0</v>
          </cell>
          <cell r="G12">
            <v>2360154.66</v>
          </cell>
          <cell r="H12">
            <v>0.11578052407471097</v>
          </cell>
          <cell r="I12">
            <v>17975326.960000001</v>
          </cell>
          <cell r="J12">
            <v>0</v>
          </cell>
          <cell r="K12">
            <v>17975326.960000001</v>
          </cell>
          <cell r="L12">
            <v>6.5963297011874963E-2</v>
          </cell>
          <cell r="M12">
            <v>24211046.589999963</v>
          </cell>
          <cell r="N12">
            <v>0</v>
          </cell>
          <cell r="O12">
            <v>24211046.589999963</v>
          </cell>
          <cell r="P12">
            <v>7.2388202377225611E-2</v>
          </cell>
        </row>
        <row r="13">
          <cell r="B13" t="str">
            <v>000002140</v>
          </cell>
          <cell r="C13" t="str">
            <v>HUMAN SERVICES/214 GRANTS</v>
          </cell>
          <cell r="D13" t="str">
            <v>0924</v>
          </cell>
          <cell r="E13">
            <v>142275.51999999999</v>
          </cell>
          <cell r="F13">
            <v>-142275.51999999999</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1.5475991507223072E-3</v>
          </cell>
          <cell r="I15">
            <v>591000.9</v>
          </cell>
          <cell r="J15">
            <v>0</v>
          </cell>
          <cell r="K15">
            <v>591000.9</v>
          </cell>
          <cell r="L15">
            <v>2.1687710041512044E-3</v>
          </cell>
          <cell r="M15">
            <v>643172.32999999996</v>
          </cell>
          <cell r="N15">
            <v>0</v>
          </cell>
          <cell r="O15">
            <v>643172.32999999996</v>
          </cell>
          <cell r="P15">
            <v>1.9230101687013358E-3</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2.1538977347015892E-3</v>
          </cell>
          <cell r="M16">
            <v>5184859.76</v>
          </cell>
          <cell r="N16">
            <v>0</v>
          </cell>
          <cell r="O16">
            <v>5184859.76</v>
          </cell>
          <cell r="P16">
            <v>1.5502125288521613E-2</v>
          </cell>
        </row>
        <row r="17">
          <cell r="B17" t="str">
            <v>000002241</v>
          </cell>
          <cell r="C17" t="str">
            <v>DISPLACED WKR PROG ADMIN</v>
          </cell>
          <cell r="D17" t="str">
            <v>0940</v>
          </cell>
          <cell r="E17">
            <v>1602883.62</v>
          </cell>
          <cell r="F17">
            <v>0</v>
          </cell>
          <cell r="G17">
            <v>1602883.62</v>
          </cell>
          <cell r="H17">
            <v>7.8631586607281867E-2</v>
          </cell>
          <cell r="I17">
            <v>123612.34</v>
          </cell>
          <cell r="J17">
            <v>0</v>
          </cell>
          <cell r="K17">
            <v>123612.34</v>
          </cell>
          <cell r="L17">
            <v>4.5361497545482599E-4</v>
          </cell>
          <cell r="M17">
            <v>3662389.17</v>
          </cell>
          <cell r="N17">
            <v>0</v>
          </cell>
          <cell r="O17">
            <v>3662389.17</v>
          </cell>
          <cell r="P17">
            <v>1.0950115990922131E-2</v>
          </cell>
        </row>
        <row r="18">
          <cell r="B18" t="str">
            <v>000002460</v>
          </cell>
          <cell r="C18" t="str">
            <v>CTED</v>
          </cell>
          <cell r="D18" t="str">
            <v>0386</v>
          </cell>
          <cell r="E18">
            <v>0</v>
          </cell>
          <cell r="F18">
            <v>0</v>
          </cell>
          <cell r="G18">
            <v>0</v>
          </cell>
          <cell r="H18">
            <v>0</v>
          </cell>
          <cell r="I18">
            <v>1140101.0900000001</v>
          </cell>
          <cell r="J18">
            <v>0</v>
          </cell>
          <cell r="K18">
            <v>1140101.0900000001</v>
          </cell>
          <cell r="L18">
            <v>4.183780745161611E-3</v>
          </cell>
          <cell r="M18">
            <v>1201754.2</v>
          </cell>
          <cell r="N18">
            <v>0</v>
          </cell>
          <cell r="O18">
            <v>1201754.2</v>
          </cell>
          <cell r="P18">
            <v>3.5931047389422661E-3</v>
          </cell>
        </row>
        <row r="19">
          <cell r="C19" t="str">
            <v>DD HOUSING</v>
          </cell>
          <cell r="D19" t="str">
            <v>0402</v>
          </cell>
          <cell r="E19">
            <v>32490.31</v>
          </cell>
          <cell r="F19">
            <v>0</v>
          </cell>
          <cell r="G19">
            <v>32490.31</v>
          </cell>
          <cell r="H19">
            <v>1.5938553446958525E-3</v>
          </cell>
          <cell r="I19">
            <v>1309.9000000000001</v>
          </cell>
          <cell r="J19">
            <v>0</v>
          </cell>
          <cell r="K19">
            <v>1309.9000000000001</v>
          </cell>
          <cell r="L19">
            <v>4.8068846229128627E-6</v>
          </cell>
          <cell r="M19">
            <v>92496.91</v>
          </cell>
          <cell r="N19">
            <v>0</v>
          </cell>
          <cell r="O19">
            <v>92496.91</v>
          </cell>
          <cell r="P19">
            <v>2.7655496078858414E-4</v>
          </cell>
        </row>
        <row r="20">
          <cell r="C20" t="str">
            <v>FED HOUSING &amp; COMM DVLPT</v>
          </cell>
          <cell r="D20" t="str">
            <v>0356</v>
          </cell>
          <cell r="E20">
            <v>0</v>
          </cell>
          <cell r="F20">
            <v>0</v>
          </cell>
          <cell r="G20">
            <v>0</v>
          </cell>
          <cell r="H20">
            <v>0</v>
          </cell>
          <cell r="I20">
            <v>5879254.2199999997</v>
          </cell>
          <cell r="J20">
            <v>0</v>
          </cell>
          <cell r="K20">
            <v>5879254.2199999997</v>
          </cell>
          <cell r="L20">
            <v>2.1574850526233723E-2</v>
          </cell>
          <cell r="M20">
            <v>6287767.0200000005</v>
          </cell>
          <cell r="N20">
            <v>0</v>
          </cell>
          <cell r="O20">
            <v>6287767.0200000005</v>
          </cell>
          <cell r="P20">
            <v>1.8799689218416623E-2</v>
          </cell>
        </row>
        <row r="21">
          <cell r="C21" t="str">
            <v>FEDERAL HC&amp;D BUDGET</v>
          </cell>
          <cell r="D21" t="str">
            <v>0350</v>
          </cell>
          <cell r="E21">
            <v>1643112.79</v>
          </cell>
          <cell r="F21">
            <v>0</v>
          </cell>
          <cell r="G21">
            <v>1643112.79</v>
          </cell>
          <cell r="H21">
            <v>8.0605082016133853E-2</v>
          </cell>
          <cell r="I21">
            <v>0</v>
          </cell>
          <cell r="J21">
            <v>0</v>
          </cell>
          <cell r="K21">
            <v>0</v>
          </cell>
          <cell r="L21">
            <v>0</v>
          </cell>
          <cell r="M21">
            <v>2448.9299999999348</v>
          </cell>
          <cell r="N21">
            <v>0</v>
          </cell>
          <cell r="O21">
            <v>2448.9299999999348</v>
          </cell>
          <cell r="P21">
            <v>7.3220147583737591E-6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7.5208170394407646E-4</v>
          </cell>
          <cell r="M23">
            <v>214978.01</v>
          </cell>
          <cell r="N23">
            <v>0</v>
          </cell>
          <cell r="O23">
            <v>214978.01</v>
          </cell>
          <cell r="P23">
            <v>6.4275914866732142E-4</v>
          </cell>
        </row>
        <row r="24">
          <cell r="C24" t="str">
            <v>MCKINNEY CONTINUUM CARE</v>
          </cell>
          <cell r="D24" t="str">
            <v>0399</v>
          </cell>
          <cell r="E24">
            <v>0</v>
          </cell>
          <cell r="F24">
            <v>0</v>
          </cell>
          <cell r="G24">
            <v>0</v>
          </cell>
          <cell r="H24">
            <v>0</v>
          </cell>
          <cell r="I24">
            <v>935268.79</v>
          </cell>
          <cell r="J24">
            <v>0</v>
          </cell>
          <cell r="K24">
            <v>935268.79</v>
          </cell>
          <cell r="L24">
            <v>3.4321163179947471E-3</v>
          </cell>
          <cell r="M24">
            <v>943104.62</v>
          </cell>
          <cell r="N24">
            <v>0</v>
          </cell>
          <cell r="O24">
            <v>943104.62</v>
          </cell>
          <cell r="P24">
            <v>2.8197726951487627E-3</v>
          </cell>
        </row>
        <row r="25">
          <cell r="C25" t="str">
            <v>MWB LOANS</v>
          </cell>
          <cell r="D25" t="str">
            <v>0397</v>
          </cell>
          <cell r="E25">
            <v>0</v>
          </cell>
          <cell r="F25">
            <v>0</v>
          </cell>
          <cell r="G25">
            <v>0</v>
          </cell>
          <cell r="H25">
            <v>0</v>
          </cell>
          <cell r="I25">
            <v>6979.08</v>
          </cell>
          <cell r="J25">
            <v>0</v>
          </cell>
          <cell r="K25">
            <v>6979.08</v>
          </cell>
          <cell r="L25">
            <v>2.5610834669882205E-5</v>
          </cell>
          <cell r="M25">
            <v>6979.08</v>
          </cell>
          <cell r="N25">
            <v>0</v>
          </cell>
          <cell r="O25">
            <v>6979.08</v>
          </cell>
          <cell r="P25">
            <v>2.0866634309626037E-5</v>
          </cell>
        </row>
        <row r="26">
          <cell r="C26" t="str">
            <v>PLANNING &amp; COMM DEV-CDBG</v>
          </cell>
          <cell r="D26" t="str">
            <v>0390</v>
          </cell>
          <cell r="E26">
            <v>191601.17</v>
          </cell>
          <cell r="F26">
            <v>0</v>
          </cell>
          <cell r="G26">
            <v>191601.17</v>
          </cell>
          <cell r="H26">
            <v>9.3992500796230838E-3</v>
          </cell>
          <cell r="I26">
            <v>5366645.51</v>
          </cell>
          <cell r="J26">
            <v>0</v>
          </cell>
          <cell r="K26">
            <v>5366645.51</v>
          </cell>
          <cell r="L26">
            <v>1.9693752025836595E-2</v>
          </cell>
          <cell r="M26">
            <v>7414494.3600000003</v>
          </cell>
          <cell r="N26">
            <v>0</v>
          </cell>
          <cell r="O26">
            <v>7414494.3600000003</v>
          </cell>
          <cell r="P26">
            <v>2.2168472406234742E-2</v>
          </cell>
        </row>
        <row r="27">
          <cell r="C27" t="str">
            <v>SHELTER PLUS CARE</v>
          </cell>
          <cell r="D27" t="str">
            <v>0388</v>
          </cell>
          <cell r="E27">
            <v>0</v>
          </cell>
          <cell r="F27">
            <v>0</v>
          </cell>
          <cell r="G27">
            <v>0</v>
          </cell>
          <cell r="H27">
            <v>0</v>
          </cell>
          <cell r="I27">
            <v>4218328.2</v>
          </cell>
          <cell r="J27">
            <v>0</v>
          </cell>
          <cell r="K27">
            <v>4218328.2</v>
          </cell>
          <cell r="L27">
            <v>1.5479820565676537E-2</v>
          </cell>
          <cell r="M27">
            <v>4204609.2300000004</v>
          </cell>
          <cell r="N27">
            <v>0</v>
          </cell>
          <cell r="O27">
            <v>4204609.2300000004</v>
          </cell>
          <cell r="P27">
            <v>1.257129065969846E-2</v>
          </cell>
        </row>
        <row r="28">
          <cell r="C28" t="str">
            <v>Subtotal FHCD (000002460)</v>
          </cell>
          <cell r="D28" t="str">
            <v>0350</v>
          </cell>
          <cell r="E28">
            <v>1867204.27</v>
          </cell>
          <cell r="F28">
            <v>0</v>
          </cell>
          <cell r="G28">
            <v>1867204.27</v>
          </cell>
          <cell r="H28">
            <v>9.1598187440452783E-2</v>
          </cell>
          <cell r="I28">
            <v>17752832.800000001</v>
          </cell>
          <cell r="J28">
            <v>0</v>
          </cell>
          <cell r="K28">
            <v>17752832.800000001</v>
          </cell>
          <cell r="L28">
            <v>6.514681960414008E-2</v>
          </cell>
          <cell r="M28">
            <v>20368632.359999999</v>
          </cell>
          <cell r="N28">
            <v>0</v>
          </cell>
          <cell r="O28">
            <v>20368632.359999999</v>
          </cell>
          <cell r="P28">
            <v>6.089983247696476E-2</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2.8629745402310825E-2</v>
          </cell>
          <cell r="M29">
            <v>8915004.5300000031</v>
          </cell>
          <cell r="N29">
            <v>0</v>
          </cell>
          <cell r="O29">
            <v>8915004.5300000031</v>
          </cell>
          <cell r="P29">
            <v>2.6654822612173754E-2</v>
          </cell>
        </row>
        <row r="30">
          <cell r="B30" t="str">
            <v>000003221</v>
          </cell>
          <cell r="C30" t="str">
            <v>HOMELESS HOUSING</v>
          </cell>
          <cell r="D30" t="str">
            <v>0322</v>
          </cell>
          <cell r="E30">
            <v>13447</v>
          </cell>
          <cell r="F30">
            <v>0</v>
          </cell>
          <cell r="G30">
            <v>13447</v>
          </cell>
          <cell r="H30">
            <v>6.5966045938389405E-4</v>
          </cell>
          <cell r="I30">
            <v>1501497.47</v>
          </cell>
          <cell r="J30">
            <v>0</v>
          </cell>
          <cell r="K30">
            <v>1501497.47</v>
          </cell>
          <cell r="L30">
            <v>5.5099817542450316E-3</v>
          </cell>
          <cell r="M30">
            <v>1723644.85</v>
          </cell>
          <cell r="N30">
            <v>0</v>
          </cell>
          <cell r="O30">
            <v>1723644.85</v>
          </cell>
          <cell r="P30">
            <v>5.1534968455183528E-3</v>
          </cell>
        </row>
        <row r="31">
          <cell r="C31" t="str">
            <v>HOMELESS HSG-2163-5%</v>
          </cell>
          <cell r="D31" t="str">
            <v>0522</v>
          </cell>
          <cell r="E31">
            <v>19302.36</v>
          </cell>
          <cell r="F31">
            <v>0</v>
          </cell>
          <cell r="G31">
            <v>19302.36</v>
          </cell>
          <cell r="H31">
            <v>9.4690292740338381E-4</v>
          </cell>
          <cell r="I31">
            <v>117766.29</v>
          </cell>
          <cell r="J31">
            <v>0</v>
          </cell>
          <cell r="K31">
            <v>117766.29</v>
          </cell>
          <cell r="L31">
            <v>4.3216197305023042E-4</v>
          </cell>
          <cell r="M31">
            <v>164375.41</v>
          </cell>
          <cell r="N31">
            <v>0</v>
          </cell>
          <cell r="O31">
            <v>164375.41</v>
          </cell>
          <cell r="P31">
            <v>4.914632831211058E-4</v>
          </cell>
        </row>
        <row r="32">
          <cell r="B32" t="str">
            <v>000000015</v>
          </cell>
          <cell r="C32" t="str">
            <v>UAC (6576)</v>
          </cell>
          <cell r="D32" t="str">
            <v>0681</v>
          </cell>
          <cell r="E32">
            <v>0</v>
          </cell>
          <cell r="F32">
            <v>149539</v>
          </cell>
          <cell r="G32">
            <v>149539</v>
          </cell>
          <cell r="H32">
            <v>7.3358344192614071E-3</v>
          </cell>
          <cell r="I32">
            <v>0</v>
          </cell>
          <cell r="J32">
            <v>27516</v>
          </cell>
          <cell r="K32">
            <v>27516</v>
          </cell>
          <cell r="L32">
            <v>1.0097430130855052E-4</v>
          </cell>
          <cell r="M32">
            <v>0</v>
          </cell>
          <cell r="N32">
            <v>272140</v>
          </cell>
          <cell r="O32">
            <v>272140</v>
          </cell>
          <cell r="P32">
            <v>8.136668244269488E-4</v>
          </cell>
        </row>
        <row r="33">
          <cell r="C33" t="str">
            <v>Total Salaries</v>
          </cell>
          <cell r="E33">
            <v>19577557.379999999</v>
          </cell>
          <cell r="F33">
            <v>807172.08000000007</v>
          </cell>
          <cell r="G33">
            <v>20384729.460000001</v>
          </cell>
          <cell r="H33">
            <v>1</v>
          </cell>
          <cell r="I33">
            <v>259249986.24000001</v>
          </cell>
          <cell r="J33">
            <v>13254994.17</v>
          </cell>
          <cell r="K33">
            <v>272504980.41000003</v>
          </cell>
          <cell r="L33">
            <v>0.99999999999999956</v>
          </cell>
          <cell r="M33">
            <v>320792317.75999999</v>
          </cell>
          <cell r="N33">
            <v>13668903.75</v>
          </cell>
          <cell r="O33">
            <v>334461221.50999999</v>
          </cell>
          <cell r="P33">
            <v>0.99999999999999967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 xml:space="preserve">Assessment </v>
          </cell>
        </row>
        <row r="57">
          <cell r="A57" t="str">
            <v>Case Management</v>
          </cell>
        </row>
        <row r="58">
          <cell r="A58" t="str">
            <v xml:space="preserve">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 xml:space="preserve">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60"/>
  <sheetViews>
    <sheetView showGridLines="0" tabSelected="1" view="pageBreakPreview" topLeftCell="A2" zoomScaleNormal="100" zoomScaleSheetLayoutView="100" workbookViewId="0">
      <selection activeCell="G2" sqref="G2"/>
    </sheetView>
  </sheetViews>
  <sheetFormatPr defaultColWidth="9.140625" defaultRowHeight="15" x14ac:dyDescent="0.25"/>
  <cols>
    <col min="1" max="1" width="39.42578125" style="3" customWidth="1"/>
    <col min="2" max="2" width="16" style="3" bestFit="1" customWidth="1"/>
    <col min="3" max="3" width="16.85546875" style="3" bestFit="1" customWidth="1"/>
    <col min="4" max="4" width="15.7109375" style="3" customWidth="1"/>
    <col min="5" max="5" width="16.42578125" style="69" bestFit="1" customWidth="1"/>
    <col min="6" max="8" width="16" style="3" bestFit="1" customWidth="1"/>
    <col min="9" max="9" width="2.28515625" style="3" customWidth="1"/>
    <col min="10" max="10" width="15" style="3" bestFit="1" customWidth="1"/>
    <col min="11" max="11" width="13.28515625" style="3" bestFit="1" customWidth="1"/>
    <col min="12" max="12" width="9.140625" style="3"/>
    <col min="13" max="13" width="11.5703125" style="3" bestFit="1" customWidth="1"/>
    <col min="14" max="16384" width="9.140625" style="3"/>
  </cols>
  <sheetData>
    <row r="1" spans="1:13" s="37" customFormat="1" ht="15.75" x14ac:dyDescent="0.25">
      <c r="A1" s="84" t="s">
        <v>39</v>
      </c>
      <c r="B1" s="84"/>
      <c r="C1" s="84"/>
      <c r="D1" s="84"/>
      <c r="E1" s="84"/>
      <c r="F1" s="84"/>
      <c r="G1" s="84"/>
      <c r="H1" s="84"/>
      <c r="I1" s="7"/>
    </row>
    <row r="2" spans="1:13" s="37" customFormat="1" ht="15.75" x14ac:dyDescent="0.25">
      <c r="A2" s="81"/>
      <c r="B2" s="81"/>
      <c r="C2" s="81"/>
      <c r="D2" s="81"/>
      <c r="E2" s="81"/>
      <c r="F2" s="81"/>
      <c r="G2" s="82"/>
      <c r="H2" s="81"/>
      <c r="I2" s="7"/>
    </row>
    <row r="3" spans="1:13" s="37" customFormat="1" ht="15.75" x14ac:dyDescent="0.25">
      <c r="A3" s="84" t="s">
        <v>24</v>
      </c>
      <c r="B3" s="84"/>
      <c r="C3" s="84"/>
      <c r="D3" s="84"/>
      <c r="E3" s="84"/>
      <c r="F3" s="84"/>
      <c r="G3" s="84"/>
      <c r="H3" s="84"/>
      <c r="I3" s="7"/>
    </row>
    <row r="4" spans="1:13" s="37" customFormat="1" ht="15.75" x14ac:dyDescent="0.25">
      <c r="A4" s="65"/>
      <c r="B4" s="6"/>
      <c r="C4" s="6"/>
      <c r="D4" s="6"/>
      <c r="E4" s="77"/>
      <c r="F4" s="6"/>
      <c r="G4" s="6"/>
      <c r="H4" s="76"/>
      <c r="I4" s="7"/>
    </row>
    <row r="5" spans="1:13" s="37" customFormat="1" ht="63" x14ac:dyDescent="0.25">
      <c r="A5" s="2" t="s">
        <v>0</v>
      </c>
      <c r="B5" s="4" t="s">
        <v>28</v>
      </c>
      <c r="C5" s="1" t="s">
        <v>29</v>
      </c>
      <c r="D5" s="40" t="s">
        <v>40</v>
      </c>
      <c r="E5" s="40" t="s">
        <v>30</v>
      </c>
      <c r="F5" s="40" t="s">
        <v>35</v>
      </c>
      <c r="G5" s="1" t="s">
        <v>31</v>
      </c>
      <c r="H5" s="1" t="s">
        <v>32</v>
      </c>
      <c r="I5" s="7"/>
    </row>
    <row r="6" spans="1:13" s="37" customFormat="1" ht="15.75" x14ac:dyDescent="0.25">
      <c r="A6" s="27" t="s">
        <v>1</v>
      </c>
      <c r="B6" s="34">
        <v>43064555</v>
      </c>
      <c r="C6" s="34">
        <f>B28</f>
        <v>43676824.079999983</v>
      </c>
      <c r="D6" s="41">
        <f>B28</f>
        <v>43676824.079999983</v>
      </c>
      <c r="E6" s="41">
        <f>B28</f>
        <v>43676824.079999983</v>
      </c>
      <c r="F6" s="41">
        <f>B28</f>
        <v>43676824.079999983</v>
      </c>
      <c r="G6" s="19">
        <f>F28</f>
        <v>31412401.079999983</v>
      </c>
      <c r="H6" s="19">
        <f>G28</f>
        <v>39452399.048729986</v>
      </c>
      <c r="I6" s="7"/>
    </row>
    <row r="7" spans="1:13" s="37" customFormat="1" ht="15.75" x14ac:dyDescent="0.25">
      <c r="A7" s="28" t="s">
        <v>2</v>
      </c>
      <c r="B7" s="8"/>
      <c r="C7" s="8"/>
      <c r="D7" s="42"/>
      <c r="E7" s="42"/>
      <c r="F7" s="42"/>
      <c r="G7" s="9"/>
      <c r="H7" s="9"/>
      <c r="I7" s="7"/>
    </row>
    <row r="8" spans="1:13" s="37" customFormat="1" ht="15.75" x14ac:dyDescent="0.25">
      <c r="A8" s="55" t="s">
        <v>38</v>
      </c>
      <c r="B8" s="60">
        <v>150521035</v>
      </c>
      <c r="C8" s="64">
        <f>77231193-694193</f>
        <v>76537000</v>
      </c>
      <c r="D8" s="49">
        <v>175915456</v>
      </c>
      <c r="E8" s="49">
        <v>41368009</v>
      </c>
      <c r="F8" s="49">
        <v>175915456</v>
      </c>
      <c r="G8" s="64">
        <v>204640201</v>
      </c>
      <c r="H8" s="78">
        <v>213775213</v>
      </c>
      <c r="I8" s="7"/>
      <c r="M8" s="72"/>
    </row>
    <row r="9" spans="1:13" s="37" customFormat="1" ht="15.75" x14ac:dyDescent="0.25">
      <c r="A9" s="55" t="s">
        <v>17</v>
      </c>
      <c r="B9" s="60">
        <v>707220</v>
      </c>
      <c r="C9" s="64">
        <v>834560</v>
      </c>
      <c r="D9" s="49">
        <f>682560+50000</f>
        <v>732560</v>
      </c>
      <c r="E9" s="49">
        <v>59370</v>
      </c>
      <c r="F9" s="49">
        <f>682560+50000</f>
        <v>732560</v>
      </c>
      <c r="G9" s="64">
        <f>724390+2854</f>
        <v>727244</v>
      </c>
      <c r="H9" s="64">
        <f>775615+2854</f>
        <v>778469</v>
      </c>
      <c r="I9" s="7"/>
    </row>
    <row r="10" spans="1:13" s="37" customFormat="1" ht="15.75" x14ac:dyDescent="0.25">
      <c r="A10" s="55" t="s">
        <v>18</v>
      </c>
      <c r="B10" s="60">
        <v>1251105</v>
      </c>
      <c r="C10" s="64">
        <v>887784</v>
      </c>
      <c r="D10" s="49">
        <v>887784</v>
      </c>
      <c r="E10" s="74">
        <f>315822+54507+1</f>
        <v>370330</v>
      </c>
      <c r="F10" s="49">
        <v>887784</v>
      </c>
      <c r="G10" s="64">
        <v>358037.96872999996</v>
      </c>
      <c r="H10" s="64">
        <v>371451.31456965796</v>
      </c>
      <c r="I10" s="21"/>
    </row>
    <row r="11" spans="1:13" s="37" customFormat="1" ht="15.75" x14ac:dyDescent="0.25">
      <c r="A11" s="55" t="s">
        <v>19</v>
      </c>
      <c r="B11" s="60">
        <v>1918798</v>
      </c>
      <c r="C11" s="64">
        <v>1298400</v>
      </c>
      <c r="D11" s="49">
        <v>1109400</v>
      </c>
      <c r="E11" s="43">
        <f>31670+435970+1275</f>
        <v>468915</v>
      </c>
      <c r="F11" s="49">
        <v>1109400</v>
      </c>
      <c r="G11" s="64">
        <v>1352400</v>
      </c>
      <c r="H11" s="64">
        <v>2062400</v>
      </c>
      <c r="I11" s="21"/>
    </row>
    <row r="12" spans="1:13" s="37" customFormat="1" ht="15.75" x14ac:dyDescent="0.25">
      <c r="A12" s="30" t="s">
        <v>3</v>
      </c>
      <c r="B12" s="59">
        <f t="shared" ref="B12:G12" si="0">SUM(B8:B11)</f>
        <v>154398158</v>
      </c>
      <c r="C12" s="11">
        <f>SUM(C8:C11)</f>
        <v>79557744</v>
      </c>
      <c r="D12" s="59">
        <f t="shared" si="0"/>
        <v>178645200</v>
      </c>
      <c r="E12" s="59">
        <f t="shared" si="0"/>
        <v>42266624</v>
      </c>
      <c r="F12" s="11">
        <f t="shared" si="0"/>
        <v>178645200</v>
      </c>
      <c r="G12" s="11">
        <f t="shared" si="0"/>
        <v>207077882.96873</v>
      </c>
      <c r="H12" s="12">
        <f t="shared" ref="H12" si="1">SUM(H8:H11)</f>
        <v>216987533.31456965</v>
      </c>
      <c r="I12" s="7"/>
    </row>
    <row r="13" spans="1:13" s="37" customFormat="1" ht="15.75" x14ac:dyDescent="0.25">
      <c r="A13" s="28" t="s">
        <v>4</v>
      </c>
      <c r="B13" s="47"/>
      <c r="C13" s="47"/>
      <c r="D13" s="44"/>
      <c r="E13" s="44"/>
      <c r="F13" s="44"/>
      <c r="G13" s="23"/>
      <c r="H13" s="23"/>
      <c r="I13" s="21"/>
    </row>
    <row r="14" spans="1:13" s="37" customFormat="1" ht="15.75" x14ac:dyDescent="0.25">
      <c r="A14" s="55" t="s">
        <v>25</v>
      </c>
      <c r="B14" s="47">
        <v>-92727861.969999999</v>
      </c>
      <c r="C14" s="47">
        <v>-58289050</v>
      </c>
      <c r="D14" s="43">
        <v>-114792430</v>
      </c>
      <c r="E14" s="49">
        <v>-16007878</v>
      </c>
      <c r="F14" s="43">
        <v>-114792430</v>
      </c>
      <c r="G14" s="64">
        <v>-116674657</v>
      </c>
      <c r="H14" s="64">
        <v>-124686945</v>
      </c>
      <c r="I14" s="21"/>
    </row>
    <row r="15" spans="1:13" s="37" customFormat="1" ht="15.75" x14ac:dyDescent="0.25">
      <c r="A15" s="55" t="s">
        <v>20</v>
      </c>
      <c r="B15" s="47">
        <v>-34657907</v>
      </c>
      <c r="C15" s="47">
        <v>-18489414</v>
      </c>
      <c r="D15" s="43">
        <f>-40583114+750000</f>
        <v>-39833114</v>
      </c>
      <c r="E15" s="49">
        <v>-9761691</v>
      </c>
      <c r="F15" s="43">
        <f>-40583114+750000</f>
        <v>-39833114</v>
      </c>
      <c r="G15" s="64">
        <v>-44952273</v>
      </c>
      <c r="H15" s="64">
        <v>-48131054</v>
      </c>
      <c r="I15" s="21"/>
    </row>
    <row r="16" spans="1:13" s="37" customFormat="1" ht="15.75" x14ac:dyDescent="0.25">
      <c r="A16" s="55" t="s">
        <v>36</v>
      </c>
      <c r="B16" s="47">
        <v>-1498234.3399999999</v>
      </c>
      <c r="C16" s="47">
        <v>-750000</v>
      </c>
      <c r="D16" s="43">
        <v>-750000</v>
      </c>
      <c r="E16" s="74"/>
      <c r="F16" s="43">
        <v>-750000</v>
      </c>
      <c r="G16" s="64">
        <v>0</v>
      </c>
      <c r="H16" s="64">
        <v>0</v>
      </c>
      <c r="I16" s="21"/>
    </row>
    <row r="17" spans="1:11" s="37" customFormat="1" ht="15.75" x14ac:dyDescent="0.25">
      <c r="A17" s="56" t="s">
        <v>22</v>
      </c>
      <c r="B17" s="47">
        <v>-2571376</v>
      </c>
      <c r="C17" s="47">
        <v>-1519484</v>
      </c>
      <c r="D17" s="43">
        <v>-5519484</v>
      </c>
      <c r="E17" s="43">
        <v>-139386</v>
      </c>
      <c r="F17" s="43">
        <v>-5519484</v>
      </c>
      <c r="G17" s="64">
        <v>-8424458</v>
      </c>
      <c r="H17" s="64">
        <v>-9020191</v>
      </c>
      <c r="I17" s="21"/>
    </row>
    <row r="18" spans="1:11" s="37" customFormat="1" ht="15.75" x14ac:dyDescent="0.25">
      <c r="A18" s="55" t="s">
        <v>26</v>
      </c>
      <c r="B18" s="47">
        <v>-17753871</v>
      </c>
      <c r="C18" s="47">
        <v>-12092697</v>
      </c>
      <c r="D18" s="43">
        <v>-25399322</v>
      </c>
      <c r="E18" s="43">
        <v>-4865313.26</v>
      </c>
      <c r="F18" s="43">
        <f>D18</f>
        <v>-25399322</v>
      </c>
      <c r="G18" s="64">
        <v>-25222870</v>
      </c>
      <c r="H18" s="64">
        <v>-27006496</v>
      </c>
      <c r="I18" s="21"/>
    </row>
    <row r="19" spans="1:11" s="37" customFormat="1" ht="15.75" x14ac:dyDescent="0.25">
      <c r="A19" s="55" t="s">
        <v>21</v>
      </c>
      <c r="B19" s="47">
        <v>-2697829</v>
      </c>
      <c r="C19" s="47">
        <v>-1897604</v>
      </c>
      <c r="D19" s="43">
        <v>-3107336</v>
      </c>
      <c r="E19" s="43">
        <v>-257391</v>
      </c>
      <c r="F19" s="43">
        <v>-3107336</v>
      </c>
      <c r="G19" s="64">
        <v>-2550897</v>
      </c>
      <c r="H19" s="64">
        <v>-1945462</v>
      </c>
      <c r="I19" s="21"/>
    </row>
    <row r="20" spans="1:11" s="37" customFormat="1" ht="15.75" x14ac:dyDescent="0.25">
      <c r="A20" s="55" t="s">
        <v>37</v>
      </c>
      <c r="B20" s="47">
        <v>-1774515.1099999999</v>
      </c>
      <c r="C20" s="47">
        <v>-1675737</v>
      </c>
      <c r="D20" s="43">
        <v>-1675737</v>
      </c>
      <c r="E20" s="43">
        <v>-317149</v>
      </c>
      <c r="F20" s="43">
        <v>-1675737</v>
      </c>
      <c r="G20" s="64">
        <v>-1212730</v>
      </c>
      <c r="H20" s="64">
        <v>-1191416</v>
      </c>
      <c r="I20" s="21"/>
    </row>
    <row r="21" spans="1:11" s="37" customFormat="1" ht="9" customHeight="1" x14ac:dyDescent="0.25">
      <c r="A21" s="29"/>
      <c r="B21" s="47"/>
      <c r="C21" s="47"/>
      <c r="D21" s="43"/>
      <c r="E21" s="43"/>
      <c r="F21" s="43"/>
      <c r="G21" s="22"/>
      <c r="H21" s="22"/>
      <c r="I21" s="21"/>
    </row>
    <row r="22" spans="1:11" s="37" customFormat="1" ht="15.75" x14ac:dyDescent="0.25">
      <c r="A22" s="30" t="s">
        <v>5</v>
      </c>
      <c r="B22" s="45">
        <f t="shared" ref="B22:G22" si="2">SUM(B14:B21)</f>
        <v>-153681594.42000002</v>
      </c>
      <c r="C22" s="12">
        <f t="shared" si="2"/>
        <v>-94713986</v>
      </c>
      <c r="D22" s="45">
        <f t="shared" si="2"/>
        <v>-191077423</v>
      </c>
      <c r="E22" s="45">
        <f>SUM(E14:E21)</f>
        <v>-31348808.259999998</v>
      </c>
      <c r="F22" s="45">
        <f t="shared" si="2"/>
        <v>-191077423</v>
      </c>
      <c r="G22" s="12">
        <f t="shared" si="2"/>
        <v>-199037885</v>
      </c>
      <c r="H22" s="12">
        <f t="shared" ref="H22" si="3">SUM(H14:H21)</f>
        <v>-211981564</v>
      </c>
      <c r="I22" s="7"/>
      <c r="J22" s="72"/>
    </row>
    <row r="23" spans="1:11" s="37" customFormat="1" ht="18" x14ac:dyDescent="0.25">
      <c r="A23" s="31" t="s">
        <v>6</v>
      </c>
      <c r="B23" s="35"/>
      <c r="C23" s="35"/>
      <c r="D23" s="75"/>
      <c r="E23" s="46"/>
      <c r="F23" s="46"/>
      <c r="G23" s="36"/>
      <c r="H23" s="36"/>
      <c r="I23" s="21"/>
    </row>
    <row r="24" spans="1:11" s="37" customFormat="1" ht="15.75" x14ac:dyDescent="0.25">
      <c r="A24" s="28" t="s">
        <v>16</v>
      </c>
      <c r="B24" s="57"/>
      <c r="C24" s="57"/>
      <c r="D24" s="43"/>
      <c r="E24" s="43"/>
      <c r="F24" s="43"/>
      <c r="G24" s="22"/>
      <c r="H24" s="22"/>
      <c r="I24" s="21"/>
      <c r="K24" s="60"/>
    </row>
    <row r="25" spans="1:11" s="37" customFormat="1" ht="15.75" x14ac:dyDescent="0.25">
      <c r="A25" s="32" t="s">
        <v>23</v>
      </c>
      <c r="B25" s="47">
        <f>64245.5-154074-14466</f>
        <v>-104294.5</v>
      </c>
      <c r="C25" s="47"/>
      <c r="D25" s="47"/>
      <c r="E25" s="47">
        <v>167800</v>
      </c>
      <c r="F25" s="47">
        <v>167800</v>
      </c>
      <c r="G25" s="47"/>
      <c r="H25" s="80"/>
      <c r="I25" s="21"/>
      <c r="K25" s="60"/>
    </row>
    <row r="26" spans="1:11" s="37" customFormat="1" ht="15.75" x14ac:dyDescent="0.25">
      <c r="A26" s="32"/>
      <c r="B26" s="47"/>
      <c r="C26" s="47"/>
      <c r="D26" s="47"/>
      <c r="E26" s="47"/>
      <c r="F26" s="47"/>
      <c r="G26" s="20"/>
      <c r="H26" s="24"/>
      <c r="I26" s="21"/>
      <c r="K26" s="60"/>
    </row>
    <row r="27" spans="1:11" s="37" customFormat="1" ht="15.75" x14ac:dyDescent="0.25">
      <c r="A27" s="28" t="s">
        <v>7</v>
      </c>
      <c r="B27" s="12">
        <f t="shared" ref="B27:H27" si="4">SUM(B25:B26)</f>
        <v>-104294.5</v>
      </c>
      <c r="C27" s="12">
        <f t="shared" si="4"/>
        <v>0</v>
      </c>
      <c r="D27" s="45">
        <f t="shared" si="4"/>
        <v>0</v>
      </c>
      <c r="E27" s="45">
        <f t="shared" si="4"/>
        <v>167800</v>
      </c>
      <c r="F27" s="45">
        <f t="shared" si="4"/>
        <v>167800</v>
      </c>
      <c r="G27" s="12">
        <f t="shared" si="4"/>
        <v>0</v>
      </c>
      <c r="H27" s="12">
        <f t="shared" si="4"/>
        <v>0</v>
      </c>
      <c r="I27" s="7"/>
      <c r="K27" s="60"/>
    </row>
    <row r="28" spans="1:11" s="37" customFormat="1" ht="15.75" x14ac:dyDescent="0.25">
      <c r="A28" s="31" t="s">
        <v>8</v>
      </c>
      <c r="B28" s="39">
        <f>B6+B12+B22+B23+B27</f>
        <v>43676824.079999983</v>
      </c>
      <c r="C28" s="48">
        <f t="shared" ref="C28:H28" si="5">C6+C12+C22+C23+C27</f>
        <v>28520582.079999983</v>
      </c>
      <c r="D28" s="48">
        <f t="shared" si="5"/>
        <v>31244601.079999983</v>
      </c>
      <c r="E28" s="48">
        <f t="shared" si="5"/>
        <v>54762439.819999985</v>
      </c>
      <c r="F28" s="48">
        <f t="shared" si="5"/>
        <v>31412401.079999983</v>
      </c>
      <c r="G28" s="39">
        <f t="shared" si="5"/>
        <v>39452399.048729986</v>
      </c>
      <c r="H28" s="39">
        <f t="shared" si="5"/>
        <v>44458368.363299638</v>
      </c>
      <c r="I28" s="7"/>
      <c r="K28" s="60"/>
    </row>
    <row r="29" spans="1:11" s="37" customFormat="1" ht="15.75" x14ac:dyDescent="0.25">
      <c r="A29" s="28" t="s">
        <v>15</v>
      </c>
      <c r="B29" s="13"/>
      <c r="C29" s="13"/>
      <c r="D29" s="49"/>
      <c r="E29" s="49"/>
      <c r="F29" s="49"/>
      <c r="G29" s="10"/>
      <c r="H29" s="10"/>
      <c r="I29" s="7"/>
      <c r="K29" s="60"/>
    </row>
    <row r="30" spans="1:11" s="37" customFormat="1" ht="15.75" x14ac:dyDescent="0.25">
      <c r="A30" s="29" t="s">
        <v>33</v>
      </c>
      <c r="B30" s="43">
        <v>-24171920.16</v>
      </c>
      <c r="C30" s="50">
        <v>-5257304</v>
      </c>
      <c r="D30" s="50">
        <v>-13790000</v>
      </c>
      <c r="E30" s="50">
        <v>-5257304</v>
      </c>
      <c r="F30" s="50">
        <v>-13790000</v>
      </c>
      <c r="G30" s="25">
        <v>-13790000</v>
      </c>
      <c r="H30" s="25">
        <v>-13790000</v>
      </c>
      <c r="I30" s="21"/>
      <c r="K30" s="60"/>
    </row>
    <row r="31" spans="1:11" s="37" customFormat="1" ht="15.75" x14ac:dyDescent="0.25">
      <c r="A31" s="29" t="s">
        <v>9</v>
      </c>
      <c r="B31" s="43">
        <v>0</v>
      </c>
      <c r="C31" s="43"/>
      <c r="D31" s="43"/>
      <c r="E31" s="43"/>
      <c r="F31" s="43"/>
      <c r="G31" s="22"/>
      <c r="H31" s="22"/>
      <c r="I31" s="21"/>
      <c r="K31" s="60"/>
    </row>
    <row r="32" spans="1:11" s="37" customFormat="1" ht="15.75" x14ac:dyDescent="0.25">
      <c r="A32" s="29" t="s">
        <v>10</v>
      </c>
      <c r="B32" s="43">
        <f>-B28-B30-B33</f>
        <v>-776633.86808217317</v>
      </c>
      <c r="C32" s="43">
        <f>-C28-C30-C33</f>
        <v>-322339.97041094303</v>
      </c>
      <c r="D32" s="43"/>
      <c r="E32" s="43">
        <f>-E28-E30-E33</f>
        <v>-26564197.710410945</v>
      </c>
      <c r="F32" s="43"/>
      <c r="G32" s="43">
        <f>-G28-G30-G33</f>
        <v>-1272996.3774971105</v>
      </c>
      <c r="H32" s="43">
        <f>-H28-H30-H33</f>
        <v>-4680541.8975462131</v>
      </c>
      <c r="I32" s="21"/>
      <c r="K32" s="60"/>
    </row>
    <row r="33" spans="1:11" s="37" customFormat="1" ht="15.75" x14ac:dyDescent="0.25">
      <c r="A33" s="29" t="s">
        <v>34</v>
      </c>
      <c r="B33" s="51">
        <f>(B22-B20)/(365*2)*90</f>
        <v>-18728270.05191781</v>
      </c>
      <c r="C33" s="51">
        <f>(C22-C20)/(365)*90</f>
        <v>-22940938.10958904</v>
      </c>
      <c r="D33" s="51">
        <f>(D22-D20)/(365*2)*90</f>
        <v>-23350892.794520549</v>
      </c>
      <c r="E33" s="51">
        <f>C33</f>
        <v>-22940938.10958904</v>
      </c>
      <c r="F33" s="51">
        <f>(F22-F20)/(365*2)*90</f>
        <v>-23350892.794520549</v>
      </c>
      <c r="G33" s="51">
        <f>(G22-G20)/(365*2)*90</f>
        <v>-24389402.671232875</v>
      </c>
      <c r="H33" s="51">
        <f>(H22-H20)/(365*2)*90</f>
        <v>-25987826.465753425</v>
      </c>
      <c r="I33" s="21"/>
      <c r="K33" s="60"/>
    </row>
    <row r="34" spans="1:11" s="37" customFormat="1" ht="15.75" x14ac:dyDescent="0.25">
      <c r="A34" s="29"/>
      <c r="B34" s="51"/>
      <c r="C34" s="51"/>
      <c r="D34" s="51"/>
      <c r="E34" s="51"/>
      <c r="F34" s="51"/>
      <c r="G34" s="26"/>
      <c r="H34" s="26"/>
      <c r="I34" s="21"/>
      <c r="K34" s="60"/>
    </row>
    <row r="35" spans="1:11" s="37" customFormat="1" ht="15.75" x14ac:dyDescent="0.25">
      <c r="A35" s="28" t="s">
        <v>11</v>
      </c>
      <c r="B35" s="14">
        <f t="shared" ref="B35:H35" si="6">SUM(B30:B34)</f>
        <v>-43676824.079999983</v>
      </c>
      <c r="C35" s="14">
        <f t="shared" si="6"/>
        <v>-28520582.079999983</v>
      </c>
      <c r="D35" s="52">
        <f t="shared" si="6"/>
        <v>-37140892.794520549</v>
      </c>
      <c r="E35" s="52">
        <f t="shared" si="6"/>
        <v>-54762439.819999985</v>
      </c>
      <c r="F35" s="52">
        <f t="shared" si="6"/>
        <v>-37140892.794520549</v>
      </c>
      <c r="G35" s="14">
        <f t="shared" si="6"/>
        <v>-39452399.048729986</v>
      </c>
      <c r="H35" s="14">
        <f t="shared" si="6"/>
        <v>-44458368.363299638</v>
      </c>
      <c r="I35" s="7"/>
      <c r="K35" s="60"/>
    </row>
    <row r="36" spans="1:11" s="37" customFormat="1" ht="15.75" x14ac:dyDescent="0.25">
      <c r="A36" s="33"/>
      <c r="B36" s="15"/>
      <c r="C36" s="15"/>
      <c r="D36" s="52"/>
      <c r="E36" s="52"/>
      <c r="F36" s="52"/>
      <c r="G36" s="14"/>
      <c r="H36" s="14"/>
      <c r="I36" s="7"/>
      <c r="K36" s="60"/>
    </row>
    <row r="37" spans="1:11" s="37" customFormat="1" ht="15.75" x14ac:dyDescent="0.25">
      <c r="A37" s="33" t="s">
        <v>12</v>
      </c>
      <c r="B37" s="10">
        <f t="shared" ref="B37:H37" si="7">ABS(IF(B28+B35&gt;0,0,B28+B35))</f>
        <v>0</v>
      </c>
      <c r="C37" s="10">
        <f t="shared" si="7"/>
        <v>0</v>
      </c>
      <c r="D37" s="49">
        <f t="shared" si="7"/>
        <v>5896291.7145205662</v>
      </c>
      <c r="E37" s="49">
        <f t="shared" si="7"/>
        <v>0</v>
      </c>
      <c r="F37" s="10">
        <f t="shared" si="7"/>
        <v>5728491.7145205662</v>
      </c>
      <c r="G37" s="10">
        <f t="shared" si="7"/>
        <v>0</v>
      </c>
      <c r="H37" s="10">
        <f t="shared" si="7"/>
        <v>0</v>
      </c>
      <c r="I37" s="7"/>
    </row>
    <row r="38" spans="1:11" s="37" customFormat="1" ht="15.75" x14ac:dyDescent="0.25">
      <c r="A38" s="30"/>
      <c r="B38" s="16"/>
      <c r="C38" s="16"/>
      <c r="D38" s="53"/>
      <c r="E38" s="53"/>
      <c r="F38" s="53"/>
      <c r="G38" s="17"/>
      <c r="H38" s="17"/>
      <c r="I38" s="7"/>
    </row>
    <row r="39" spans="1:11" s="37" customFormat="1" ht="15.75" x14ac:dyDescent="0.25">
      <c r="A39" s="31" t="s">
        <v>13</v>
      </c>
      <c r="B39" s="18">
        <f>ROUND(B28+B35+B37,0)</f>
        <v>0</v>
      </c>
      <c r="C39" s="18">
        <f t="shared" ref="C39:H39" si="8">ROUND(C28+C35+C37,0)</f>
        <v>0</v>
      </c>
      <c r="D39" s="54">
        <f t="shared" si="8"/>
        <v>0</v>
      </c>
      <c r="E39" s="54">
        <f t="shared" si="8"/>
        <v>0</v>
      </c>
      <c r="F39" s="54">
        <f t="shared" si="8"/>
        <v>0</v>
      </c>
      <c r="G39" s="18">
        <f t="shared" si="8"/>
        <v>0</v>
      </c>
      <c r="H39" s="18">
        <f t="shared" si="8"/>
        <v>0</v>
      </c>
      <c r="I39" s="7"/>
    </row>
    <row r="40" spans="1:11" s="37" customFormat="1" ht="15.75" x14ac:dyDescent="0.25">
      <c r="A40" s="73" t="s">
        <v>27</v>
      </c>
      <c r="B40" s="71">
        <v>43676824.189999998</v>
      </c>
      <c r="C40" s="66"/>
      <c r="D40" s="3"/>
      <c r="E40" s="69"/>
      <c r="F40" s="3"/>
      <c r="G40" s="3"/>
      <c r="H40" s="3"/>
      <c r="I40" s="3"/>
    </row>
    <row r="41" spans="1:11" ht="15.75" x14ac:dyDescent="0.25">
      <c r="A41" s="38" t="s">
        <v>14</v>
      </c>
      <c r="B41" s="68"/>
      <c r="C41" s="67"/>
      <c r="D41" s="5"/>
      <c r="E41" s="5"/>
      <c r="F41" s="5"/>
      <c r="G41" s="5"/>
      <c r="H41" s="5"/>
    </row>
    <row r="42" spans="1:11" ht="46.5" customHeight="1" x14ac:dyDescent="0.25">
      <c r="A42" s="85" t="s">
        <v>41</v>
      </c>
      <c r="B42" s="86"/>
      <c r="C42" s="86"/>
      <c r="D42" s="86"/>
      <c r="E42" s="86"/>
      <c r="F42" s="86"/>
      <c r="G42" s="86"/>
      <c r="H42" s="86"/>
    </row>
    <row r="43" spans="1:11" s="79" customFormat="1" ht="15" customHeight="1" x14ac:dyDescent="0.25">
      <c r="A43" s="87" t="s">
        <v>42</v>
      </c>
      <c r="B43" s="87"/>
      <c r="C43" s="87"/>
      <c r="D43" s="87"/>
      <c r="E43" s="87"/>
      <c r="F43" s="87"/>
      <c r="G43" s="87"/>
      <c r="H43" s="87"/>
    </row>
    <row r="44" spans="1:11" ht="31.5" customHeight="1" x14ac:dyDescent="0.25">
      <c r="A44" s="83" t="s">
        <v>44</v>
      </c>
      <c r="B44" s="83"/>
      <c r="C44" s="83"/>
      <c r="D44" s="83"/>
      <c r="E44" s="83"/>
      <c r="F44" s="83"/>
      <c r="G44" s="83"/>
      <c r="H44" s="83"/>
    </row>
    <row r="45" spans="1:11" ht="32.25" customHeight="1" x14ac:dyDescent="0.25">
      <c r="A45" s="83" t="s">
        <v>43</v>
      </c>
      <c r="B45" s="83"/>
      <c r="C45" s="83"/>
      <c r="D45" s="83"/>
      <c r="E45" s="83"/>
      <c r="F45" s="83"/>
      <c r="G45" s="83"/>
      <c r="H45" s="83"/>
    </row>
    <row r="46" spans="1:11" ht="17.25" customHeight="1" x14ac:dyDescent="0.25">
      <c r="A46" s="83" t="s">
        <v>45</v>
      </c>
      <c r="B46" s="83"/>
      <c r="C46" s="83"/>
      <c r="D46" s="83"/>
      <c r="E46" s="83"/>
      <c r="F46" s="83"/>
      <c r="G46" s="83"/>
      <c r="H46" s="83"/>
    </row>
    <row r="47" spans="1:11" x14ac:dyDescent="0.25">
      <c r="A47" s="70" t="s">
        <v>46</v>
      </c>
      <c r="B47" s="69"/>
      <c r="C47" s="69"/>
      <c r="D47" s="69"/>
      <c r="F47" s="69"/>
      <c r="G47" s="69"/>
      <c r="H47" s="69"/>
    </row>
    <row r="48" spans="1:11" x14ac:dyDescent="0.25">
      <c r="A48" s="37"/>
    </row>
    <row r="49" spans="1:3" x14ac:dyDescent="0.25">
      <c r="A49" s="37"/>
      <c r="B49" s="58"/>
      <c r="C49" s="58"/>
    </row>
    <row r="50" spans="1:3" x14ac:dyDescent="0.25">
      <c r="A50" s="37"/>
      <c r="B50" s="58"/>
      <c r="C50" s="58"/>
    </row>
    <row r="51" spans="1:3" x14ac:dyDescent="0.25">
      <c r="A51" s="37"/>
      <c r="B51" s="58"/>
      <c r="C51" s="58"/>
    </row>
    <row r="52" spans="1:3" x14ac:dyDescent="0.25">
      <c r="B52" s="58"/>
      <c r="C52" s="58"/>
    </row>
    <row r="53" spans="1:3" ht="12" customHeight="1" x14ac:dyDescent="0.25"/>
    <row r="56" spans="1:3" x14ac:dyDescent="0.25">
      <c r="C56" s="63"/>
    </row>
    <row r="57" spans="1:3" x14ac:dyDescent="0.25">
      <c r="B57" s="62"/>
      <c r="C57" s="58"/>
    </row>
    <row r="58" spans="1:3" x14ac:dyDescent="0.25">
      <c r="C58" s="58"/>
    </row>
    <row r="59" spans="1:3" x14ac:dyDescent="0.25">
      <c r="C59" s="58"/>
    </row>
    <row r="60" spans="1:3" x14ac:dyDescent="0.25">
      <c r="C60" s="61"/>
    </row>
  </sheetData>
  <sheetProtection formatCells="0" formatColumns="0" formatRows="0" insertColumns="0" insertRows="0" deleteRows="0" pivotTables="0"/>
  <mergeCells count="7">
    <mergeCell ref="A46:H46"/>
    <mergeCell ref="A44:H44"/>
    <mergeCell ref="A45:H45"/>
    <mergeCell ref="A1:H1"/>
    <mergeCell ref="A3:H3"/>
    <mergeCell ref="A42:H42"/>
    <mergeCell ref="A43:H43"/>
  </mergeCells>
  <pageMargins left="0.25" right="0.25" top="0.75" bottom="0.75" header="0.3" footer="0.3"/>
  <pageSetup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5B4CFC3354CC4EB9548C286D0C4635" ma:contentTypeVersion="5" ma:contentTypeDescription="Create a new document." ma:contentTypeScope="" ma:versionID="73eed1bf8c68c4348275c9ae16c7c80b">
  <xsd:schema xmlns:xsd="http://www.w3.org/2001/XMLSchema" xmlns:xs="http://www.w3.org/2001/XMLSchema" xmlns:p="http://schemas.microsoft.com/office/2006/metadata/properties" xmlns:ns1="http://schemas.microsoft.com/sharepoint/v3" xmlns:ns2="d6d16dbd-40af-442b-98e4-9c898892193e" xmlns:ns3="0edc343a-53c0-4aad-ba1e-03670b7797c9" targetNamespace="http://schemas.microsoft.com/office/2006/metadata/properties" ma:root="true" ma:fieldsID="e8dd396b34f2e151b8d8fc52d34cbffd" ns1:_="" ns2:_="" ns3:_="">
    <xsd:import namespace="http://schemas.microsoft.com/sharepoint/v3"/>
    <xsd:import namespace="d6d16dbd-40af-442b-98e4-9c898892193e"/>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16dbd-40af-442b-98e4-9c898892193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1E1ADF-DE5F-4186-A297-762174BB32C0}">
  <ds:schemaRef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0edc343a-53c0-4aad-ba1e-03670b7797c9"/>
    <ds:schemaRef ds:uri="http://schemas.microsoft.com/sharepoint/v3"/>
    <ds:schemaRef ds:uri="d6d16dbd-40af-442b-98e4-9c898892193e"/>
    <ds:schemaRef ds:uri="http://www.w3.org/XML/1998/namespace"/>
    <ds:schemaRef ds:uri="http://purl.org/dc/terms/"/>
  </ds:schemaRefs>
</ds:datastoreItem>
</file>

<file path=customXml/itemProps2.xml><?xml version="1.0" encoding="utf-8"?>
<ds:datastoreItem xmlns:ds="http://schemas.openxmlformats.org/officeDocument/2006/customXml" ds:itemID="{5BA3FF22-9308-4E60-9038-D539A920E3D7}">
  <ds:schemaRefs>
    <ds:schemaRef ds:uri="http://schemas.microsoft.com/sharepoint/v3/contenttype/forms"/>
  </ds:schemaRefs>
</ds:datastoreItem>
</file>

<file path=customXml/itemProps3.xml><?xml version="1.0" encoding="utf-8"?>
<ds:datastoreItem xmlns:ds="http://schemas.openxmlformats.org/officeDocument/2006/customXml" ds:itemID="{FF53D844-A1E4-4EC1-8D04-4230AA597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6d16dbd-40af-442b-98e4-9c898892193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EMS</vt:lpstr>
      <vt:lpstr>EMS!Print_Area</vt:lpstr>
    </vt:vector>
  </TitlesOfParts>
  <Company>King County - DCHS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 Haeyoung (Alex)</dc:creator>
  <cp:lastModifiedBy>Masuo, Janet</cp:lastModifiedBy>
  <cp:lastPrinted>2019-10-03T17:56:32Z</cp:lastPrinted>
  <dcterms:created xsi:type="dcterms:W3CDTF">2014-11-26T15:18:10Z</dcterms:created>
  <dcterms:modified xsi:type="dcterms:W3CDTF">2019-11-06T22:01:30Z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0x010100825B4CFC3354CC4EB9548C286D0C4635</vt:lpwstr>
  </property>
  <property fmtid="{D5CDD505-2E9C-101B-9397-08002B2CF9AE}" pid="4" name="SV_HIDDEN_GRID_QUERY_LIST_4F35BF76-6C0D-4D9B-82B2-816C12CF3733">
    <vt:lpwstr>empty_477D106A-C0D6-4607-AEBD-E2C9D60EA279</vt:lpwstr>
  </property>
</Properties>
</file>