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7935" activeTab="0"/>
  </bookViews>
  <sheets>
    <sheet name="Form C" sheetId="1" r:id="rId1"/>
  </sheets>
  <externalReferences>
    <externalReference r:id="rId4"/>
  </externalReferences>
  <definedNames>
    <definedName name="Footnote">'[1]Footnote'!$A$4:$C$19</definedName>
    <definedName name="_xlnm.Print_Area" localSheetId="0">'Form C'!$A$1:$G$58</definedName>
  </definedNames>
  <calcPr fullCalcOnLoad="1"/>
</workbook>
</file>

<file path=xl/comments1.xml><?xml version="1.0" encoding="utf-8"?>
<comments xmlns="http://schemas.openxmlformats.org/spreadsheetml/2006/main">
  <authors>
    <author>MitchelL</author>
  </authors>
  <commentList>
    <comment ref="C8" authorId="0">
      <text>
        <r>
          <rPr>
            <b/>
            <sz val="8"/>
            <rFont val="Tahoma"/>
            <family val="0"/>
          </rPr>
          <t>MitchelL:</t>
        </r>
        <r>
          <rPr>
            <sz val="8"/>
            <rFont val="Tahoma"/>
            <family val="0"/>
          </rPr>
          <t xml:space="preserve">
Projected fund balance at the time of adoption</t>
        </r>
      </text>
    </comment>
  </commentList>
</comments>
</file>

<file path=xl/sharedStrings.xml><?xml version="1.0" encoding="utf-8"?>
<sst xmlns="http://schemas.openxmlformats.org/spreadsheetml/2006/main" count="81" uniqueCount="79">
  <si>
    <t>2004 Adopted</t>
  </si>
  <si>
    <t>Form C</t>
  </si>
  <si>
    <t>Non-CX Financial Plan</t>
  </si>
  <si>
    <t>Fund Name: Public Transportation Fund</t>
  </si>
  <si>
    <t>Fund Number: 464</t>
  </si>
  <si>
    <t xml:space="preserve">Quarter:   Second 2004 </t>
  </si>
  <si>
    <t>Prepared by:   Duncan Mitchell</t>
  </si>
  <si>
    <t>Date Prepared:  7/27/2004</t>
  </si>
  <si>
    <t>Category</t>
  </si>
  <si>
    <t xml:space="preserve">2003 Actual </t>
  </si>
  <si>
    <t xml:space="preserve">2004 Revised  </t>
  </si>
  <si>
    <t>2004 Estimated</t>
  </si>
  <si>
    <t>Estimated-Adopted Change</t>
  </si>
  <si>
    <t>Explanation of Change</t>
  </si>
  <si>
    <t xml:space="preserve">Beginning Fund Balance </t>
  </si>
  <si>
    <t>Revenues</t>
  </si>
  <si>
    <t>* Operations Revenue</t>
  </si>
  <si>
    <t>Revised Projections based on 2003 actuals and year-to-date actuals</t>
  </si>
  <si>
    <t>* Sales Tax</t>
  </si>
  <si>
    <t>Updated based on 2003 Actuals and revised projected growth</t>
  </si>
  <si>
    <t>* Motor Vehicle Excise Tax</t>
  </si>
  <si>
    <t>* Capital Grants</t>
  </si>
  <si>
    <t>Revised projection of CIP expenditures and related grants</t>
  </si>
  <si>
    <t>* Interest Income</t>
  </si>
  <si>
    <t>Reflects changing  fund balances.</t>
  </si>
  <si>
    <t>* Miscellaneous</t>
  </si>
  <si>
    <t>Revised projections.</t>
  </si>
  <si>
    <t>* Payments from Other Funds</t>
  </si>
  <si>
    <t>* Sound Transit Payments for Capital</t>
  </si>
  <si>
    <t>Total Revenues</t>
  </si>
  <si>
    <t>Expenditures</t>
  </si>
  <si>
    <t>* Transit Division Operating</t>
  </si>
  <si>
    <t>Supplemental for fuel of $4.5M and IT classification MOA of $589,500.</t>
  </si>
  <si>
    <t>* Support Divisions Operating</t>
  </si>
  <si>
    <t>* Capital Program</t>
  </si>
  <si>
    <t>Early delivery of Hybrid coaches and revised CIP expenditures.</t>
  </si>
  <si>
    <t>* Cross Border Lease</t>
  </si>
  <si>
    <t>Impact of changes in value of Yen.</t>
  </si>
  <si>
    <t>* Debt Service and Other</t>
  </si>
  <si>
    <t>Revised based on actual bond sale.</t>
  </si>
  <si>
    <t>Total Expenditures</t>
  </si>
  <si>
    <t>Estimated Operating Underexpenditures</t>
  </si>
  <si>
    <t>No operating underage currently expected.</t>
  </si>
  <si>
    <t>Estimated Capital Underexpenditures</t>
  </si>
  <si>
    <t>Based on revised CIP expenditures.</t>
  </si>
  <si>
    <t>Other Fund Transactions</t>
  </si>
  <si>
    <t>* Long Term Debt</t>
  </si>
  <si>
    <t>Sale of bonds netted more than the $50M face value.</t>
  </si>
  <si>
    <t>* Short Term Debt</t>
  </si>
  <si>
    <t>* Balance Sheet Transactions</t>
  </si>
  <si>
    <t>Reflects receipt of cash in 2004 from accrued 2003 Grant billings</t>
  </si>
  <si>
    <t>Total Other Fund Transactions</t>
  </si>
  <si>
    <t>Ending Fund Balance</t>
  </si>
  <si>
    <t>Designations and Reserves</t>
  </si>
  <si>
    <t>* Operating Reserve</t>
  </si>
  <si>
    <t>Decrease due to change in revenue, expense and operating under-expenditure estimate</t>
  </si>
  <si>
    <t>* Fare Stabilization and Service Enhancement</t>
  </si>
  <si>
    <t>* Revenue Fleet Replacement</t>
  </si>
  <si>
    <t>Impact of early delivery of hybrid coaches.</t>
  </si>
  <si>
    <t>Total Designations and Reserves</t>
  </si>
  <si>
    <t>Ending Undesignated Fund Balance</t>
  </si>
  <si>
    <t>Changes in revenues and expenditures in this time period.</t>
  </si>
  <si>
    <t>Target Fund Balance</t>
  </si>
  <si>
    <t>Financial Plan Notes:</t>
  </si>
  <si>
    <t>* Beginning Fund Balance in 2003 is equal to the total of investments/cash held by the fund on 12/31/02, adjusted for cash due to/from</t>
  </si>
  <si>
    <t>other funds and excluding cash and investments in the bond account.</t>
  </si>
  <si>
    <t>** The revised/estimated column include adjustments for capital grants and capital expense carried forward from 2003.</t>
  </si>
  <si>
    <t xml:space="preserve">*** In 2003 and 2004, the undesignated fund balance includes funds held in the Capital sub-fund.  </t>
  </si>
  <si>
    <t>**** The ending operating fund balance in 2003 is below the amount specified in the adopted Public Transportation Fund</t>
  </si>
  <si>
    <t>Financial Policies.  An increse in the transfer from the CIP in 2004 is projected to meet the required balance.</t>
  </si>
  <si>
    <t>***** 2003 actual Revenues, Expenditures and Ending Fund Balances are from the 13th month close but are expected to change during</t>
  </si>
  <si>
    <t>the course of the annual audit.</t>
  </si>
  <si>
    <t>****** The 2004 estimated column is adjusted for the actual 2003 ending fund balances, carryforward of CIP under-expenditures and</t>
  </si>
  <si>
    <t>related grants and for changes in Cross Border lease fund balance and future lease payments due to variance in the value of Japanese</t>
  </si>
  <si>
    <t>yen investment. CIP project expenditures in 2004 have been revised Sales tax growth and other significant factors for 2004 have been</t>
  </si>
  <si>
    <t>re-estimated.</t>
  </si>
  <si>
    <t>******* Variance in Balance Sheet Transactions are largely due to the accrual of grant revenue in one year, followed by the receipt of cash in the next.</t>
  </si>
  <si>
    <t xml:space="preserve">In 2002, CIP grants totalling over $5 M were accrued with cash received in 2003.  In 2003, grants were accrued totalling over $22 M for a net impact </t>
  </si>
  <si>
    <t>in 2003 of roughly &lt;$17M&gt; while in 2004 the accrual from 2003 is shown as a cash increase of over $22M.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</si>
</sst>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"/>
    <numFmt numFmtId="167" formatCode="#,##0.0_);[Red]\(#,##0.0\)"/>
    <numFmt numFmtId="168" formatCode="_(* #,##0.000_);_(* \(#,##0.000\);_(* &quot;-&quot;??_);_(@_)"/>
    <numFmt numFmtId="169" formatCode="_(* #,##0.0000_);_(* \(#,##0.0000\);_(* &quot;-&quot;??_);_(@_)"/>
    <numFmt numFmtId="170" formatCode="#,##0;[Red]\(#,##0\)"/>
    <numFmt numFmtId="171" formatCode="#,##0;[Red]\(#,##0\);0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0"/>
    </font>
    <font>
      <b/>
      <sz val="16"/>
      <name val="Times New Roman"/>
      <family val="1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u val="single"/>
      <sz val="12"/>
      <name val="Times New Roman"/>
      <family val="1"/>
    </font>
    <font>
      <sz val="10"/>
      <name val="MS Sans Serif"/>
      <family val="0"/>
    </font>
    <font>
      <sz val="8"/>
      <name val="Times New Roman"/>
      <family val="1"/>
    </font>
    <font>
      <sz val="10"/>
      <name val="Times New Roman"/>
      <family val="1"/>
    </font>
    <font>
      <sz val="12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7" fontId="3" fillId="0" borderId="0">
      <alignment/>
      <protection/>
    </xf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37" fontId="4" fillId="0" borderId="0" xfId="21" applyFont="1" applyBorder="1" applyAlignment="1">
      <alignment horizontal="centerContinuous" wrapText="1"/>
      <protection/>
    </xf>
    <xf numFmtId="37" fontId="5" fillId="0" borderId="0" xfId="21" applyFont="1" applyBorder="1" applyAlignment="1">
      <alignment horizontal="centerContinuous" wrapText="1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0" xfId="0" applyAlignment="1">
      <alignment horizontal="centerContinuous"/>
    </xf>
    <xf numFmtId="37" fontId="3" fillId="0" borderId="0" xfId="21" applyFont="1" applyBorder="1" applyAlignment="1">
      <alignment horizontal="centerContinuous" wrapText="1"/>
      <protection/>
    </xf>
    <xf numFmtId="0" fontId="0" fillId="0" borderId="0" xfId="0" applyBorder="1" applyAlignment="1">
      <alignment/>
    </xf>
    <xf numFmtId="0" fontId="3" fillId="2" borderId="0" xfId="0" applyFont="1" applyFill="1" applyBorder="1" applyAlignment="1">
      <alignment horizontal="left"/>
    </xf>
    <xf numFmtId="37" fontId="4" fillId="0" borderId="0" xfId="21" applyFont="1" applyBorder="1" applyAlignment="1">
      <alignment horizontal="center" wrapText="1"/>
      <protection/>
    </xf>
    <xf numFmtId="0" fontId="0" fillId="2" borderId="0" xfId="0" applyFill="1" applyBorder="1" applyAlignment="1">
      <alignment horizontal="centerContinuous"/>
    </xf>
    <xf numFmtId="37" fontId="3" fillId="0" borderId="0" xfId="21" applyFont="1" applyBorder="1" applyAlignment="1">
      <alignment horizontal="left" wrapText="1"/>
      <protection/>
    </xf>
    <xf numFmtId="0" fontId="0" fillId="2" borderId="0" xfId="0" applyFill="1" applyAlignment="1">
      <alignment/>
    </xf>
    <xf numFmtId="0" fontId="0" fillId="2" borderId="0" xfId="0" applyFill="1" applyAlignment="1">
      <alignment horizontal="centerContinuous"/>
    </xf>
    <xf numFmtId="0" fontId="0" fillId="2" borderId="0" xfId="0" applyFill="1" applyAlignment="1">
      <alignment/>
    </xf>
    <xf numFmtId="37" fontId="6" fillId="0" borderId="0" xfId="21" applyFont="1" applyBorder="1" applyAlignment="1">
      <alignment horizontal="left"/>
      <protection/>
    </xf>
    <xf numFmtId="37" fontId="7" fillId="0" borderId="1" xfId="21" applyFont="1" applyBorder="1" applyAlignment="1">
      <alignment horizontal="left" wrapText="1"/>
      <protection/>
    </xf>
    <xf numFmtId="37" fontId="8" fillId="0" borderId="0" xfId="21" applyFont="1" applyBorder="1" applyAlignment="1">
      <alignment horizontal="left" wrapText="1"/>
      <protection/>
    </xf>
    <xf numFmtId="0" fontId="0" fillId="0" borderId="0" xfId="0" applyBorder="1" applyAlignment="1">
      <alignment horizontal="left"/>
    </xf>
    <xf numFmtId="37" fontId="9" fillId="0" borderId="0" xfId="21" applyFont="1" applyBorder="1" applyAlignment="1">
      <alignment horizontal="centerContinuous" wrapText="1"/>
      <protection/>
    </xf>
    <xf numFmtId="37" fontId="6" fillId="2" borderId="2" xfId="21" applyFont="1" applyFill="1" applyBorder="1" applyAlignment="1" applyProtection="1">
      <alignment horizontal="left" wrapText="1"/>
      <protection/>
    </xf>
    <xf numFmtId="37" fontId="6" fillId="2" borderId="3" xfId="21" applyFont="1" applyFill="1" applyBorder="1" applyAlignment="1">
      <alignment horizontal="center" wrapText="1"/>
      <protection/>
    </xf>
    <xf numFmtId="37" fontId="6" fillId="2" borderId="4" xfId="21" applyFont="1" applyFill="1" applyBorder="1" applyAlignment="1">
      <alignment horizontal="center" wrapText="1"/>
      <protection/>
    </xf>
    <xf numFmtId="37" fontId="6" fillId="2" borderId="5" xfId="21" applyFont="1" applyFill="1" applyBorder="1" applyAlignment="1">
      <alignment horizontal="center" wrapText="1"/>
      <protection/>
    </xf>
    <xf numFmtId="37" fontId="6" fillId="2" borderId="6" xfId="21" applyFont="1" applyFill="1" applyBorder="1" applyAlignment="1">
      <alignment horizontal="center" wrapText="1"/>
      <protection/>
    </xf>
    <xf numFmtId="37" fontId="6" fillId="2" borderId="7" xfId="21" applyFont="1" applyFill="1" applyBorder="1" applyAlignment="1">
      <alignment horizontal="center" wrapText="1"/>
      <protection/>
    </xf>
    <xf numFmtId="37" fontId="6" fillId="2" borderId="2" xfId="21" applyFont="1" applyFill="1" applyBorder="1" applyAlignment="1">
      <alignment horizontal="center" wrapText="1"/>
      <protection/>
    </xf>
    <xf numFmtId="37" fontId="6" fillId="2" borderId="0" xfId="21" applyFont="1" applyFill="1" applyAlignment="1">
      <alignment horizontal="center" wrapText="1"/>
      <protection/>
    </xf>
    <xf numFmtId="0" fontId="3" fillId="2" borderId="0" xfId="0" applyFont="1" applyFill="1" applyAlignment="1">
      <alignment/>
    </xf>
    <xf numFmtId="37" fontId="6" fillId="0" borderId="2" xfId="21" applyFont="1" applyFill="1" applyBorder="1" applyAlignment="1">
      <alignment horizontal="left"/>
      <protection/>
    </xf>
    <xf numFmtId="164" fontId="6" fillId="0" borderId="2" xfId="15" applyNumberFormat="1" applyFont="1" applyFill="1" applyBorder="1" applyAlignment="1">
      <alignment/>
    </xf>
    <xf numFmtId="164" fontId="6" fillId="0" borderId="4" xfId="15" applyNumberFormat="1" applyFont="1" applyFill="1" applyBorder="1" applyAlignment="1">
      <alignment/>
    </xf>
    <xf numFmtId="164" fontId="6" fillId="0" borderId="8" xfId="15" applyNumberFormat="1" applyFont="1" applyFill="1" applyBorder="1" applyAlignment="1">
      <alignment/>
    </xf>
    <xf numFmtId="164" fontId="6" fillId="0" borderId="9" xfId="15" applyNumberFormat="1" applyFont="1" applyBorder="1" applyAlignment="1">
      <alignment/>
    </xf>
    <xf numFmtId="164" fontId="7" fillId="0" borderId="10" xfId="15" applyNumberFormat="1" applyFont="1" applyBorder="1" applyAlignment="1">
      <alignment/>
    </xf>
    <xf numFmtId="164" fontId="6" fillId="0" borderId="0" xfId="15" applyNumberFormat="1" applyFont="1" applyBorder="1" applyAlignment="1">
      <alignment/>
    </xf>
    <xf numFmtId="164" fontId="6" fillId="0" borderId="0" xfId="15" applyNumberFormat="1" applyFont="1" applyAlignment="1">
      <alignment/>
    </xf>
    <xf numFmtId="0" fontId="6" fillId="0" borderId="0" xfId="0" applyFont="1" applyAlignment="1">
      <alignment/>
    </xf>
    <xf numFmtId="37" fontId="6" fillId="0" borderId="11" xfId="21" applyFont="1" applyFill="1" applyBorder="1" applyAlignment="1">
      <alignment horizontal="left"/>
      <protection/>
    </xf>
    <xf numFmtId="164" fontId="3" fillId="0" borderId="11" xfId="15" applyNumberFormat="1" applyFont="1" applyFill="1" applyBorder="1" applyAlignment="1">
      <alignment/>
    </xf>
    <xf numFmtId="164" fontId="3" fillId="0" borderId="12" xfId="15" applyNumberFormat="1" applyFont="1" applyFill="1" applyBorder="1" applyAlignment="1">
      <alignment/>
    </xf>
    <xf numFmtId="164" fontId="3" fillId="0" borderId="13" xfId="15" applyNumberFormat="1" applyFont="1" applyBorder="1" applyAlignment="1">
      <alignment/>
    </xf>
    <xf numFmtId="164" fontId="3" fillId="0" borderId="14" xfId="15" applyNumberFormat="1" applyFont="1" applyBorder="1" applyAlignment="1">
      <alignment/>
    </xf>
    <xf numFmtId="164" fontId="10" fillId="0" borderId="13" xfId="15" applyNumberFormat="1" applyFont="1" applyBorder="1" applyAlignment="1">
      <alignment/>
    </xf>
    <xf numFmtId="164" fontId="3" fillId="0" borderId="0" xfId="15" applyNumberFormat="1" applyFont="1" applyBorder="1" applyAlignment="1">
      <alignment/>
    </xf>
    <xf numFmtId="164" fontId="3" fillId="0" borderId="0" xfId="15" applyNumberFormat="1" applyFont="1" applyAlignment="1">
      <alignment/>
    </xf>
    <xf numFmtId="0" fontId="3" fillId="0" borderId="0" xfId="0" applyFont="1" applyAlignment="1">
      <alignment/>
    </xf>
    <xf numFmtId="37" fontId="3" fillId="0" borderId="11" xfId="21" applyFont="1" applyBorder="1" applyAlignment="1">
      <alignment horizontal="left"/>
      <protection/>
    </xf>
    <xf numFmtId="164" fontId="3" fillId="0" borderId="15" xfId="15" applyNumberFormat="1" applyFont="1" applyBorder="1" applyAlignment="1">
      <alignment/>
    </xf>
    <xf numFmtId="164" fontId="10" fillId="0" borderId="11" xfId="15" applyNumberFormat="1" applyFont="1" applyBorder="1" applyAlignment="1">
      <alignment/>
    </xf>
    <xf numFmtId="164" fontId="6" fillId="0" borderId="7" xfId="15" applyNumberFormat="1" applyFont="1" applyFill="1" applyBorder="1" applyAlignment="1">
      <alignment/>
    </xf>
    <xf numFmtId="164" fontId="11" fillId="0" borderId="2" xfId="15" applyNumberFormat="1" applyFont="1" applyBorder="1" applyAlignment="1">
      <alignment/>
    </xf>
    <xf numFmtId="164" fontId="3" fillId="0" borderId="11" xfId="15" applyNumberFormat="1" applyFont="1" applyBorder="1" applyAlignment="1">
      <alignment/>
    </xf>
    <xf numFmtId="164" fontId="10" fillId="0" borderId="13" xfId="15" applyNumberFormat="1" applyFont="1" applyBorder="1" applyAlignment="1">
      <alignment wrapText="1"/>
    </xf>
    <xf numFmtId="164" fontId="10" fillId="0" borderId="11" xfId="15" applyNumberFormat="1" applyFont="1" applyBorder="1" applyAlignment="1">
      <alignment wrapText="1"/>
    </xf>
    <xf numFmtId="164" fontId="3" fillId="0" borderId="12" xfId="15" applyNumberFormat="1" applyFont="1" applyFill="1" applyBorder="1" applyAlignment="1">
      <alignment horizontal="center"/>
    </xf>
    <xf numFmtId="37" fontId="6" fillId="0" borderId="10" xfId="21" applyFont="1" applyFill="1" applyBorder="1" applyAlignment="1">
      <alignment horizontal="left"/>
      <protection/>
    </xf>
    <xf numFmtId="164" fontId="6" fillId="0" borderId="10" xfId="15" applyNumberFormat="1" applyFont="1" applyFill="1" applyBorder="1" applyAlignment="1">
      <alignment/>
    </xf>
    <xf numFmtId="164" fontId="11" fillId="0" borderId="10" xfId="15" applyNumberFormat="1" applyFont="1" applyBorder="1" applyAlignment="1">
      <alignment/>
    </xf>
    <xf numFmtId="37" fontId="6" fillId="0" borderId="13" xfId="21" applyFont="1" applyFill="1" applyBorder="1" applyAlignment="1">
      <alignment horizontal="left"/>
      <protection/>
    </xf>
    <xf numFmtId="164" fontId="10" fillId="3" borderId="13" xfId="15" applyNumberFormat="1" applyFont="1" applyFill="1" applyBorder="1" applyAlignment="1" quotePrefix="1">
      <alignment/>
    </xf>
    <xf numFmtId="164" fontId="3" fillId="0" borderId="0" xfId="15" applyNumberFormat="1" applyFont="1" applyFill="1" applyBorder="1" applyAlignment="1">
      <alignment/>
    </xf>
    <xf numFmtId="164" fontId="3" fillId="0" borderId="13" xfId="15" applyNumberFormat="1" applyFont="1" applyFill="1" applyBorder="1" applyAlignment="1">
      <alignment/>
    </xf>
    <xf numFmtId="164" fontId="3" fillId="3" borderId="0" xfId="15" applyNumberFormat="1" applyFont="1" applyFill="1" applyBorder="1" applyAlignment="1">
      <alignment/>
    </xf>
    <xf numFmtId="164" fontId="11" fillId="0" borderId="13" xfId="15" applyNumberFormat="1" applyFont="1" applyBorder="1" applyAlignment="1">
      <alignment/>
    </xf>
    <xf numFmtId="37" fontId="6" fillId="0" borderId="10" xfId="21" applyFont="1" applyFill="1" applyBorder="1" applyAlignment="1">
      <alignment horizontal="left"/>
      <protection/>
    </xf>
    <xf numFmtId="164" fontId="10" fillId="3" borderId="10" xfId="15" applyNumberFormat="1" applyFont="1" applyFill="1" applyBorder="1" applyAlignment="1" quotePrefix="1">
      <alignment/>
    </xf>
    <xf numFmtId="164" fontId="3" fillId="0" borderId="1" xfId="15" applyNumberFormat="1" applyFont="1" applyFill="1" applyBorder="1" applyAlignment="1">
      <alignment/>
    </xf>
    <xf numFmtId="164" fontId="3" fillId="0" borderId="10" xfId="15" applyNumberFormat="1" applyFont="1" applyFill="1" applyBorder="1" applyAlignment="1">
      <alignment/>
    </xf>
    <xf numFmtId="164" fontId="3" fillId="3" borderId="1" xfId="15" applyNumberFormat="1" applyFont="1" applyFill="1" applyBorder="1" applyAlignment="1">
      <alignment/>
    </xf>
    <xf numFmtId="164" fontId="3" fillId="0" borderId="9" xfId="15" applyNumberFormat="1" applyFont="1" applyBorder="1" applyAlignment="1">
      <alignment/>
    </xf>
    <xf numFmtId="37" fontId="6" fillId="0" borderId="11" xfId="21" applyFont="1" applyFill="1" applyBorder="1" applyAlignment="1">
      <alignment horizontal="left"/>
      <protection/>
    </xf>
    <xf numFmtId="164" fontId="10" fillId="0" borderId="11" xfId="15" applyNumberFormat="1" applyFont="1" applyFill="1" applyBorder="1" applyAlignment="1" quotePrefix="1">
      <alignment/>
    </xf>
    <xf numFmtId="164" fontId="11" fillId="0" borderId="11" xfId="15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164" fontId="11" fillId="0" borderId="11" xfId="15" applyNumberFormat="1" applyFont="1" applyFill="1" applyBorder="1" applyAlignment="1">
      <alignment/>
    </xf>
    <xf numFmtId="164" fontId="3" fillId="0" borderId="0" xfId="15" applyNumberFormat="1" applyFont="1" applyFill="1" applyBorder="1" applyAlignment="1">
      <alignment/>
    </xf>
    <xf numFmtId="164" fontId="11" fillId="0" borderId="10" xfId="15" applyNumberFormat="1" applyFont="1" applyFill="1" applyBorder="1" applyAlignment="1">
      <alignment/>
    </xf>
    <xf numFmtId="164" fontId="3" fillId="0" borderId="4" xfId="15" applyNumberFormat="1" applyFont="1" applyFill="1" applyBorder="1" applyAlignment="1" quotePrefix="1">
      <alignment/>
    </xf>
    <xf numFmtId="164" fontId="3" fillId="0" borderId="7" xfId="15" applyNumberFormat="1" applyFont="1" applyBorder="1" applyAlignment="1">
      <alignment/>
    </xf>
    <xf numFmtId="164" fontId="7" fillId="0" borderId="2" xfId="15" applyNumberFormat="1" applyFont="1" applyFill="1" applyBorder="1" applyAlignment="1">
      <alignment/>
    </xf>
    <xf numFmtId="164" fontId="6" fillId="0" borderId="0" xfId="15" applyNumberFormat="1" applyFont="1" applyFill="1" applyBorder="1" applyAlignment="1">
      <alignment/>
    </xf>
    <xf numFmtId="164" fontId="3" fillId="0" borderId="14" xfId="15" applyNumberFormat="1" applyFont="1" applyFill="1" applyBorder="1" applyAlignment="1">
      <alignment/>
    </xf>
    <xf numFmtId="164" fontId="11" fillId="0" borderId="13" xfId="15" applyNumberFormat="1" applyFont="1" applyBorder="1" applyAlignment="1">
      <alignment/>
    </xf>
    <xf numFmtId="164" fontId="3" fillId="0" borderId="15" xfId="15" applyNumberFormat="1" applyFont="1" applyFill="1" applyBorder="1" applyAlignment="1">
      <alignment/>
    </xf>
    <xf numFmtId="37" fontId="11" fillId="0" borderId="11" xfId="21" applyFont="1" applyBorder="1">
      <alignment/>
      <protection/>
    </xf>
    <xf numFmtId="164" fontId="3" fillId="0" borderId="0" xfId="15" applyNumberFormat="1" applyFont="1" applyAlignment="1">
      <alignment horizontal="right"/>
    </xf>
    <xf numFmtId="37" fontId="3" fillId="0" borderId="11" xfId="21" applyFont="1" applyBorder="1" applyAlignment="1" quotePrefix="1">
      <alignment horizontal="left"/>
      <protection/>
    </xf>
    <xf numFmtId="37" fontId="11" fillId="0" borderId="0" xfId="21" applyFont="1" applyBorder="1">
      <alignment/>
      <protection/>
    </xf>
    <xf numFmtId="0" fontId="11" fillId="0" borderId="0" xfId="0" applyFont="1" applyAlignment="1">
      <alignment/>
    </xf>
    <xf numFmtId="0" fontId="11" fillId="0" borderId="11" xfId="0" applyFont="1" applyBorder="1" applyAlignment="1">
      <alignment/>
    </xf>
    <xf numFmtId="0" fontId="11" fillId="0" borderId="0" xfId="0" applyFont="1" applyBorder="1" applyAlignment="1">
      <alignment/>
    </xf>
    <xf numFmtId="164" fontId="6" fillId="0" borderId="11" xfId="15" applyNumberFormat="1" applyFont="1" applyFill="1" applyBorder="1" applyAlignment="1">
      <alignment/>
    </xf>
    <xf numFmtId="164" fontId="6" fillId="0" borderId="12" xfId="15" applyNumberFormat="1" applyFont="1" applyFill="1" applyBorder="1" applyAlignment="1">
      <alignment/>
    </xf>
    <xf numFmtId="164" fontId="6" fillId="0" borderId="0" xfId="15" applyNumberFormat="1" applyFont="1" applyFill="1" applyBorder="1" applyAlignment="1">
      <alignment/>
    </xf>
    <xf numFmtId="164" fontId="6" fillId="0" borderId="9" xfId="15" applyNumberFormat="1" applyFont="1" applyFill="1" applyBorder="1" applyAlignment="1">
      <alignment/>
    </xf>
    <xf numFmtId="0" fontId="11" fillId="0" borderId="10" xfId="0" applyFont="1" applyBorder="1" applyAlignment="1">
      <alignment horizontal="center"/>
    </xf>
    <xf numFmtId="37" fontId="11" fillId="0" borderId="2" xfId="21" applyFont="1" applyBorder="1">
      <alignment/>
      <protection/>
    </xf>
    <xf numFmtId="37" fontId="3" fillId="0" borderId="0" xfId="21" applyFont="1" applyBorder="1">
      <alignment/>
      <protection/>
    </xf>
    <xf numFmtId="37" fontId="6" fillId="0" borderId="16" xfId="21" applyFont="1" applyFill="1" applyBorder="1" applyAlignment="1" quotePrefix="1">
      <alignment horizontal="left"/>
      <protection/>
    </xf>
    <xf numFmtId="164" fontId="3" fillId="0" borderId="2" xfId="15" applyNumberFormat="1" applyFont="1" applyFill="1" applyBorder="1" applyAlignment="1">
      <alignment/>
    </xf>
    <xf numFmtId="164" fontId="3" fillId="0" borderId="4" xfId="15" applyNumberFormat="1" applyFont="1" applyFill="1" applyBorder="1" applyAlignment="1">
      <alignment/>
    </xf>
    <xf numFmtId="164" fontId="3" fillId="0" borderId="7" xfId="15" applyNumberFormat="1" applyFont="1" applyBorder="1" applyAlignment="1">
      <alignment horizontal="right"/>
    </xf>
    <xf numFmtId="0" fontId="11" fillId="0" borderId="2" xfId="0" applyFont="1" applyBorder="1" applyAlignment="1">
      <alignment/>
    </xf>
    <xf numFmtId="37" fontId="7" fillId="0" borderId="0" xfId="21" applyFont="1" applyAlignment="1">
      <alignment horizontal="left"/>
      <protection/>
    </xf>
    <xf numFmtId="37" fontId="7" fillId="0" borderId="0" xfId="21" applyFont="1" applyBorder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37" fontId="6" fillId="0" borderId="0" xfId="21" applyFont="1" applyBorder="1">
      <alignment/>
      <protection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37" fontId="5" fillId="0" borderId="0" xfId="21" applyFont="1" applyBorder="1" applyAlignment="1">
      <alignment horizont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IRPLAN.XL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QUARTER\2003%20and%20Allotment%20Plans\QtrlyWorkbo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Form A"/>
      <sheetName val="Form B"/>
      <sheetName val="Form C"/>
      <sheetName val="Form D"/>
      <sheetName val="Table"/>
      <sheetName val="Carryover"/>
      <sheetName val="Footnote"/>
      <sheetName val="1st QOO"/>
      <sheetName val="2nd QOO"/>
      <sheetName val="3rd QOO"/>
      <sheetName val="4th QOO"/>
      <sheetName val="OtherSupplementals"/>
    </sheetNames>
    <sheetDataSet>
      <sheetData sheetId="7">
        <row r="4">
          <cell r="A4">
            <v>1</v>
          </cell>
          <cell r="B4" t="str">
            <v>1.  Vacant Positions / Delays in hiring.</v>
          </cell>
          <cell r="C4" t="str">
            <v>Underexpenditure</v>
          </cell>
        </row>
        <row r="5">
          <cell r="A5">
            <v>2</v>
          </cell>
          <cell r="B5" t="str">
            <v>2.  Expenditure rates are lower than projected.</v>
          </cell>
          <cell r="C5" t="str">
            <v>Underexpenditure</v>
          </cell>
        </row>
        <row r="6">
          <cell r="A6">
            <v>3</v>
          </cell>
          <cell r="B6" t="str">
            <v>3.  Reported expenditures do not include encumbrances.</v>
          </cell>
          <cell r="C6" t="str">
            <v>Underexpenditure</v>
          </cell>
        </row>
        <row r="7">
          <cell r="A7">
            <v>4</v>
          </cell>
          <cell r="B7" t="str">
            <v>4.  Projects are still in process. / Delays in project completion.</v>
          </cell>
          <cell r="C7" t="str">
            <v>Underexpenditure</v>
          </cell>
        </row>
        <row r="8">
          <cell r="A8">
            <v>5</v>
          </cell>
          <cell r="B8" t="str">
            <v>5.  Salary / Benefits savings.</v>
          </cell>
          <cell r="C8" t="str">
            <v>Underexpenditure</v>
          </cell>
        </row>
        <row r="9">
          <cell r="A9">
            <v>6</v>
          </cell>
          <cell r="B9" t="str">
            <v>6.  Various payments and transfers will not be made until the next quarter.</v>
          </cell>
          <cell r="C9" t="str">
            <v>Underexpenditure</v>
          </cell>
        </row>
        <row r="10">
          <cell r="A10">
            <v>7</v>
          </cell>
          <cell r="B10" t="str">
            <v>7.  Outstanding invoices.</v>
          </cell>
          <cell r="C10" t="str">
            <v>Underexpenditure</v>
          </cell>
        </row>
        <row r="11">
          <cell r="A11">
            <v>8</v>
          </cell>
          <cell r="B11" t="str">
            <v>8.  Contracts are not in place.</v>
          </cell>
          <cell r="C11" t="str">
            <v>Underexpenditure</v>
          </cell>
        </row>
        <row r="12">
          <cell r="A12">
            <v>9</v>
          </cell>
          <cell r="B12" t="str">
            <v>9.  Others: Please specify.</v>
          </cell>
          <cell r="C12" t="str">
            <v>Underexpenditure</v>
          </cell>
        </row>
        <row r="13">
          <cell r="A13">
            <v>10</v>
          </cell>
          <cell r="B13" t="str">
            <v>10.  Delays in filling vacant positions. </v>
          </cell>
          <cell r="C13" t="str">
            <v>Underexpenditure</v>
          </cell>
        </row>
        <row r="14">
          <cell r="A14">
            <v>11</v>
          </cell>
          <cell r="B14" t="str">
            <v>11.  Timing of interfund transfers</v>
          </cell>
          <cell r="C14" t="str">
            <v>Underexpenditure</v>
          </cell>
        </row>
        <row r="15">
          <cell r="A15">
            <v>12</v>
          </cell>
          <cell r="B15" t="str">
            <v>12.  Timing of debt service.</v>
          </cell>
          <cell r="C15" t="str">
            <v>Underexpenditure</v>
          </cell>
        </row>
        <row r="16">
          <cell r="A16">
            <v>13</v>
          </cell>
          <cell r="B16" t="str">
            <v>13.  Result of cost-of-living paid but not funded.</v>
          </cell>
          <cell r="C16" t="str">
            <v>Overexpenditure</v>
          </cell>
        </row>
        <row r="17">
          <cell r="A17">
            <v>14</v>
          </cell>
          <cell r="B17" t="str">
            <v>14.  Expenditure rates higher than projected.</v>
          </cell>
          <cell r="C17" t="str">
            <v>Overexpenditure</v>
          </cell>
        </row>
        <row r="18">
          <cell r="A18">
            <v>15</v>
          </cell>
          <cell r="B18" t="str">
            <v>15.  Higher level of vacations and sick leaves than projected.</v>
          </cell>
          <cell r="C18" t="str">
            <v>Overexpenditure</v>
          </cell>
        </row>
        <row r="19">
          <cell r="A19">
            <v>16</v>
          </cell>
          <cell r="B19" t="str">
            <v>16.  Others: Please specify.</v>
          </cell>
          <cell r="C19" t="str">
            <v>Overexpenditure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141"/>
  <sheetViews>
    <sheetView tabSelected="1" view="pageBreakPreview" zoomScale="60" zoomScaleNormal="50" workbookViewId="0" topLeftCell="B25">
      <selection activeCell="G52" sqref="G52"/>
    </sheetView>
  </sheetViews>
  <sheetFormatPr defaultColWidth="9.140625" defaultRowHeight="12.75"/>
  <cols>
    <col min="1" max="1" width="43.7109375" style="114" customWidth="1"/>
    <col min="2" max="2" width="14.7109375" style="3" customWidth="1"/>
    <col min="3" max="3" width="15.421875" style="18" customWidth="1"/>
    <col min="4" max="4" width="16.28125" style="3" customWidth="1"/>
    <col min="5" max="5" width="19.7109375" style="3" customWidth="1"/>
    <col min="6" max="6" width="20.7109375" style="3" customWidth="1"/>
    <col min="7" max="7" width="54.00390625" style="7" bestFit="1" customWidth="1"/>
    <col min="8" max="8" width="8.8515625" style="7" customWidth="1"/>
  </cols>
  <sheetData>
    <row r="1" spans="1:20" ht="20.25">
      <c r="A1" s="1" t="s">
        <v>1</v>
      </c>
      <c r="B1" s="2"/>
      <c r="C1" s="2"/>
      <c r="D1" s="2"/>
      <c r="E1" s="2"/>
      <c r="F1" s="2"/>
      <c r="G1" s="2"/>
      <c r="H1" s="3"/>
      <c r="I1" s="4"/>
      <c r="J1" s="4"/>
      <c r="K1" s="4"/>
      <c r="L1" s="4"/>
      <c r="M1" s="5"/>
      <c r="N1" s="5"/>
      <c r="O1" s="5"/>
      <c r="P1" s="5"/>
      <c r="Q1" s="5"/>
      <c r="R1" s="5"/>
      <c r="S1" s="5"/>
      <c r="T1" s="5"/>
    </row>
    <row r="2" spans="1:8" s="7" customFormat="1" ht="19.5" customHeight="1">
      <c r="A2" s="115" t="s">
        <v>2</v>
      </c>
      <c r="B2" s="115"/>
      <c r="C2" s="115"/>
      <c r="D2" s="115"/>
      <c r="E2" s="115"/>
      <c r="F2" s="115"/>
      <c r="G2" s="115"/>
      <c r="H2" s="6"/>
    </row>
    <row r="3" spans="1:8" s="7" customFormat="1" ht="19.5" customHeight="1">
      <c r="A3" s="8" t="s">
        <v>3</v>
      </c>
      <c r="B3" s="9"/>
      <c r="C3" s="9"/>
      <c r="D3" s="9"/>
      <c r="E3" s="9"/>
      <c r="F3" s="9"/>
      <c r="G3" s="9"/>
      <c r="H3" s="6"/>
    </row>
    <row r="4" spans="1:20" s="14" customFormat="1" ht="15.75">
      <c r="A4" s="8" t="s">
        <v>4</v>
      </c>
      <c r="B4" s="10"/>
      <c r="C4" s="10"/>
      <c r="D4" s="10"/>
      <c r="E4" s="10"/>
      <c r="F4" s="10"/>
      <c r="G4" s="11" t="s">
        <v>5</v>
      </c>
      <c r="H4" s="10"/>
      <c r="I4" s="12"/>
      <c r="J4" s="12"/>
      <c r="K4" s="12"/>
      <c r="L4" s="13"/>
      <c r="M4" s="13"/>
      <c r="N4" s="13"/>
      <c r="O4" s="13"/>
      <c r="P4" s="13"/>
      <c r="Q4" s="13"/>
      <c r="R4" s="13"/>
      <c r="S4" s="13"/>
      <c r="T4" s="13"/>
    </row>
    <row r="5" spans="1:20" s="14" customFormat="1" ht="15.75">
      <c r="A5" s="8" t="s">
        <v>6</v>
      </c>
      <c r="B5" s="10"/>
      <c r="C5" s="10"/>
      <c r="D5" s="10"/>
      <c r="E5" s="10"/>
      <c r="F5" s="15"/>
      <c r="G5" s="11" t="s">
        <v>7</v>
      </c>
      <c r="H5" s="10"/>
      <c r="I5" s="12"/>
      <c r="J5" s="12"/>
      <c r="K5" s="12"/>
      <c r="L5" s="13"/>
      <c r="M5" s="13"/>
      <c r="N5" s="13"/>
      <c r="O5" s="13"/>
      <c r="P5" s="13"/>
      <c r="Q5" s="13"/>
      <c r="R5" s="13"/>
      <c r="S5" s="13"/>
      <c r="T5" s="13"/>
    </row>
    <row r="6" spans="1:8" ht="9" customHeight="1">
      <c r="A6" s="16"/>
      <c r="B6" s="17"/>
      <c r="E6" s="6"/>
      <c r="F6" s="19"/>
      <c r="H6" s="19"/>
    </row>
    <row r="7" spans="1:8" s="28" customFormat="1" ht="33" customHeight="1">
      <c r="A7" s="20" t="s">
        <v>8</v>
      </c>
      <c r="B7" s="21" t="s">
        <v>9</v>
      </c>
      <c r="C7" s="22" t="s">
        <v>0</v>
      </c>
      <c r="D7" s="23" t="s">
        <v>10</v>
      </c>
      <c r="E7" s="24" t="s">
        <v>11</v>
      </c>
      <c r="F7" s="25" t="s">
        <v>12</v>
      </c>
      <c r="G7" s="26" t="s">
        <v>13</v>
      </c>
      <c r="H7" s="27"/>
    </row>
    <row r="8" spans="1:9" s="37" customFormat="1" ht="15.75">
      <c r="A8" s="29" t="s">
        <v>14</v>
      </c>
      <c r="B8" s="30">
        <f>26418414+80042314+157663554+37052189</f>
        <v>301176471</v>
      </c>
      <c r="C8" s="31">
        <v>256276437</v>
      </c>
      <c r="D8" s="31">
        <f>+B33</f>
        <v>247782761</v>
      </c>
      <c r="E8" s="32">
        <f>+D8</f>
        <v>247782761</v>
      </c>
      <c r="F8" s="33">
        <f>+E8-C8</f>
        <v>-8493676</v>
      </c>
      <c r="G8" s="34"/>
      <c r="H8" s="35"/>
      <c r="I8" s="36"/>
    </row>
    <row r="9" spans="1:9" s="46" customFormat="1" ht="15.75">
      <c r="A9" s="38" t="s">
        <v>15</v>
      </c>
      <c r="B9" s="39"/>
      <c r="C9" s="40"/>
      <c r="D9" s="40"/>
      <c r="E9" s="41"/>
      <c r="F9" s="42"/>
      <c r="G9" s="43"/>
      <c r="H9" s="44"/>
      <c r="I9" s="45"/>
    </row>
    <row r="10" spans="1:9" s="46" customFormat="1" ht="15.75">
      <c r="A10" s="47" t="s">
        <v>16</v>
      </c>
      <c r="B10" s="39">
        <f>67862266+10402470</f>
        <v>78264736</v>
      </c>
      <c r="C10" s="40">
        <f>71156774+11302347</f>
        <v>82459121</v>
      </c>
      <c r="D10" s="40">
        <f aca="true" t="shared" si="0" ref="D10:D16">+C10</f>
        <v>82459121</v>
      </c>
      <c r="E10" s="40">
        <f>71786088+10221105</f>
        <v>82007193</v>
      </c>
      <c r="F10" s="48">
        <f aca="true" t="shared" si="1" ref="F10:F17">+E10-C10</f>
        <v>-451928</v>
      </c>
      <c r="G10" s="49" t="s">
        <v>17</v>
      </c>
      <c r="H10" s="44"/>
      <c r="I10" s="45"/>
    </row>
    <row r="11" spans="1:9" s="46" customFormat="1" ht="15.75">
      <c r="A11" s="47" t="s">
        <v>18</v>
      </c>
      <c r="B11" s="39">
        <v>298752501</v>
      </c>
      <c r="C11" s="40">
        <v>308041442</v>
      </c>
      <c r="D11" s="40">
        <f t="shared" si="0"/>
        <v>308041442</v>
      </c>
      <c r="E11" s="40">
        <v>306460316</v>
      </c>
      <c r="F11" s="48">
        <f t="shared" si="1"/>
        <v>-1581126</v>
      </c>
      <c r="G11" s="49" t="s">
        <v>19</v>
      </c>
      <c r="H11" s="44"/>
      <c r="I11" s="45"/>
    </row>
    <row r="12" spans="1:9" s="46" customFormat="1" ht="15.75">
      <c r="A12" s="47" t="s">
        <v>20</v>
      </c>
      <c r="B12" s="39"/>
      <c r="C12" s="40">
        <v>0</v>
      </c>
      <c r="D12" s="40">
        <f t="shared" si="0"/>
        <v>0</v>
      </c>
      <c r="E12" s="40">
        <f>+D12</f>
        <v>0</v>
      </c>
      <c r="F12" s="48">
        <f t="shared" si="1"/>
        <v>0</v>
      </c>
      <c r="G12" s="49"/>
      <c r="H12" s="44"/>
      <c r="I12" s="45"/>
    </row>
    <row r="13" spans="1:9" s="46" customFormat="1" ht="15.75">
      <c r="A13" s="47" t="s">
        <v>21</v>
      </c>
      <c r="B13" s="39">
        <v>59733897</v>
      </c>
      <c r="C13" s="40">
        <v>81838195</v>
      </c>
      <c r="D13" s="40">
        <f t="shared" si="0"/>
        <v>81838195</v>
      </c>
      <c r="E13" s="40">
        <v>70440555</v>
      </c>
      <c r="F13" s="48">
        <f t="shared" si="1"/>
        <v>-11397640</v>
      </c>
      <c r="G13" s="49" t="s">
        <v>22</v>
      </c>
      <c r="H13" s="44"/>
      <c r="I13" s="45"/>
    </row>
    <row r="14" spans="1:9" s="46" customFormat="1" ht="15.75">
      <c r="A14" s="47" t="s">
        <v>23</v>
      </c>
      <c r="B14" s="39">
        <v>9156626</v>
      </c>
      <c r="C14" s="40">
        <v>5610069</v>
      </c>
      <c r="D14" s="40">
        <f t="shared" si="0"/>
        <v>5610069</v>
      </c>
      <c r="E14" s="40">
        <v>6315400</v>
      </c>
      <c r="F14" s="48">
        <f t="shared" si="1"/>
        <v>705331</v>
      </c>
      <c r="G14" s="49" t="s">
        <v>24</v>
      </c>
      <c r="H14" s="44"/>
      <c r="I14" s="45"/>
    </row>
    <row r="15" spans="1:9" s="46" customFormat="1" ht="15.75">
      <c r="A15" s="47" t="s">
        <v>25</v>
      </c>
      <c r="B15" s="39">
        <v>17990983</v>
      </c>
      <c r="C15" s="40">
        <v>26977868</v>
      </c>
      <c r="D15" s="40">
        <f t="shared" si="0"/>
        <v>26977868</v>
      </c>
      <c r="E15" s="40">
        <v>17529390</v>
      </c>
      <c r="F15" s="48">
        <f t="shared" si="1"/>
        <v>-9448478</v>
      </c>
      <c r="G15" s="49" t="s">
        <v>26</v>
      </c>
      <c r="H15" s="44"/>
      <c r="I15" s="45"/>
    </row>
    <row r="16" spans="1:9" s="46" customFormat="1" ht="15.75">
      <c r="A16" s="47" t="s">
        <v>27</v>
      </c>
      <c r="B16" s="39">
        <v>23446482</v>
      </c>
      <c r="C16" s="40">
        <v>25170100</v>
      </c>
      <c r="D16" s="40">
        <f t="shared" si="0"/>
        <v>25170100</v>
      </c>
      <c r="E16" s="40">
        <v>25238739</v>
      </c>
      <c r="F16" s="48">
        <f t="shared" si="1"/>
        <v>68639</v>
      </c>
      <c r="G16" s="49"/>
      <c r="H16" s="44"/>
      <c r="I16" s="45"/>
    </row>
    <row r="17" spans="1:9" s="37" customFormat="1" ht="15.75">
      <c r="A17" s="47" t="s">
        <v>28</v>
      </c>
      <c r="B17" s="39">
        <v>38706</v>
      </c>
      <c r="C17" s="40">
        <v>0</v>
      </c>
      <c r="D17" s="40"/>
      <c r="E17" s="40"/>
      <c r="F17" s="48">
        <f t="shared" si="1"/>
        <v>0</v>
      </c>
      <c r="G17" s="34"/>
      <c r="H17" s="35"/>
      <c r="I17" s="36"/>
    </row>
    <row r="18" spans="1:9" s="46" customFormat="1" ht="15.75">
      <c r="A18" s="29" t="s">
        <v>29</v>
      </c>
      <c r="B18" s="30">
        <f>SUM(B9:B17)</f>
        <v>487383931</v>
      </c>
      <c r="C18" s="30">
        <f>SUM(C10:C17)</f>
        <v>530096795</v>
      </c>
      <c r="D18" s="30">
        <f>SUM(D10:D17)</f>
        <v>530096795</v>
      </c>
      <c r="E18" s="30">
        <f>SUM(E10:E17)</f>
        <v>507991593</v>
      </c>
      <c r="F18" s="50">
        <f>SUM(F10:F17)</f>
        <v>-22105202</v>
      </c>
      <c r="G18" s="51"/>
      <c r="H18" s="44"/>
      <c r="I18" s="45"/>
    </row>
    <row r="19" spans="1:9" s="46" customFormat="1" ht="15.75">
      <c r="A19" s="38" t="s">
        <v>30</v>
      </c>
      <c r="B19" s="39"/>
      <c r="C19" s="40"/>
      <c r="D19" s="40"/>
      <c r="E19" s="52"/>
      <c r="F19" s="48"/>
      <c r="G19" s="53"/>
      <c r="H19" s="44"/>
      <c r="I19" s="45"/>
    </row>
    <row r="20" spans="1:9" s="46" customFormat="1" ht="15.75">
      <c r="A20" s="47" t="s">
        <v>31</v>
      </c>
      <c r="B20" s="39">
        <v>-384907792</v>
      </c>
      <c r="C20" s="40">
        <v>-405237970</v>
      </c>
      <c r="D20" s="40">
        <f>+C20</f>
        <v>-405237970</v>
      </c>
      <c r="E20" s="40">
        <f>+D20-4500000-589500</f>
        <v>-410327470</v>
      </c>
      <c r="F20" s="48">
        <f aca="true" t="shared" si="2" ref="F20:F27">+E20-C20</f>
        <v>-5089500</v>
      </c>
      <c r="G20" s="54" t="s">
        <v>32</v>
      </c>
      <c r="H20" s="44"/>
      <c r="I20" s="45"/>
    </row>
    <row r="21" spans="1:9" s="46" customFormat="1" ht="15.75">
      <c r="A21" s="47" t="s">
        <v>33</v>
      </c>
      <c r="B21" s="39">
        <v>-4363911</v>
      </c>
      <c r="C21" s="40">
        <v>-4393675</v>
      </c>
      <c r="D21" s="40">
        <f>+C21</f>
        <v>-4393675</v>
      </c>
      <c r="E21" s="40">
        <f>+D21</f>
        <v>-4393675</v>
      </c>
      <c r="F21" s="48">
        <f t="shared" si="2"/>
        <v>0</v>
      </c>
      <c r="G21" s="54"/>
      <c r="H21" s="44"/>
      <c r="I21" s="45"/>
    </row>
    <row r="22" spans="1:9" s="46" customFormat="1" ht="15.75">
      <c r="A22" s="47" t="s">
        <v>34</v>
      </c>
      <c r="B22" s="39">
        <f>-135064452+22493286</f>
        <v>-112571166</v>
      </c>
      <c r="C22" s="40">
        <v>-164554856</v>
      </c>
      <c r="D22" s="40">
        <f>+C22</f>
        <v>-164554856</v>
      </c>
      <c r="E22" s="40">
        <v>-256548313</v>
      </c>
      <c r="F22" s="48">
        <f t="shared" si="2"/>
        <v>-91993457</v>
      </c>
      <c r="G22" s="49" t="s">
        <v>35</v>
      </c>
      <c r="H22" s="44"/>
      <c r="I22" s="45"/>
    </row>
    <row r="23" spans="1:9" s="37" customFormat="1" ht="15.75">
      <c r="A23" s="47" t="s">
        <v>36</v>
      </c>
      <c r="B23" s="39">
        <v>-12576043</v>
      </c>
      <c r="C23" s="40">
        <v>-15652729</v>
      </c>
      <c r="D23" s="40">
        <f>+C23</f>
        <v>-15652729</v>
      </c>
      <c r="E23" s="40">
        <v>-15626050</v>
      </c>
      <c r="F23" s="48">
        <f t="shared" si="2"/>
        <v>26679</v>
      </c>
      <c r="G23" s="49" t="s">
        <v>37</v>
      </c>
      <c r="H23" s="35"/>
      <c r="I23" s="36"/>
    </row>
    <row r="24" spans="1:9" s="46" customFormat="1" ht="15.75">
      <c r="A24" s="47" t="s">
        <v>38</v>
      </c>
      <c r="B24" s="39">
        <v>-11880385</v>
      </c>
      <c r="C24" s="55">
        <v>-15819201</v>
      </c>
      <c r="D24" s="40">
        <f>+C24</f>
        <v>-15819201</v>
      </c>
      <c r="E24" s="40">
        <v>-13596678</v>
      </c>
      <c r="F24" s="48">
        <f t="shared" si="2"/>
        <v>2222523</v>
      </c>
      <c r="G24" s="49" t="s">
        <v>39</v>
      </c>
      <c r="H24" s="44"/>
      <c r="I24" s="45"/>
    </row>
    <row r="25" spans="1:9" s="46" customFormat="1" ht="15.75">
      <c r="A25" s="56" t="s">
        <v>40</v>
      </c>
      <c r="B25" s="57">
        <f>SUM(B20:B24)</f>
        <v>-526299297</v>
      </c>
      <c r="C25" s="57">
        <f>SUM(C20:C24)</f>
        <v>-605658431</v>
      </c>
      <c r="D25" s="57">
        <f>SUM(D20:D24)</f>
        <v>-605658431</v>
      </c>
      <c r="E25" s="57">
        <f>SUM(E20:E24)</f>
        <v>-700492186</v>
      </c>
      <c r="F25" s="33">
        <f t="shared" si="2"/>
        <v>-94833755</v>
      </c>
      <c r="G25" s="58"/>
      <c r="H25" s="44"/>
      <c r="I25" s="45"/>
    </row>
    <row r="26" spans="1:9" s="46" customFormat="1" ht="15.75">
      <c r="A26" s="59" t="s">
        <v>41</v>
      </c>
      <c r="B26" s="60"/>
      <c r="C26" s="61">
        <v>4096316</v>
      </c>
      <c r="D26" s="62">
        <f>+C26</f>
        <v>4096316</v>
      </c>
      <c r="E26" s="63">
        <v>0</v>
      </c>
      <c r="F26" s="42">
        <f t="shared" si="2"/>
        <v>-4096316</v>
      </c>
      <c r="G26" s="64" t="s">
        <v>42</v>
      </c>
      <c r="H26" s="44"/>
      <c r="I26" s="45"/>
    </row>
    <row r="27" spans="1:9" s="46" customFormat="1" ht="15.75">
      <c r="A27" s="65" t="s">
        <v>43</v>
      </c>
      <c r="B27" s="66"/>
      <c r="C27" s="67">
        <v>10674004</v>
      </c>
      <c r="D27" s="68">
        <f>+C27</f>
        <v>10674004</v>
      </c>
      <c r="E27" s="69">
        <v>6351679</v>
      </c>
      <c r="F27" s="70">
        <f t="shared" si="2"/>
        <v>-4322325</v>
      </c>
      <c r="G27" s="58" t="s">
        <v>44</v>
      </c>
      <c r="H27" s="44"/>
      <c r="I27" s="45"/>
    </row>
    <row r="28" spans="1:9" s="46" customFormat="1" ht="15.75">
      <c r="A28" s="71" t="s">
        <v>45</v>
      </c>
      <c r="B28" s="72"/>
      <c r="C28" s="39"/>
      <c r="D28" s="39"/>
      <c r="E28" s="39"/>
      <c r="F28" s="48"/>
      <c r="G28" s="64"/>
      <c r="H28" s="44"/>
      <c r="I28" s="45"/>
    </row>
    <row r="29" spans="1:102" s="75" customFormat="1" ht="15.75">
      <c r="A29" s="47" t="s">
        <v>46</v>
      </c>
      <c r="B29" s="72"/>
      <c r="C29" s="39">
        <v>50000000</v>
      </c>
      <c r="D29" s="39">
        <f>+C29</f>
        <v>50000000</v>
      </c>
      <c r="E29" s="39">
        <v>50525939</v>
      </c>
      <c r="F29" s="48">
        <f>+E29-C29</f>
        <v>525939</v>
      </c>
      <c r="G29" s="73" t="s">
        <v>47</v>
      </c>
      <c r="H29" s="44"/>
      <c r="I29" s="4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4"/>
      <c r="CL29" s="74"/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74"/>
      <c r="CX29" s="74"/>
    </row>
    <row r="30" spans="1:9" s="46" customFormat="1" ht="15.75">
      <c r="A30" s="47" t="s">
        <v>48</v>
      </c>
      <c r="B30" s="72"/>
      <c r="C30" s="39">
        <v>0</v>
      </c>
      <c r="D30" s="39"/>
      <c r="E30" s="39">
        <f>+D30</f>
        <v>0</v>
      </c>
      <c r="F30" s="48">
        <f>+E30-C30</f>
        <v>0</v>
      </c>
      <c r="G30" s="76"/>
      <c r="H30" s="77"/>
      <c r="I30" s="45"/>
    </row>
    <row r="31" spans="1:9" s="46" customFormat="1" ht="15.75">
      <c r="A31" s="47" t="s">
        <v>49</v>
      </c>
      <c r="B31" s="39">
        <v>-14478344</v>
      </c>
      <c r="C31" s="39">
        <v>1983915</v>
      </c>
      <c r="D31" s="39">
        <f>+C31</f>
        <v>1983915</v>
      </c>
      <c r="E31" s="39">
        <v>24137986</v>
      </c>
      <c r="F31" s="48">
        <f>+E31-C31</f>
        <v>22154071</v>
      </c>
      <c r="G31" s="76" t="s">
        <v>50</v>
      </c>
      <c r="H31" s="77"/>
      <c r="I31" s="45"/>
    </row>
    <row r="32" spans="1:9" s="46" customFormat="1" ht="15.75">
      <c r="A32" s="38" t="s">
        <v>51</v>
      </c>
      <c r="B32" s="39">
        <f>SUM(B28:B31)</f>
        <v>-14478344</v>
      </c>
      <c r="C32" s="39">
        <f>SUM(C28:C31)</f>
        <v>51983915</v>
      </c>
      <c r="D32" s="39">
        <f>SUM(D28:D31)</f>
        <v>51983915</v>
      </c>
      <c r="E32" s="39">
        <f>SUM(E28:E31)</f>
        <v>74663925</v>
      </c>
      <c r="F32" s="48">
        <f>+E32-C32</f>
        <v>22680010</v>
      </c>
      <c r="G32" s="78"/>
      <c r="H32" s="77"/>
      <c r="I32" s="45"/>
    </row>
    <row r="33" spans="1:9" s="37" customFormat="1" ht="15.75">
      <c r="A33" s="29" t="s">
        <v>52</v>
      </c>
      <c r="B33" s="79">
        <f>+B8+B18+B25+B26+B27+B32</f>
        <v>247782761</v>
      </c>
      <c r="C33" s="79">
        <f>+C8+C18+C25+C26+C27+C32</f>
        <v>247469036</v>
      </c>
      <c r="D33" s="79">
        <f>+D8+D18+D25+D26+D27+D32</f>
        <v>238975360</v>
      </c>
      <c r="E33" s="79">
        <f>+E8+E18+E25+E26+E27+E32</f>
        <v>136297772</v>
      </c>
      <c r="F33" s="80">
        <f>+E33-C33</f>
        <v>-111171264</v>
      </c>
      <c r="G33" s="81"/>
      <c r="H33" s="82"/>
      <c r="I33" s="36"/>
    </row>
    <row r="34" spans="1:9" s="37" customFormat="1" ht="15.75">
      <c r="A34" s="71" t="s">
        <v>53</v>
      </c>
      <c r="B34" s="39">
        <v>0</v>
      </c>
      <c r="C34" s="40">
        <v>0</v>
      </c>
      <c r="D34" s="40">
        <v>0</v>
      </c>
      <c r="E34" s="61">
        <v>0</v>
      </c>
      <c r="F34" s="83"/>
      <c r="G34" s="84"/>
      <c r="H34" s="35"/>
      <c r="I34" s="36"/>
    </row>
    <row r="35" spans="1:9" s="46" customFormat="1" ht="15.75">
      <c r="A35" s="47" t="s">
        <v>54</v>
      </c>
      <c r="B35" s="39">
        <v>24222767</v>
      </c>
      <c r="C35" s="40">
        <v>33445099</v>
      </c>
      <c r="D35" s="40">
        <f>+C35</f>
        <v>33445099</v>
      </c>
      <c r="E35" s="61">
        <v>22510961</v>
      </c>
      <c r="F35" s="85">
        <f aca="true" t="shared" si="3" ref="F35:F41">+E35-C35</f>
        <v>-10934138</v>
      </c>
      <c r="G35" s="86" t="s">
        <v>55</v>
      </c>
      <c r="H35" s="87"/>
      <c r="I35" s="45"/>
    </row>
    <row r="36" spans="1:8" s="90" customFormat="1" ht="13.5" customHeight="1">
      <c r="A36" s="88" t="s">
        <v>56</v>
      </c>
      <c r="B36" s="39"/>
      <c r="C36" s="40">
        <v>0</v>
      </c>
      <c r="D36" s="40">
        <f>+C36</f>
        <v>0</v>
      </c>
      <c r="E36" s="61">
        <f>+D36</f>
        <v>0</v>
      </c>
      <c r="F36" s="85">
        <f t="shared" si="3"/>
        <v>0</v>
      </c>
      <c r="G36" s="86"/>
      <c r="H36" s="89"/>
    </row>
    <row r="37" spans="1:8" s="90" customFormat="1" ht="15" customHeight="1">
      <c r="A37" s="47" t="s">
        <v>57</v>
      </c>
      <c r="B37" s="39">
        <v>100914344</v>
      </c>
      <c r="C37" s="40">
        <v>102945415</v>
      </c>
      <c r="D37" s="40">
        <f>+C37</f>
        <v>102945415</v>
      </c>
      <c r="E37" s="61">
        <v>2263388</v>
      </c>
      <c r="F37" s="85">
        <f t="shared" si="3"/>
        <v>-100682027</v>
      </c>
      <c r="G37" s="91" t="s">
        <v>58</v>
      </c>
      <c r="H37" s="92"/>
    </row>
    <row r="38" spans="1:8" s="90" customFormat="1" ht="16.5" customHeight="1">
      <c r="A38" s="47" t="s">
        <v>36</v>
      </c>
      <c r="B38" s="39">
        <v>26071737</v>
      </c>
      <c r="C38" s="40">
        <v>9620802</v>
      </c>
      <c r="D38" s="40">
        <v>9620802</v>
      </c>
      <c r="E38" s="61">
        <v>9584860</v>
      </c>
      <c r="F38" s="85">
        <f t="shared" si="3"/>
        <v>-35942</v>
      </c>
      <c r="G38" s="91"/>
      <c r="H38" s="92"/>
    </row>
    <row r="39" spans="1:8" s="90" customFormat="1" ht="16.5" customHeight="1">
      <c r="A39" s="71" t="s">
        <v>59</v>
      </c>
      <c r="B39" s="93">
        <f>SUM(B34:B38)</f>
        <v>151208848</v>
      </c>
      <c r="C39" s="94">
        <f>SUM(C34:C38)</f>
        <v>146011316</v>
      </c>
      <c r="D39" s="94">
        <f>SUM(D34:D38)</f>
        <v>146011316</v>
      </c>
      <c r="E39" s="95">
        <f>SUM(E34:E38)</f>
        <v>34359209</v>
      </c>
      <c r="F39" s="96">
        <f t="shared" si="3"/>
        <v>-111652107</v>
      </c>
      <c r="G39" s="97"/>
      <c r="H39" s="92"/>
    </row>
    <row r="40" spans="1:8" s="46" customFormat="1" ht="15" customHeight="1">
      <c r="A40" s="29" t="s">
        <v>60</v>
      </c>
      <c r="B40" s="31">
        <f>+B33-B39</f>
        <v>96573913</v>
      </c>
      <c r="C40" s="31">
        <f>+C33-C39</f>
        <v>101457720</v>
      </c>
      <c r="D40" s="31">
        <f>+D33-D39</f>
        <v>92964044</v>
      </c>
      <c r="E40" s="31">
        <f>+E33-E39</f>
        <v>101938563</v>
      </c>
      <c r="F40" s="33">
        <f t="shared" si="3"/>
        <v>480843</v>
      </c>
      <c r="G40" s="98" t="s">
        <v>61</v>
      </c>
      <c r="H40" s="99"/>
    </row>
    <row r="41" spans="1:8" s="46" customFormat="1" ht="16.5" thickBot="1">
      <c r="A41" s="100" t="s">
        <v>62</v>
      </c>
      <c r="B41" s="101">
        <f>+B38+B37+30400000</f>
        <v>157386081</v>
      </c>
      <c r="C41" s="102">
        <v>145313232</v>
      </c>
      <c r="D41" s="102">
        <f>SUM(D35:D38)-D35+32200000</f>
        <v>144766217</v>
      </c>
      <c r="E41" s="102">
        <f>SUM(E35:E38)-E35+34100000</f>
        <v>45948248</v>
      </c>
      <c r="F41" s="103">
        <f t="shared" si="3"/>
        <v>-99364984</v>
      </c>
      <c r="G41" s="104" t="s">
        <v>58</v>
      </c>
      <c r="H41" s="74"/>
    </row>
    <row r="42" spans="1:8" s="46" customFormat="1" ht="15.75">
      <c r="A42" s="105" t="s">
        <v>63</v>
      </c>
      <c r="B42" s="89"/>
      <c r="C42" s="106"/>
      <c r="D42" s="89"/>
      <c r="E42" s="89"/>
      <c r="F42" s="90"/>
      <c r="G42" s="92"/>
      <c r="H42" s="74"/>
    </row>
    <row r="43" spans="1:8" s="46" customFormat="1" ht="15.75">
      <c r="A43" s="105" t="s">
        <v>64</v>
      </c>
      <c r="B43" s="107"/>
      <c r="C43" s="108"/>
      <c r="D43" s="107"/>
      <c r="E43" s="107"/>
      <c r="F43" s="107"/>
      <c r="G43" s="92"/>
      <c r="H43" s="74"/>
    </row>
    <row r="44" spans="1:8" s="46" customFormat="1" ht="15.75">
      <c r="A44" s="105" t="s">
        <v>65</v>
      </c>
      <c r="B44" s="107"/>
      <c r="C44" s="108"/>
      <c r="D44" s="107"/>
      <c r="E44" s="107"/>
      <c r="F44" s="107"/>
      <c r="G44" s="92"/>
      <c r="H44" s="74"/>
    </row>
    <row r="45" spans="1:8" s="46" customFormat="1" ht="15.75">
      <c r="A45" s="105" t="s">
        <v>66</v>
      </c>
      <c r="B45" s="107"/>
      <c r="C45" s="108"/>
      <c r="D45" s="107"/>
      <c r="E45" s="107"/>
      <c r="F45" s="107"/>
      <c r="G45" s="92"/>
      <c r="H45" s="74"/>
    </row>
    <row r="46" spans="1:8" s="46" customFormat="1" ht="15.75">
      <c r="A46" s="105" t="s">
        <v>67</v>
      </c>
      <c r="B46" s="74"/>
      <c r="C46" s="109"/>
      <c r="D46" s="74"/>
      <c r="E46" s="99"/>
      <c r="F46" s="99"/>
      <c r="G46" s="92"/>
      <c r="H46" s="74"/>
    </row>
    <row r="47" spans="1:8" ht="15.75">
      <c r="A47" s="105" t="s">
        <v>68</v>
      </c>
      <c r="B47" s="107"/>
      <c r="C47" s="108"/>
      <c r="D47" s="107"/>
      <c r="E47" s="107"/>
      <c r="F47" s="107"/>
      <c r="G47" s="110"/>
      <c r="H47" s="111"/>
    </row>
    <row r="48" spans="1:8" ht="15.75">
      <c r="A48" s="105" t="s">
        <v>69</v>
      </c>
      <c r="B48" s="107"/>
      <c r="C48" s="108"/>
      <c r="D48" s="107"/>
      <c r="E48" s="107"/>
      <c r="F48" s="107"/>
      <c r="G48" s="110"/>
      <c r="H48" s="111"/>
    </row>
    <row r="49" spans="1:8" ht="15.75">
      <c r="A49" s="105" t="s">
        <v>70</v>
      </c>
      <c r="B49" s="107"/>
      <c r="C49" s="108"/>
      <c r="D49" s="107"/>
      <c r="E49" s="107"/>
      <c r="F49" s="107"/>
      <c r="G49" s="110"/>
      <c r="H49" s="111"/>
    </row>
    <row r="50" spans="1:8" ht="15.75">
      <c r="A50" s="105" t="s">
        <v>71</v>
      </c>
      <c r="B50" s="107"/>
      <c r="C50" s="108"/>
      <c r="D50" s="107"/>
      <c r="E50" s="107"/>
      <c r="F50" s="107"/>
      <c r="G50" s="110"/>
      <c r="H50" s="111"/>
    </row>
    <row r="51" spans="1:7" ht="15.75">
      <c r="A51" s="105" t="s">
        <v>72</v>
      </c>
      <c r="B51" s="107"/>
      <c r="C51" s="108"/>
      <c r="D51" s="107"/>
      <c r="E51" s="107"/>
      <c r="F51" s="107"/>
      <c r="G51" s="110"/>
    </row>
    <row r="52" spans="1:7" ht="15.75">
      <c r="A52" s="105" t="s">
        <v>73</v>
      </c>
      <c r="B52" s="107"/>
      <c r="C52" s="108"/>
      <c r="D52" s="107"/>
      <c r="E52" s="107"/>
      <c r="F52" s="107"/>
      <c r="G52" s="110"/>
    </row>
    <row r="53" spans="1:7" ht="15.75">
      <c r="A53" s="105" t="s">
        <v>74</v>
      </c>
      <c r="B53" s="107"/>
      <c r="C53" s="108"/>
      <c r="D53" s="107"/>
      <c r="E53" s="107"/>
      <c r="F53" s="107"/>
      <c r="G53" s="110"/>
    </row>
    <row r="54" spans="1:7" ht="15.75">
      <c r="A54" s="105" t="s">
        <v>75</v>
      </c>
      <c r="B54" s="107"/>
      <c r="C54" s="108"/>
      <c r="D54" s="107"/>
      <c r="E54" s="107"/>
      <c r="F54" s="107"/>
      <c r="G54" s="110"/>
    </row>
    <row r="55" spans="1:7" ht="15">
      <c r="A55" s="105" t="s">
        <v>76</v>
      </c>
      <c r="B55" s="112"/>
      <c r="C55" s="113"/>
      <c r="D55" s="112"/>
      <c r="E55" s="112"/>
      <c r="F55" s="112"/>
      <c r="G55" s="110"/>
    </row>
    <row r="56" spans="1:7" ht="12.75">
      <c r="A56" s="105" t="s">
        <v>77</v>
      </c>
      <c r="G56" s="110"/>
    </row>
    <row r="57" spans="1:7" ht="12.75">
      <c r="A57" s="105" t="s">
        <v>78</v>
      </c>
      <c r="G57" s="110"/>
    </row>
    <row r="58" ht="12.75">
      <c r="G58" s="110"/>
    </row>
    <row r="59" ht="12.75">
      <c r="G59" s="110"/>
    </row>
    <row r="60" ht="12.75">
      <c r="G60" s="110"/>
    </row>
    <row r="61" ht="12.75">
      <c r="G61" s="110"/>
    </row>
    <row r="62" ht="12.75">
      <c r="G62" s="110"/>
    </row>
    <row r="63" ht="12.75">
      <c r="G63" s="110"/>
    </row>
    <row r="64" ht="12.75">
      <c r="G64" s="110"/>
    </row>
    <row r="65" ht="12.75">
      <c r="G65" s="110"/>
    </row>
    <row r="66" ht="12.75">
      <c r="G66" s="110"/>
    </row>
    <row r="67" ht="12.75">
      <c r="G67" s="110"/>
    </row>
    <row r="68" ht="12.75">
      <c r="G68" s="110"/>
    </row>
    <row r="69" ht="12.75">
      <c r="G69" s="110"/>
    </row>
    <row r="70" ht="12.75">
      <c r="G70" s="110"/>
    </row>
    <row r="71" ht="12.75">
      <c r="G71" s="110"/>
    </row>
    <row r="72" ht="12.75">
      <c r="G72" s="110"/>
    </row>
    <row r="73" ht="12.75">
      <c r="G73" s="110"/>
    </row>
    <row r="74" ht="12.75">
      <c r="G74" s="110"/>
    </row>
    <row r="75" ht="12.75">
      <c r="G75" s="110"/>
    </row>
    <row r="76" ht="12.75">
      <c r="G76" s="110"/>
    </row>
    <row r="77" ht="12.75">
      <c r="G77" s="110"/>
    </row>
    <row r="78" ht="12.75">
      <c r="G78" s="110"/>
    </row>
    <row r="79" ht="12.75">
      <c r="G79" s="110"/>
    </row>
    <row r="80" ht="12.75">
      <c r="G80" s="110"/>
    </row>
    <row r="81" ht="12.75">
      <c r="G81" s="110"/>
    </row>
    <row r="82" ht="12.75">
      <c r="G82" s="110"/>
    </row>
    <row r="83" ht="12.75">
      <c r="G83" s="110"/>
    </row>
    <row r="84" ht="12.75">
      <c r="G84" s="110"/>
    </row>
    <row r="85" ht="12.75">
      <c r="G85" s="110"/>
    </row>
    <row r="86" ht="12.75">
      <c r="G86" s="110"/>
    </row>
    <row r="87" ht="12.75">
      <c r="G87" s="110"/>
    </row>
    <row r="88" ht="12.75">
      <c r="G88" s="110"/>
    </row>
    <row r="89" ht="12.75">
      <c r="G89" s="110"/>
    </row>
    <row r="90" ht="12.75">
      <c r="G90" s="110"/>
    </row>
    <row r="91" ht="12.75">
      <c r="G91" s="110"/>
    </row>
    <row r="92" ht="12.75">
      <c r="G92" s="110"/>
    </row>
    <row r="93" ht="12.75">
      <c r="G93" s="110"/>
    </row>
    <row r="94" ht="12.75">
      <c r="G94" s="110"/>
    </row>
    <row r="95" ht="12.75">
      <c r="G95" s="110"/>
    </row>
    <row r="96" ht="12.75">
      <c r="G96" s="110"/>
    </row>
    <row r="97" ht="12.75">
      <c r="G97" s="110"/>
    </row>
    <row r="98" ht="12.75">
      <c r="G98" s="110"/>
    </row>
    <row r="99" ht="12.75">
      <c r="G99" s="110"/>
    </row>
    <row r="100" ht="12.75">
      <c r="G100" s="110"/>
    </row>
    <row r="101" ht="12.75">
      <c r="G101" s="110"/>
    </row>
    <row r="102" ht="12.75">
      <c r="G102" s="110"/>
    </row>
    <row r="103" ht="12.75">
      <c r="G103" s="110"/>
    </row>
    <row r="104" ht="12.75">
      <c r="G104" s="110"/>
    </row>
    <row r="105" ht="12.75">
      <c r="G105" s="110"/>
    </row>
    <row r="106" ht="12.75">
      <c r="G106" s="110"/>
    </row>
    <row r="107" ht="12.75">
      <c r="G107" s="110"/>
    </row>
    <row r="108" ht="12.75">
      <c r="G108" s="110"/>
    </row>
    <row r="109" ht="12.75">
      <c r="G109" s="110"/>
    </row>
    <row r="110" ht="12.75">
      <c r="G110" s="110"/>
    </row>
    <row r="111" ht="12.75">
      <c r="G111" s="110"/>
    </row>
    <row r="112" ht="12.75">
      <c r="G112" s="110"/>
    </row>
    <row r="113" ht="12.75">
      <c r="G113" s="110"/>
    </row>
    <row r="114" ht="12.75">
      <c r="G114" s="110"/>
    </row>
    <row r="115" ht="12.75">
      <c r="G115" s="110"/>
    </row>
    <row r="116" ht="12.75">
      <c r="G116" s="110"/>
    </row>
    <row r="117" ht="12.75">
      <c r="G117" s="110"/>
    </row>
    <row r="118" ht="12.75">
      <c r="G118" s="110"/>
    </row>
    <row r="119" ht="12.75">
      <c r="G119" s="110"/>
    </row>
    <row r="120" ht="12.75">
      <c r="G120" s="110"/>
    </row>
    <row r="121" ht="12.75">
      <c r="G121" s="110"/>
    </row>
    <row r="122" ht="12.75">
      <c r="G122" s="110"/>
    </row>
    <row r="123" ht="12.75">
      <c r="G123" s="110"/>
    </row>
    <row r="124" ht="12.75">
      <c r="G124" s="110"/>
    </row>
    <row r="125" ht="12.75">
      <c r="G125" s="110"/>
    </row>
    <row r="126" ht="12.75">
      <c r="G126" s="110"/>
    </row>
    <row r="127" ht="12.75">
      <c r="G127" s="110"/>
    </row>
    <row r="128" ht="12.75">
      <c r="G128" s="110"/>
    </row>
    <row r="129" ht="12.75">
      <c r="G129" s="110"/>
    </row>
    <row r="130" ht="12.75">
      <c r="G130" s="110"/>
    </row>
    <row r="131" ht="12.75">
      <c r="G131" s="110"/>
    </row>
    <row r="132" ht="12.75">
      <c r="G132" s="110"/>
    </row>
    <row r="133" ht="12.75">
      <c r="G133" s="110"/>
    </row>
    <row r="134" ht="12.75">
      <c r="G134" s="110"/>
    </row>
    <row r="135" ht="12.75">
      <c r="G135" s="110"/>
    </row>
    <row r="136" ht="12.75">
      <c r="G136" s="110"/>
    </row>
    <row r="137" ht="12.75">
      <c r="G137" s="110"/>
    </row>
    <row r="138" ht="12.75">
      <c r="G138" s="110"/>
    </row>
    <row r="139" ht="12.75">
      <c r="G139" s="110"/>
    </row>
    <row r="140" ht="12.75">
      <c r="G140" s="110"/>
    </row>
    <row r="141" ht="12.75">
      <c r="G141" s="110"/>
    </row>
  </sheetData>
  <mergeCells count="1">
    <mergeCell ref="A2:G2"/>
  </mergeCells>
  <printOptions/>
  <pageMargins left="0.25" right="0.19" top="0.19" bottom="0.22" header="0.17" footer="0.17"/>
  <pageSetup fitToHeight="2" horizontalDpi="600" verticalDpi="600" orientation="landscape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benders</dc:creator>
  <cp:keywords/>
  <dc:description/>
  <cp:lastModifiedBy>Angel Allende-Foss</cp:lastModifiedBy>
  <cp:lastPrinted>2004-09-02T15:56:50Z</cp:lastPrinted>
  <dcterms:created xsi:type="dcterms:W3CDTF">2004-08-31T20:52:02Z</dcterms:created>
  <dcterms:modified xsi:type="dcterms:W3CDTF">2004-09-02T15:57:29Z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1397833529</vt:i4>
  </property>
  <property fmtid="{D5CDD505-2E9C-101B-9397-08002B2CF9AE}" pid="3" name="_EmailSubject">
    <vt:lpwstr/>
  </property>
  <property fmtid="{D5CDD505-2E9C-101B-9397-08002B2CF9AE}" pid="4" name="_AuthorEmail">
    <vt:lpwstr>Sid.Bender@METROKC.GOV</vt:lpwstr>
  </property>
  <property fmtid="{D5CDD505-2E9C-101B-9397-08002B2CF9AE}" pid="5" name="_AuthorEmailDisplayName">
    <vt:lpwstr>Bender, Sid</vt:lpwstr>
  </property>
  <property fmtid="{D5CDD505-2E9C-101B-9397-08002B2CF9AE}" pid="6" name="_ReviewingToolsShownOnce">
    <vt:lpwstr/>
  </property>
</Properties>
</file>