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5895" activeTab="0"/>
  </bookViews>
  <sheets>
    <sheet name="0924 Form C" sheetId="1" r:id="rId1"/>
  </sheets>
  <externalReferences>
    <externalReference r:id="rId4"/>
    <externalReference r:id="rId5"/>
    <externalReference r:id="rId6"/>
  </externalReferences>
  <definedNames>
    <definedName name="Appro">'[3]1st Q Omnibus'!$B$6:$B$129</definedName>
    <definedName name="Carryover">'[3]Carryover'!$A$2:$F$121</definedName>
    <definedName name="FirstQOO">'[3]1st Q Omnibus'!$B$5:$Q$129</definedName>
    <definedName name="Footnote">'[1]Footnote'!$A$4:$C$19</definedName>
    <definedName name="FourthQOO">'[3]4th Q Omnibus'!$B$5:$Q$125</definedName>
    <definedName name="Other">'[3]Other Supplementals'!$B$6:$Q$125</definedName>
    <definedName name="_xlnm.Print_Area" localSheetId="0">'0924 Form C'!$A$1:$G$42</definedName>
    <definedName name="SecondQOO">'[3]2nd Q Omnibus'!$B$6:$Q$129</definedName>
    <definedName name="Table">'[3]Table'!$A$3:$O$121</definedName>
    <definedName name="ThirdQOO">'[3]3rd Q Omnibus'!$B$5:$Q$125</definedName>
  </definedNames>
  <calcPr fullCalcOnLoad="1"/>
</workbook>
</file>

<file path=xl/sharedStrings.xml><?xml version="1.0" encoding="utf-8"?>
<sst xmlns="http://schemas.openxmlformats.org/spreadsheetml/2006/main" count="45" uniqueCount="45">
  <si>
    <t>Form C</t>
  </si>
  <si>
    <t>Non-CX Financial Plan</t>
  </si>
  <si>
    <t>Fund Name: Mental Health Fund</t>
  </si>
  <si>
    <t>Fund Number: 000001120</t>
  </si>
  <si>
    <t xml:space="preserve">Quarter:   Second 2004 </t>
  </si>
  <si>
    <t xml:space="preserve">Prepared by: Beatrice Tseng </t>
  </si>
  <si>
    <t>Date Prepared:  7/8/04</t>
  </si>
  <si>
    <t>Category</t>
  </si>
  <si>
    <t xml:space="preserve">2003 Actual </t>
  </si>
  <si>
    <t>2004 Adopted</t>
  </si>
  <si>
    <t xml:space="preserve">2004 Revised  </t>
  </si>
  <si>
    <t>2004 Estimated</t>
  </si>
  <si>
    <t>Estimated-Adopted Change</t>
  </si>
  <si>
    <t>Explanation of Change</t>
  </si>
  <si>
    <r>
      <t>Beginning Fund Balance</t>
    </r>
    <r>
      <rPr>
        <i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0"/>
      </rPr>
      <t xml:space="preserve"> </t>
    </r>
  </si>
  <si>
    <t>Revenues</t>
  </si>
  <si>
    <t>*  Operating Revenues</t>
  </si>
  <si>
    <t>Based on 03-05 State Contract and most current State Fiscal Model.</t>
  </si>
  <si>
    <t>*  Current Expense</t>
  </si>
  <si>
    <t>Total Revenues</t>
  </si>
  <si>
    <t>Expenditures</t>
  </si>
  <si>
    <t>*  Carryover Encumbrance</t>
  </si>
  <si>
    <t>*  Operating Expenditures</t>
  </si>
  <si>
    <t>Change in projection of service level and IT Class Comp</t>
  </si>
  <si>
    <t>adjustments for 2004.</t>
  </si>
  <si>
    <t>Total Expenditures</t>
  </si>
  <si>
    <t>Estimated Underexpenditures</t>
  </si>
  <si>
    <t>Other Fund Transactions</t>
  </si>
  <si>
    <t>* Adjment from Budgetary to GAAP</t>
  </si>
  <si>
    <t>Total Other Fund Transactions</t>
  </si>
  <si>
    <t>Ending Fund Balance</t>
  </si>
  <si>
    <t>Designations and Reserves</t>
  </si>
  <si>
    <r>
      <t>PHP Reserves &amp; Designations</t>
    </r>
    <r>
      <rPr>
        <i/>
        <vertAlign val="superscript"/>
        <sz val="10"/>
        <rFont val="Times New Roman"/>
        <family val="1"/>
      </rPr>
      <t>2</t>
    </r>
  </si>
  <si>
    <t>3.7% of PHP revenue &amp; Operating Reserve</t>
  </si>
  <si>
    <r>
      <t>Operating Reserves</t>
    </r>
    <r>
      <rPr>
        <i/>
        <vertAlign val="superscript"/>
        <sz val="10"/>
        <rFont val="Times New Roman"/>
        <family val="1"/>
      </rPr>
      <t>4</t>
    </r>
  </si>
  <si>
    <t>adjustment to operating reserves with availability of funds</t>
  </si>
  <si>
    <t>*  Encumbrance</t>
  </si>
  <si>
    <t>Total Designations and Reserves</t>
  </si>
  <si>
    <r>
      <t>Ending Undesignated Fund Balance</t>
    </r>
    <r>
      <rPr>
        <i/>
        <vertAlign val="superscript"/>
        <sz val="12"/>
        <rFont val="Times New Roman"/>
        <family val="1"/>
      </rPr>
      <t>3</t>
    </r>
  </si>
  <si>
    <t>Target Fund Balance (1% of Exp.)</t>
  </si>
  <si>
    <t>Financial Plan Notes:</t>
  </si>
  <si>
    <r>
      <t>1</t>
    </r>
    <r>
      <rPr>
        <sz val="10"/>
        <rFont val="Times New Roman"/>
        <family val="0"/>
      </rPr>
      <t xml:space="preserve">   2003 Actuals are from the 2003 CAFR.</t>
    </r>
  </si>
  <si>
    <r>
      <t>2</t>
    </r>
    <r>
      <rPr>
        <sz val="10"/>
        <rFont val="Times New Roman"/>
        <family val="1"/>
      </rPr>
      <t xml:space="preserve">   PHP has insurance risk reserve set at 3.7% PHP revenue.</t>
    </r>
  </si>
  <si>
    <r>
      <t>3</t>
    </r>
    <r>
      <rPr>
        <sz val="10"/>
        <rFont val="Times New Roman"/>
        <family val="1"/>
      </rPr>
      <t xml:space="preserve">   Fund Balance Policy is 1% of expenditures set by Motion 7516 passed on May 1, 1989.</t>
    </r>
  </si>
  <si>
    <r>
      <t>4</t>
    </r>
    <r>
      <rPr>
        <sz val="10"/>
        <rFont val="Times New Roman"/>
        <family val="1"/>
      </rPr>
      <t xml:space="preserve">   PHP has allowed KCRSN to set aside certain amount of fund balance (exceed the target) to Operating Reserves which is available to be spent in the following year.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</si>
</sst>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  <numFmt numFmtId="172" formatCode="0.000000000000000%"/>
    <numFmt numFmtId="173" formatCode="0.0%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i/>
      <vertAlign val="superscript"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0"/>
    </font>
    <font>
      <b/>
      <i/>
      <vertAlign val="superscript"/>
      <sz val="10"/>
      <name val="Times New Roman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37" fontId="5" fillId="0" borderId="0" xfId="21" applyFont="1" applyBorder="1" applyAlignment="1">
      <alignment/>
      <protection/>
    </xf>
    <xf numFmtId="37" fontId="6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6" fillId="0" borderId="0" xfId="21" applyFont="1" applyBorder="1" applyAlignment="1">
      <alignment horizontal="center"/>
      <protection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0" fontId="0" fillId="0" borderId="0" xfId="0" applyNumberFormat="1" applyFont="1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7" fillId="0" borderId="0" xfId="21" applyFont="1" applyBorder="1" applyAlignment="1">
      <alignment horizontal="left"/>
      <protection/>
    </xf>
    <xf numFmtId="37" fontId="8" fillId="0" borderId="1" xfId="21" applyFont="1" applyBorder="1" applyAlignment="1">
      <alignment horizontal="left" wrapText="1"/>
      <protection/>
    </xf>
    <xf numFmtId="37" fontId="9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21" applyFont="1" applyBorder="1" applyAlignment="1">
      <alignment horizontal="centerContinuous" wrapText="1"/>
      <protection/>
    </xf>
    <xf numFmtId="37" fontId="7" fillId="2" borderId="2" xfId="21" applyFont="1" applyFill="1" applyBorder="1" applyAlignment="1" applyProtection="1">
      <alignment horizontal="left" wrapText="1"/>
      <protection/>
    </xf>
    <xf numFmtId="37" fontId="7" fillId="2" borderId="3" xfId="21" applyFont="1" applyFill="1" applyBorder="1" applyAlignment="1">
      <alignment horizontal="center" wrapText="1"/>
      <protection/>
    </xf>
    <xf numFmtId="37" fontId="7" fillId="2" borderId="4" xfId="21" applyFont="1" applyFill="1" applyBorder="1" applyAlignment="1">
      <alignment horizontal="center" wrapText="1"/>
      <protection/>
    </xf>
    <xf numFmtId="37" fontId="7" fillId="2" borderId="5" xfId="21" applyFont="1" applyFill="1" applyBorder="1" applyAlignment="1">
      <alignment horizontal="center" wrapText="1"/>
      <protection/>
    </xf>
    <xf numFmtId="37" fontId="7" fillId="2" borderId="6" xfId="21" applyFont="1" applyFill="1" applyBorder="1" applyAlignment="1">
      <alignment horizontal="center" wrapText="1"/>
      <protection/>
    </xf>
    <xf numFmtId="37" fontId="7" fillId="2" borderId="7" xfId="21" applyFont="1" applyFill="1" applyBorder="1" applyAlignment="1">
      <alignment horizontal="center" wrapText="1"/>
      <protection/>
    </xf>
    <xf numFmtId="37" fontId="7" fillId="2" borderId="2" xfId="21" applyFont="1" applyFill="1" applyBorder="1" applyAlignment="1">
      <alignment horizontal="center" wrapText="1"/>
      <protection/>
    </xf>
    <xf numFmtId="37" fontId="7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8" fillId="0" borderId="8" xfId="15" applyNumberFormat="1" applyFont="1" applyBorder="1" applyAlignment="1">
      <alignment/>
    </xf>
    <xf numFmtId="38" fontId="8" fillId="0" borderId="8" xfId="15" applyNumberFormat="1" applyFont="1" applyBorder="1" applyAlignment="1">
      <alignment/>
    </xf>
    <xf numFmtId="164" fontId="8" fillId="0" borderId="9" xfId="15" applyNumberFormat="1" applyFont="1" applyFill="1" applyBorder="1" applyAlignment="1">
      <alignment/>
    </xf>
    <xf numFmtId="164" fontId="8" fillId="0" borderId="10" xfId="15" applyNumberFormat="1" applyFont="1" applyBorder="1" applyAlignment="1">
      <alignment/>
    </xf>
    <xf numFmtId="164" fontId="8" fillId="0" borderId="8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12" fillId="0" borderId="11" xfId="15" applyNumberFormat="1" applyFont="1" applyFill="1" applyBorder="1" applyAlignment="1">
      <alignment/>
    </xf>
    <xf numFmtId="164" fontId="12" fillId="0" borderId="12" xfId="15" applyNumberFormat="1" applyFont="1" applyFill="1" applyBorder="1" applyAlignment="1">
      <alignment/>
    </xf>
    <xf numFmtId="164" fontId="12" fillId="0" borderId="13" xfId="15" applyNumberFormat="1" applyFont="1" applyBorder="1" applyAlignment="1">
      <alignment/>
    </xf>
    <xf numFmtId="164" fontId="12" fillId="0" borderId="14" xfId="15" applyNumberFormat="1" applyFont="1" applyBorder="1" applyAlignment="1">
      <alignment/>
    </xf>
    <xf numFmtId="164" fontId="13" fillId="0" borderId="1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12" fillId="0" borderId="11" xfId="21" applyFont="1" applyFill="1" applyBorder="1" applyAlignment="1">
      <alignment horizontal="left"/>
      <protection/>
    </xf>
    <xf numFmtId="164" fontId="12" fillId="0" borderId="10" xfId="15" applyNumberFormat="1" applyFont="1" applyBorder="1" applyAlignment="1">
      <alignment/>
    </xf>
    <xf numFmtId="164" fontId="13" fillId="0" borderId="11" xfId="15" applyNumberFormat="1" applyFont="1" applyBorder="1" applyAlignment="1">
      <alignment/>
    </xf>
    <xf numFmtId="37" fontId="12" fillId="0" borderId="10" xfId="21" applyFont="1" applyBorder="1" applyAlignment="1">
      <alignment horizontal="left"/>
      <protection/>
    </xf>
    <xf numFmtId="37" fontId="12" fillId="0" borderId="11" xfId="21" applyFont="1" applyBorder="1" applyAlignment="1">
      <alignment horizontal="left"/>
      <protection/>
    </xf>
    <xf numFmtId="164" fontId="8" fillId="0" borderId="2" xfId="15" applyNumberFormat="1" applyFont="1" applyFill="1" applyBorder="1" applyAlignment="1">
      <alignment/>
    </xf>
    <xf numFmtId="164" fontId="8" fillId="0" borderId="2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164" fontId="12" fillId="0" borderId="11" xfId="15" applyNumberFormat="1" applyFont="1" applyBorder="1" applyAlignment="1">
      <alignment wrapText="1"/>
    </xf>
    <xf numFmtId="164" fontId="12" fillId="0" borderId="11" xfId="15" applyNumberFormat="1" applyFont="1" applyBorder="1" applyAlignment="1">
      <alignment/>
    </xf>
    <xf numFmtId="164" fontId="12" fillId="0" borderId="12" xfId="15" applyNumberFormat="1" applyFont="1" applyFill="1" applyBorder="1" applyAlignment="1">
      <alignment horizontal="center"/>
    </xf>
    <xf numFmtId="37" fontId="7" fillId="0" borderId="8" xfId="21" applyFont="1" applyFill="1" applyBorder="1" applyAlignment="1">
      <alignment horizontal="left"/>
      <protection/>
    </xf>
    <xf numFmtId="164" fontId="8" fillId="0" borderId="8" xfId="15" applyNumberFormat="1" applyFont="1" applyFill="1" applyBorder="1" applyAlignment="1">
      <alignment/>
    </xf>
    <xf numFmtId="164" fontId="8" fillId="0" borderId="8" xfId="15" applyNumberFormat="1" applyFont="1" applyBorder="1" applyAlignment="1">
      <alignment/>
    </xf>
    <xf numFmtId="164" fontId="12" fillId="0" borderId="8" xfId="15" applyNumberFormat="1" applyFont="1" applyBorder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12" fillId="3" borderId="2" xfId="15" applyNumberFormat="1" applyFont="1" applyFill="1" applyBorder="1" applyAlignment="1" quotePrefix="1">
      <alignment/>
    </xf>
    <xf numFmtId="164" fontId="12" fillId="0" borderId="4" xfId="15" applyNumberFormat="1" applyFont="1" applyFill="1" applyBorder="1" applyAlignment="1">
      <alignment/>
    </xf>
    <xf numFmtId="164" fontId="12" fillId="3" borderId="4" xfId="15" applyNumberFormat="1" applyFont="1" applyFill="1" applyBorder="1" applyAlignment="1">
      <alignment/>
    </xf>
    <xf numFmtId="164" fontId="13" fillId="0" borderId="2" xfId="15" applyNumberFormat="1" applyFont="1" applyBorder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12" fillId="0" borderId="11" xfId="15" applyNumberFormat="1" applyFont="1" applyFill="1" applyBorder="1" applyAlignment="1" quotePrefix="1">
      <alignment/>
    </xf>
    <xf numFmtId="164" fontId="12" fillId="0" borderId="12" xfId="15" applyNumberFormat="1" applyFont="1" applyBorder="1" applyAlignment="1">
      <alignment/>
    </xf>
    <xf numFmtId="37" fontId="8" fillId="0" borderId="11" xfId="21" applyFont="1" applyFill="1" applyBorder="1" applyAlignment="1">
      <alignment horizontal="left"/>
      <protection/>
    </xf>
    <xf numFmtId="164" fontId="12" fillId="0" borderId="2" xfId="15" applyNumberFormat="1" applyFont="1" applyFill="1" applyBorder="1" applyAlignment="1" quotePrefix="1">
      <alignment/>
    </xf>
    <xf numFmtId="164" fontId="12" fillId="0" borderId="4" xfId="15" applyNumberFormat="1" applyFont="1" applyFill="1" applyBorder="1" applyAlignment="1" quotePrefix="1">
      <alignment/>
    </xf>
    <xf numFmtId="164" fontId="12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12" fillId="0" borderId="0" xfId="15" applyNumberFormat="1" applyFont="1" applyFill="1" applyBorder="1" applyAlignment="1">
      <alignment/>
    </xf>
    <xf numFmtId="164" fontId="12" fillId="0" borderId="13" xfId="15" applyNumberFormat="1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37" fontId="12" fillId="0" borderId="11" xfId="21" applyFont="1" applyBorder="1" applyAlignment="1">
      <alignment horizontal="left"/>
      <protection/>
    </xf>
    <xf numFmtId="37" fontId="12" fillId="0" borderId="11" xfId="15" applyNumberFormat="1" applyFont="1" applyFill="1" applyBorder="1" applyAlignment="1" applyProtection="1">
      <alignment/>
      <protection/>
    </xf>
    <xf numFmtId="37" fontId="12" fillId="0" borderId="12" xfId="15" applyNumberFormat="1" applyFont="1" applyBorder="1" applyAlignment="1">
      <alignment/>
    </xf>
    <xf numFmtId="164" fontId="12" fillId="0" borderId="0" xfId="15" applyNumberFormat="1" applyFont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8" fillId="0" borderId="12" xfId="15" applyNumberFormat="1" applyFont="1" applyFill="1" applyBorder="1" applyAlignment="1">
      <alignment/>
    </xf>
    <xf numFmtId="164" fontId="8" fillId="0" borderId="15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12" fillId="0" borderId="11" xfId="15" applyNumberFormat="1" applyFont="1" applyBorder="1" applyAlignment="1">
      <alignment/>
    </xf>
    <xf numFmtId="37" fontId="7" fillId="0" borderId="16" xfId="21" applyFont="1" applyFill="1" applyBorder="1" applyAlignment="1">
      <alignment horizontal="left"/>
      <protection/>
    </xf>
    <xf numFmtId="164" fontId="12" fillId="0" borderId="2" xfId="15" applyNumberFormat="1" applyFont="1" applyFill="1" applyBorder="1" applyAlignment="1">
      <alignment/>
    </xf>
    <xf numFmtId="164" fontId="12" fillId="0" borderId="8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37" fontId="8" fillId="0" borderId="0" xfId="21" applyFont="1" applyAlignment="1">
      <alignment horizontal="left"/>
      <protection/>
    </xf>
    <xf numFmtId="37" fontId="12" fillId="0" borderId="0" xfId="21" applyFont="1" applyBorder="1">
      <alignment/>
      <protection/>
    </xf>
    <xf numFmtId="37" fontId="8" fillId="0" borderId="0" xfId="21" applyFont="1" applyBorder="1">
      <alignment/>
      <protection/>
    </xf>
    <xf numFmtId="0" fontId="12" fillId="0" borderId="0" xfId="0" applyFont="1" applyAlignment="1">
      <alignment/>
    </xf>
    <xf numFmtId="37" fontId="15" fillId="0" borderId="0" xfId="21" applyFont="1" applyBorder="1" applyAlignment="1" quotePrefix="1">
      <alignment horizontal="left"/>
      <protection/>
    </xf>
    <xf numFmtId="164" fontId="12" fillId="0" borderId="0" xfId="0" applyNumberFormat="1" applyFont="1" applyBorder="1" applyAlignment="1">
      <alignment/>
    </xf>
    <xf numFmtId="37" fontId="8" fillId="0" borderId="0" xfId="21" applyFont="1" applyBorder="1" applyAlignment="1" quotePrefix="1">
      <alignment horizontal="left"/>
      <protection/>
    </xf>
    <xf numFmtId="0" fontId="12" fillId="0" borderId="0" xfId="0" applyFont="1" applyBorder="1" applyAlignment="1">
      <alignment/>
    </xf>
    <xf numFmtId="37" fontId="14" fillId="0" borderId="0" xfId="21" applyFont="1" applyBorder="1" applyAlignment="1" quotePrefix="1">
      <alignment horizontal="left" vertical="center"/>
      <protection/>
    </xf>
    <xf numFmtId="0" fontId="8" fillId="0" borderId="0" xfId="0" applyFont="1" applyBorder="1" applyAlignment="1" quotePrefix="1">
      <alignment horizontal="left"/>
    </xf>
    <xf numFmtId="37" fontId="16" fillId="0" borderId="0" xfId="21" applyFont="1" applyBorder="1" applyAlignment="1" quotePrefix="1">
      <alignment vertical="top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7" fontId="16" fillId="0" borderId="0" xfId="21" applyFont="1" applyBorder="1" applyAlignment="1">
      <alignment vertical="top"/>
      <protection/>
    </xf>
    <xf numFmtId="37" fontId="16" fillId="0" borderId="0" xfId="21" applyFont="1" applyBorder="1" applyAlignment="1" quotePrefix="1">
      <alignment horizontal="left"/>
      <protection/>
    </xf>
    <xf numFmtId="37" fontId="12" fillId="0" borderId="0" xfId="21" applyFont="1" applyBorder="1" applyAlignment="1" quotePrefix="1">
      <alignment horizontal="left"/>
      <protection/>
    </xf>
    <xf numFmtId="0" fontId="0" fillId="0" borderId="0" xfId="0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seng\LOCALS~1\Temp\2004-mod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ouyer\Local%20Settings\Temporary%20Internet%20Files\OLK351\Copy%20of%20QtrlyWorbook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4 P&amp;L"/>
      <sheetName val="Local Match"/>
      <sheetName val="FinancialPlans"/>
      <sheetName val="04 PHP Revenue"/>
      <sheetName val="03-05 State consolidated"/>
      <sheetName val="Caseload by Casedays"/>
      <sheetName val="Casemix"/>
      <sheetName val="2004 total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HP "/>
      <sheetName val="2003 P&amp;L"/>
    </sheetNames>
    <sheetDataSet>
      <sheetData sheetId="2">
        <row r="44">
          <cell r="C44">
            <v>94700094</v>
          </cell>
          <cell r="D44">
            <v>94897389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 WTP"/>
      <sheetName val="Form B DWP"/>
      <sheetName val="Form C WTP"/>
      <sheetName val="Form C DWP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</sheetNames>
    <sheetDataSet>
      <sheetData sheetId="7">
        <row r="3">
          <cell r="A3" t="str">
            <v>0010</v>
          </cell>
          <cell r="B3" t="str">
            <v>0010</v>
          </cell>
          <cell r="C3" t="str">
            <v>County Council</v>
          </cell>
          <cell r="D3">
            <v>5679506</v>
          </cell>
          <cell r="E3">
            <v>49787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L3">
            <v>1265373.31</v>
          </cell>
        </row>
        <row r="4">
          <cell r="A4" t="str">
            <v>0020</v>
          </cell>
          <cell r="B4" t="str">
            <v>0010</v>
          </cell>
          <cell r="C4" t="str">
            <v>Council Administration</v>
          </cell>
          <cell r="D4">
            <v>6893209</v>
          </cell>
          <cell r="E4">
            <v>445174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L4">
            <v>1566644.39</v>
          </cell>
        </row>
        <row r="5">
          <cell r="A5" t="str">
            <v>0030</v>
          </cell>
          <cell r="B5" t="str">
            <v>0010</v>
          </cell>
          <cell r="C5" t="str">
            <v>Hearing Examiner</v>
          </cell>
          <cell r="D5">
            <v>575496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L5">
            <v>101061.22</v>
          </cell>
        </row>
        <row r="6">
          <cell r="A6" t="str">
            <v>0040</v>
          </cell>
          <cell r="B6" t="str">
            <v>0010</v>
          </cell>
          <cell r="C6" t="str">
            <v>Council Auditor</v>
          </cell>
          <cell r="D6">
            <v>1195234</v>
          </cell>
          <cell r="E6">
            <v>2650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L6">
            <v>250943.09</v>
          </cell>
        </row>
        <row r="7">
          <cell r="A7" t="str">
            <v>0050</v>
          </cell>
          <cell r="B7" t="str">
            <v>0010</v>
          </cell>
          <cell r="C7" t="str">
            <v>Ombudsman/Tax Advisor</v>
          </cell>
          <cell r="D7">
            <v>793391</v>
          </cell>
          <cell r="E7">
            <v>20000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L7">
            <v>171875.39</v>
          </cell>
        </row>
        <row r="8">
          <cell r="A8" t="str">
            <v>0060</v>
          </cell>
          <cell r="B8" t="str">
            <v>0010</v>
          </cell>
          <cell r="C8" t="str">
            <v>King County Civic Television</v>
          </cell>
          <cell r="D8">
            <v>581527</v>
          </cell>
          <cell r="E8">
            <v>100258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L8">
            <v>155804.95</v>
          </cell>
        </row>
        <row r="9">
          <cell r="A9" t="str">
            <v>0070</v>
          </cell>
          <cell r="B9" t="str">
            <v>0010</v>
          </cell>
          <cell r="C9" t="str">
            <v>Board of Appeals</v>
          </cell>
          <cell r="D9">
            <v>533019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L9">
            <v>111921.97</v>
          </cell>
        </row>
        <row r="10">
          <cell r="A10" t="str">
            <v>0091</v>
          </cell>
          <cell r="B10" t="str">
            <v>1391</v>
          </cell>
          <cell r="C10" t="str">
            <v>OMB/Duncan/Roberts Lawsuit Admin.</v>
          </cell>
          <cell r="D10">
            <v>23800000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L10">
            <v>4613992.09</v>
          </cell>
        </row>
        <row r="11">
          <cell r="A11" t="str">
            <v>0092</v>
          </cell>
          <cell r="B11">
            <v>1390</v>
          </cell>
          <cell r="C11" t="str">
            <v>Risk Abatement Fund</v>
          </cell>
          <cell r="D11">
            <v>100000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L11">
            <v>0</v>
          </cell>
        </row>
        <row r="12">
          <cell r="A12" t="str">
            <v>0110</v>
          </cell>
          <cell r="B12" t="str">
            <v>0010</v>
          </cell>
          <cell r="C12" t="str">
            <v>County Executive</v>
          </cell>
          <cell r="D12">
            <v>277993</v>
          </cell>
          <cell r="E12">
            <v>0</v>
          </cell>
          <cell r="F12">
            <v>69498.25</v>
          </cell>
          <cell r="G12">
            <v>69498.25</v>
          </cell>
          <cell r="H12">
            <v>69498.25</v>
          </cell>
          <cell r="I12">
            <v>69498.25</v>
          </cell>
          <cell r="J12">
            <v>0</v>
          </cell>
          <cell r="L12">
            <v>69116.14</v>
          </cell>
        </row>
        <row r="13">
          <cell r="A13" t="str">
            <v>0120</v>
          </cell>
          <cell r="B13" t="str">
            <v>0010</v>
          </cell>
          <cell r="C13" t="str">
            <v>Office of the Executive</v>
          </cell>
          <cell r="D13">
            <v>3084904</v>
          </cell>
          <cell r="E13">
            <v>16209</v>
          </cell>
          <cell r="F13">
            <v>771226</v>
          </cell>
          <cell r="G13">
            <v>771226</v>
          </cell>
          <cell r="H13">
            <v>771226</v>
          </cell>
          <cell r="I13">
            <v>771226</v>
          </cell>
          <cell r="J13">
            <v>0</v>
          </cell>
          <cell r="L13">
            <v>611365.05</v>
          </cell>
        </row>
        <row r="14">
          <cell r="A14" t="str">
            <v>0137</v>
          </cell>
          <cell r="B14" t="str">
            <v>5441</v>
          </cell>
          <cell r="C14" t="str">
            <v>Wastewater Equipment Rental and Revolving</v>
          </cell>
          <cell r="D14">
            <v>2322418</v>
          </cell>
          <cell r="E14">
            <v>62821</v>
          </cell>
          <cell r="F14">
            <v>191048.14296680002</v>
          </cell>
          <cell r="G14">
            <v>709937.1715184</v>
          </cell>
          <cell r="H14">
            <v>709937.1715184</v>
          </cell>
          <cell r="I14">
            <v>711495.5139964</v>
          </cell>
          <cell r="J14">
            <v>0</v>
          </cell>
          <cell r="L14">
            <v>251565.66</v>
          </cell>
        </row>
        <row r="15">
          <cell r="A15" t="str">
            <v>0138</v>
          </cell>
          <cell r="B15" t="str">
            <v>5450</v>
          </cell>
          <cell r="C15" t="str">
            <v>Finance and Business Operations</v>
          </cell>
          <cell r="D15">
            <v>27562563</v>
          </cell>
          <cell r="E15">
            <v>346046</v>
          </cell>
          <cell r="F15">
            <v>6545690.779091548</v>
          </cell>
          <cell r="G15">
            <v>6354964.193773883</v>
          </cell>
          <cell r="H15">
            <v>6812324.175566988</v>
          </cell>
          <cell r="I15">
            <v>7849583.851567582</v>
          </cell>
          <cell r="J15">
            <v>0</v>
          </cell>
          <cell r="L15">
            <v>2982992.49</v>
          </cell>
        </row>
        <row r="16">
          <cell r="A16" t="str">
            <v>0140</v>
          </cell>
          <cell r="B16" t="str">
            <v>0010</v>
          </cell>
          <cell r="C16" t="str">
            <v>Office of Management and Budget</v>
          </cell>
          <cell r="D16">
            <v>4353057</v>
          </cell>
          <cell r="E16">
            <v>201104</v>
          </cell>
          <cell r="F16">
            <v>1088264</v>
          </cell>
          <cell r="G16">
            <v>1088264</v>
          </cell>
          <cell r="H16">
            <v>1088264</v>
          </cell>
          <cell r="I16">
            <v>1088265</v>
          </cell>
          <cell r="J16">
            <v>0</v>
          </cell>
          <cell r="L16">
            <v>1030427.82</v>
          </cell>
        </row>
        <row r="17">
          <cell r="A17" t="str">
            <v>0142</v>
          </cell>
          <cell r="B17" t="str">
            <v>1020</v>
          </cell>
          <cell r="C17" t="str">
            <v>Office of Management and Budget/CJ</v>
          </cell>
          <cell r="D17">
            <v>747027</v>
          </cell>
          <cell r="E17">
            <v>36655</v>
          </cell>
          <cell r="F17">
            <v>186757</v>
          </cell>
          <cell r="G17">
            <v>186757</v>
          </cell>
          <cell r="H17">
            <v>186757</v>
          </cell>
          <cell r="I17">
            <v>186756</v>
          </cell>
          <cell r="J17">
            <v>0</v>
          </cell>
          <cell r="L17">
            <v>2322.85</v>
          </cell>
        </row>
        <row r="18">
          <cell r="A18" t="str">
            <v>0150</v>
          </cell>
          <cell r="B18" t="str">
            <v>0010</v>
          </cell>
          <cell r="C18" t="str">
            <v>Finance - CX</v>
          </cell>
          <cell r="D18">
            <v>2471442</v>
          </cell>
          <cell r="E18">
            <v>0</v>
          </cell>
          <cell r="F18">
            <v>617860.5</v>
          </cell>
          <cell r="G18">
            <v>617860.5</v>
          </cell>
          <cell r="H18">
            <v>617860.5</v>
          </cell>
          <cell r="I18">
            <v>617860.5</v>
          </cell>
          <cell r="J18">
            <v>0</v>
          </cell>
          <cell r="L18">
            <v>0</v>
          </cell>
        </row>
        <row r="19">
          <cell r="A19" t="str">
            <v>0154</v>
          </cell>
          <cell r="B19" t="str">
            <v>5520</v>
          </cell>
          <cell r="C19" t="str">
            <v>Risk Management</v>
          </cell>
          <cell r="D19">
            <v>26042896</v>
          </cell>
          <cell r="E19">
            <v>90854</v>
          </cell>
          <cell r="F19">
            <v>5208579.2</v>
          </cell>
          <cell r="G19">
            <v>6510724</v>
          </cell>
          <cell r="H19">
            <v>6510724</v>
          </cell>
          <cell r="I19">
            <v>7812868.8</v>
          </cell>
          <cell r="J19">
            <v>0</v>
          </cell>
          <cell r="L19">
            <v>6408785.53</v>
          </cell>
        </row>
        <row r="20">
          <cell r="A20" t="str">
            <v>0180</v>
          </cell>
          <cell r="B20" t="str">
            <v>0010</v>
          </cell>
          <cell r="C20" t="str">
            <v>Business Relations &amp; Economic Development</v>
          </cell>
          <cell r="D20">
            <v>2262440</v>
          </cell>
          <cell r="E20">
            <v>134000</v>
          </cell>
          <cell r="F20">
            <v>565610</v>
          </cell>
          <cell r="G20">
            <v>565610</v>
          </cell>
          <cell r="H20">
            <v>565610</v>
          </cell>
          <cell r="I20">
            <v>565610</v>
          </cell>
          <cell r="J20">
            <v>0</v>
          </cell>
          <cell r="L20">
            <v>325199.83</v>
          </cell>
        </row>
        <row r="21">
          <cell r="A21" t="str">
            <v>0200</v>
          </cell>
          <cell r="B21" t="str">
            <v>0010</v>
          </cell>
          <cell r="C21" t="str">
            <v>Sheriff</v>
          </cell>
          <cell r="D21">
            <v>102231659</v>
          </cell>
          <cell r="E21">
            <v>0</v>
          </cell>
          <cell r="F21">
            <v>24535598.16</v>
          </cell>
          <cell r="G21">
            <v>24535598.16</v>
          </cell>
          <cell r="H21">
            <v>26580231.34</v>
          </cell>
          <cell r="I21">
            <v>26580231.34</v>
          </cell>
          <cell r="J21">
            <v>0</v>
          </cell>
          <cell r="L21">
            <v>23748050.43</v>
          </cell>
        </row>
        <row r="22">
          <cell r="A22" t="str">
            <v>0201</v>
          </cell>
          <cell r="B22" t="str">
            <v>1020</v>
          </cell>
          <cell r="C22" t="str">
            <v>Sheriff/CJ</v>
          </cell>
          <cell r="D22">
            <v>2595846</v>
          </cell>
          <cell r="E22">
            <v>0</v>
          </cell>
          <cell r="F22">
            <v>830670.72</v>
          </cell>
          <cell r="G22">
            <v>830670.72</v>
          </cell>
          <cell r="H22">
            <v>830670.72</v>
          </cell>
          <cell r="I22">
            <v>103833.84</v>
          </cell>
          <cell r="J22">
            <v>0</v>
          </cell>
          <cell r="L22">
            <v>960728.51</v>
          </cell>
        </row>
        <row r="23">
          <cell r="A23" t="str">
            <v>0205</v>
          </cell>
          <cell r="B23" t="str">
            <v>0010</v>
          </cell>
          <cell r="C23" t="str">
            <v>Drug Enforcement Forfeits</v>
          </cell>
          <cell r="D23">
            <v>620799</v>
          </cell>
          <cell r="E23">
            <v>4219</v>
          </cell>
          <cell r="F23">
            <v>148991.76</v>
          </cell>
          <cell r="G23">
            <v>155199.75</v>
          </cell>
          <cell r="H23">
            <v>155199.75</v>
          </cell>
          <cell r="I23">
            <v>161407.74</v>
          </cell>
          <cell r="J23">
            <v>0</v>
          </cell>
          <cell r="L23">
            <v>104742.69</v>
          </cell>
        </row>
        <row r="24">
          <cell r="A24" t="str">
            <v>0208</v>
          </cell>
          <cell r="B24" t="str">
            <v>1220</v>
          </cell>
          <cell r="C24" t="str">
            <v>Automated Fingerprint Identification System (AFIS)</v>
          </cell>
          <cell r="D24">
            <v>11901759</v>
          </cell>
          <cell r="E24">
            <v>3674728</v>
          </cell>
          <cell r="F24">
            <v>2618386.98</v>
          </cell>
          <cell r="G24">
            <v>2618386.98</v>
          </cell>
          <cell r="H24">
            <v>3094457.34</v>
          </cell>
          <cell r="I24">
            <v>3570527.7</v>
          </cell>
          <cell r="J24">
            <v>0</v>
          </cell>
          <cell r="L24">
            <v>2541117.84</v>
          </cell>
        </row>
        <row r="25">
          <cell r="A25" t="str">
            <v>0213</v>
          </cell>
          <cell r="B25" t="str">
            <v>4501</v>
          </cell>
          <cell r="C25" t="str">
            <v>Radio Communication Services (800 MHz)</v>
          </cell>
          <cell r="D25">
            <v>2470176</v>
          </cell>
          <cell r="E25">
            <v>478677</v>
          </cell>
          <cell r="F25">
            <v>617544</v>
          </cell>
          <cell r="G25">
            <v>617544</v>
          </cell>
          <cell r="H25">
            <v>617544</v>
          </cell>
          <cell r="I25">
            <v>617544</v>
          </cell>
          <cell r="J25">
            <v>0</v>
          </cell>
          <cell r="L25">
            <v>281928.93</v>
          </cell>
        </row>
        <row r="26">
          <cell r="A26" t="str">
            <v>0301</v>
          </cell>
          <cell r="B26" t="str">
            <v>1170</v>
          </cell>
          <cell r="C26" t="str">
            <v>Cultural Development Authority</v>
          </cell>
          <cell r="D26">
            <v>7230988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L26">
            <v>2810033.82</v>
          </cell>
        </row>
        <row r="27">
          <cell r="A27" t="str">
            <v>0325</v>
          </cell>
          <cell r="B27" t="str">
            <v>1340</v>
          </cell>
          <cell r="C27" t="str">
            <v>Development &amp; Environmental Svcs. (DDES)</v>
          </cell>
          <cell r="D27">
            <v>30940462</v>
          </cell>
          <cell r="E27">
            <v>100453</v>
          </cell>
          <cell r="F27">
            <v>7491363.4463178</v>
          </cell>
          <cell r="G27">
            <v>7491363.4463178</v>
          </cell>
          <cell r="H27">
            <v>7491363.4463178</v>
          </cell>
          <cell r="I27">
            <v>8466371.6610466</v>
          </cell>
          <cell r="J27">
            <v>0</v>
          </cell>
          <cell r="L27">
            <v>6213504.31</v>
          </cell>
        </row>
        <row r="28">
          <cell r="A28" t="str">
            <v>0350</v>
          </cell>
          <cell r="B28" t="str">
            <v>2460</v>
          </cell>
          <cell r="C28" t="str">
            <v>Federal Housing and Community Development</v>
          </cell>
          <cell r="D28">
            <v>20226461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L28">
            <v>3144683.94</v>
          </cell>
        </row>
        <row r="29">
          <cell r="A29" t="str">
            <v>0355</v>
          </cell>
          <cell r="B29" t="str">
            <v>1290</v>
          </cell>
          <cell r="C29" t="str">
            <v>Youth Sports Facilities Grant</v>
          </cell>
          <cell r="D29">
            <v>654451</v>
          </cell>
          <cell r="E29">
            <v>413299</v>
          </cell>
          <cell r="F29">
            <v>98167.65</v>
          </cell>
          <cell r="G29">
            <v>98167.65</v>
          </cell>
          <cell r="H29">
            <v>229057.85</v>
          </cell>
          <cell r="I29">
            <v>229057.85</v>
          </cell>
          <cell r="J29">
            <v>0</v>
          </cell>
          <cell r="L29">
            <v>72880.16</v>
          </cell>
        </row>
        <row r="30">
          <cell r="A30" t="str">
            <v>0381</v>
          </cell>
          <cell r="B30" t="str">
            <v>4040</v>
          </cell>
          <cell r="C30" t="str">
            <v>Natural Resources and Parks Administration</v>
          </cell>
          <cell r="D30">
            <v>4857224</v>
          </cell>
          <cell r="E30">
            <v>169440</v>
          </cell>
          <cell r="F30">
            <v>971444.8</v>
          </cell>
          <cell r="G30">
            <v>1214306</v>
          </cell>
          <cell r="H30">
            <v>1214306</v>
          </cell>
          <cell r="I30">
            <v>1457167.2</v>
          </cell>
          <cell r="J30">
            <v>0</v>
          </cell>
          <cell r="L30">
            <v>928672.83</v>
          </cell>
        </row>
        <row r="31">
          <cell r="A31" t="str">
            <v>0384</v>
          </cell>
          <cell r="B31" t="str">
            <v>1311</v>
          </cell>
          <cell r="C31" t="str">
            <v>Noxious Weed Control Program</v>
          </cell>
          <cell r="D31">
            <v>1097324</v>
          </cell>
          <cell r="E31">
            <v>0</v>
          </cell>
          <cell r="F31">
            <v>142652</v>
          </cell>
          <cell r="G31">
            <v>274331</v>
          </cell>
          <cell r="H31">
            <v>241411</v>
          </cell>
          <cell r="I31">
            <v>438930</v>
          </cell>
          <cell r="J31">
            <v>0</v>
          </cell>
          <cell r="L31">
            <v>141449.55</v>
          </cell>
        </row>
        <row r="32">
          <cell r="A32" t="str">
            <v>0401</v>
          </cell>
          <cell r="B32" t="str">
            <v>0010</v>
          </cell>
          <cell r="C32" t="str">
            <v>Office of Emergency Management</v>
          </cell>
          <cell r="D32">
            <v>1129350</v>
          </cell>
          <cell r="E32">
            <v>37322</v>
          </cell>
          <cell r="F32">
            <v>282337.5</v>
          </cell>
          <cell r="G32">
            <v>282337.5</v>
          </cell>
          <cell r="H32">
            <v>282337.5</v>
          </cell>
          <cell r="I32">
            <v>282337.5</v>
          </cell>
          <cell r="J32">
            <v>0</v>
          </cell>
          <cell r="L32">
            <v>180427.66</v>
          </cell>
        </row>
        <row r="33">
          <cell r="A33" t="str">
            <v>0414</v>
          </cell>
          <cell r="B33" t="str">
            <v>1352</v>
          </cell>
          <cell r="C33" t="str">
            <v>PERS Liability</v>
          </cell>
          <cell r="D33">
            <v>1600000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L33">
            <v>1903.72</v>
          </cell>
        </row>
        <row r="34">
          <cell r="A34" t="str">
            <v>0415</v>
          </cell>
          <cell r="B34" t="str">
            <v>5600</v>
          </cell>
          <cell r="C34" t="str">
            <v>ITS - Printing and Graphic Arts</v>
          </cell>
          <cell r="D34">
            <v>3630347</v>
          </cell>
          <cell r="E34">
            <v>37904</v>
          </cell>
          <cell r="F34">
            <v>907586.75</v>
          </cell>
          <cell r="G34">
            <v>907586.75</v>
          </cell>
          <cell r="H34">
            <v>907586.75</v>
          </cell>
          <cell r="I34">
            <v>907586.75</v>
          </cell>
          <cell r="J34">
            <v>0</v>
          </cell>
          <cell r="L34">
            <v>589358.3</v>
          </cell>
        </row>
        <row r="35">
          <cell r="A35" t="str">
            <v>0417</v>
          </cell>
          <cell r="B35" t="str">
            <v>0010</v>
          </cell>
          <cell r="C35" t="str">
            <v>Executive Services - Administration</v>
          </cell>
          <cell r="D35">
            <v>1832830</v>
          </cell>
          <cell r="E35">
            <v>58750</v>
          </cell>
          <cell r="F35">
            <v>439879.2</v>
          </cell>
          <cell r="G35">
            <v>439879.2</v>
          </cell>
          <cell r="H35">
            <v>439879.2</v>
          </cell>
          <cell r="I35">
            <v>513192.4</v>
          </cell>
          <cell r="J35">
            <v>0</v>
          </cell>
          <cell r="L35">
            <v>438764.71</v>
          </cell>
        </row>
        <row r="36">
          <cell r="A36" t="str">
            <v>0420</v>
          </cell>
          <cell r="B36" t="str">
            <v>0010</v>
          </cell>
          <cell r="C36" t="str">
            <v>Human Resources Management</v>
          </cell>
          <cell r="D36">
            <v>6805531</v>
          </cell>
          <cell r="E36">
            <v>88017</v>
          </cell>
          <cell r="F36">
            <v>1701382.75</v>
          </cell>
          <cell r="G36">
            <v>1701382.75</v>
          </cell>
          <cell r="H36">
            <v>1701382.75</v>
          </cell>
          <cell r="I36">
            <v>1701382.75</v>
          </cell>
          <cell r="J36">
            <v>0</v>
          </cell>
          <cell r="L36">
            <v>1251701.45</v>
          </cell>
        </row>
        <row r="37">
          <cell r="A37" t="str">
            <v>0429</v>
          </cell>
          <cell r="B37" t="str">
            <v>5500</v>
          </cell>
          <cell r="C37" t="str">
            <v>Employee Benefits</v>
          </cell>
          <cell r="D37">
            <v>157203579</v>
          </cell>
          <cell r="E37">
            <v>0</v>
          </cell>
          <cell r="F37">
            <v>34584787.38</v>
          </cell>
          <cell r="G37">
            <v>39300894.75</v>
          </cell>
          <cell r="H37">
            <v>39300894.75</v>
          </cell>
          <cell r="I37">
            <v>44017002.120000005</v>
          </cell>
          <cell r="J37">
            <v>0</v>
          </cell>
          <cell r="L37">
            <v>32092011.3</v>
          </cell>
        </row>
        <row r="38">
          <cell r="A38" t="str">
            <v>0431</v>
          </cell>
          <cell r="B38" t="str">
            <v>1110</v>
          </cell>
          <cell r="C38" t="str">
            <v>Enhanced-911</v>
          </cell>
          <cell r="D38">
            <v>16167848</v>
          </cell>
          <cell r="E38">
            <v>1370551</v>
          </cell>
          <cell r="F38">
            <v>3718605.04</v>
          </cell>
          <cell r="G38">
            <v>3718605.04</v>
          </cell>
          <cell r="H38">
            <v>3718605.04</v>
          </cell>
          <cell r="I38">
            <v>5012032.88</v>
          </cell>
          <cell r="J38">
            <v>0</v>
          </cell>
          <cell r="L38">
            <v>1903933.18</v>
          </cell>
        </row>
        <row r="39">
          <cell r="A39" t="str">
            <v>0432</v>
          </cell>
          <cell r="B39" t="str">
            <v>5531</v>
          </cell>
          <cell r="C39" t="str">
            <v>ITS - Technology Services</v>
          </cell>
          <cell r="D39">
            <v>23651628</v>
          </cell>
          <cell r="E39">
            <v>492143</v>
          </cell>
          <cell r="F39">
            <v>6858972.119999999</v>
          </cell>
          <cell r="G39">
            <v>5439874.44</v>
          </cell>
          <cell r="H39">
            <v>5676390.72</v>
          </cell>
          <cell r="I39">
            <v>5676390.72</v>
          </cell>
          <cell r="J39">
            <v>0</v>
          </cell>
          <cell r="L39">
            <v>2842430.83</v>
          </cell>
        </row>
        <row r="40">
          <cell r="A40" t="str">
            <v>0433</v>
          </cell>
          <cell r="B40" t="str">
            <v>5532</v>
          </cell>
          <cell r="C40" t="str">
            <v>ITS - Telecommunications</v>
          </cell>
          <cell r="D40">
            <v>2273491</v>
          </cell>
          <cell r="E40">
            <v>9356</v>
          </cell>
          <cell r="F40">
            <v>568372.75</v>
          </cell>
          <cell r="G40">
            <v>568372.75</v>
          </cell>
          <cell r="H40">
            <v>568372.75</v>
          </cell>
          <cell r="I40">
            <v>568372.75</v>
          </cell>
          <cell r="J40">
            <v>0</v>
          </cell>
          <cell r="L40">
            <v>333298.7</v>
          </cell>
        </row>
        <row r="41">
          <cell r="A41" t="str">
            <v>0437</v>
          </cell>
          <cell r="B41" t="str">
            <v>0010</v>
          </cell>
          <cell r="C41" t="str">
            <v>Cable Communications</v>
          </cell>
          <cell r="D41">
            <v>316905</v>
          </cell>
          <cell r="E41">
            <v>20990</v>
          </cell>
          <cell r="F41">
            <v>79226.25</v>
          </cell>
          <cell r="G41">
            <v>79226.25</v>
          </cell>
          <cell r="H41">
            <v>79226.25</v>
          </cell>
          <cell r="I41">
            <v>79226.25</v>
          </cell>
          <cell r="J41">
            <v>0</v>
          </cell>
          <cell r="L41">
            <v>37191.45</v>
          </cell>
        </row>
        <row r="42">
          <cell r="A42" t="str">
            <v>0440</v>
          </cell>
          <cell r="B42" t="str">
            <v>0010</v>
          </cell>
          <cell r="C42" t="str">
            <v>Property Services</v>
          </cell>
          <cell r="D42">
            <v>2435264</v>
          </cell>
          <cell r="E42">
            <v>0</v>
          </cell>
          <cell r="F42">
            <v>586986</v>
          </cell>
          <cell r="G42">
            <v>626149</v>
          </cell>
          <cell r="H42">
            <v>604689</v>
          </cell>
          <cell r="I42">
            <v>617440</v>
          </cell>
          <cell r="J42">
            <v>0</v>
          </cell>
          <cell r="L42">
            <v>524098.11</v>
          </cell>
        </row>
        <row r="43">
          <cell r="A43" t="str">
            <v>0450</v>
          </cell>
          <cell r="B43" t="str">
            <v>0010</v>
          </cell>
          <cell r="C43" t="str">
            <v>Facilities Management--CX</v>
          </cell>
          <cell r="D43">
            <v>1715071</v>
          </cell>
          <cell r="E43">
            <v>0</v>
          </cell>
          <cell r="F43">
            <v>428767.75</v>
          </cell>
          <cell r="G43">
            <v>428767.75</v>
          </cell>
          <cell r="H43">
            <v>428767.75</v>
          </cell>
          <cell r="I43">
            <v>428767.75</v>
          </cell>
          <cell r="J43">
            <v>0</v>
          </cell>
          <cell r="L43">
            <v>405271.74</v>
          </cell>
        </row>
        <row r="44">
          <cell r="A44" t="str">
            <v>0465</v>
          </cell>
          <cell r="B44" t="str">
            <v>8400</v>
          </cell>
          <cell r="C44" t="str">
            <v>Limited G.O. Bond Redemption</v>
          </cell>
          <cell r="D44">
            <v>125270279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L44">
            <v>27853944.65</v>
          </cell>
        </row>
        <row r="45">
          <cell r="A45" t="str">
            <v>0466</v>
          </cell>
          <cell r="B45" t="str">
            <v>8500</v>
          </cell>
          <cell r="C45" t="str">
            <v>Unlimited G.O. Bond Redemption</v>
          </cell>
          <cell r="D45">
            <v>43001224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L45">
            <v>0</v>
          </cell>
        </row>
        <row r="46">
          <cell r="A46" t="str">
            <v>0467</v>
          </cell>
          <cell r="B46" t="str">
            <v>8510</v>
          </cell>
          <cell r="C46" t="str">
            <v>Stadium G.O. Bond Redemption</v>
          </cell>
          <cell r="D46">
            <v>2211976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L46">
            <v>0</v>
          </cell>
        </row>
        <row r="47">
          <cell r="A47" t="str">
            <v>0470</v>
          </cell>
          <cell r="B47" t="str">
            <v>0010</v>
          </cell>
          <cell r="C47" t="str">
            <v>Records, Elections and Licensing Services</v>
          </cell>
          <cell r="D47">
            <v>21082257</v>
          </cell>
          <cell r="E47">
            <v>341537</v>
          </cell>
          <cell r="F47">
            <v>4638096.54</v>
          </cell>
          <cell r="G47">
            <v>4005628.83</v>
          </cell>
          <cell r="H47">
            <v>6746322.24</v>
          </cell>
          <cell r="I47">
            <v>5692209.390000001</v>
          </cell>
          <cell r="J47">
            <v>0</v>
          </cell>
          <cell r="L47">
            <v>4076346.88</v>
          </cell>
        </row>
        <row r="48">
          <cell r="A48" t="str">
            <v>0471</v>
          </cell>
          <cell r="B48" t="str">
            <v>1090</v>
          </cell>
          <cell r="C48" t="str">
            <v>Recorder's Operation and Maintenance</v>
          </cell>
          <cell r="D48">
            <v>1169780</v>
          </cell>
          <cell r="E48">
            <v>29581</v>
          </cell>
          <cell r="F48">
            <v>257351.6</v>
          </cell>
          <cell r="G48">
            <v>362631.8</v>
          </cell>
          <cell r="H48">
            <v>292445</v>
          </cell>
          <cell r="I48">
            <v>257351.6</v>
          </cell>
          <cell r="J48">
            <v>0</v>
          </cell>
          <cell r="L48">
            <v>158138.06</v>
          </cell>
        </row>
        <row r="49">
          <cell r="A49" t="str">
            <v>0480</v>
          </cell>
          <cell r="B49" t="str">
            <v>1060</v>
          </cell>
          <cell r="C49" t="str">
            <v>Veterans Services</v>
          </cell>
          <cell r="D49">
            <v>2089737</v>
          </cell>
          <cell r="E49">
            <v>22728</v>
          </cell>
          <cell r="F49">
            <v>197199</v>
          </cell>
          <cell r="G49">
            <v>362727</v>
          </cell>
          <cell r="H49">
            <v>510984</v>
          </cell>
          <cell r="I49">
            <v>1018827</v>
          </cell>
          <cell r="J49">
            <v>0</v>
          </cell>
          <cell r="L49">
            <v>257216.37</v>
          </cell>
        </row>
        <row r="50">
          <cell r="A50" t="str">
            <v>0490</v>
          </cell>
          <cell r="B50" t="str">
            <v>4531</v>
          </cell>
          <cell r="C50" t="str">
            <v>I-NET Operations</v>
          </cell>
          <cell r="D50">
            <v>1720680</v>
          </cell>
          <cell r="E50">
            <v>7111</v>
          </cell>
          <cell r="F50">
            <v>430170</v>
          </cell>
          <cell r="G50">
            <v>430170</v>
          </cell>
          <cell r="H50">
            <v>430170</v>
          </cell>
          <cell r="I50">
            <v>430170</v>
          </cell>
          <cell r="J50">
            <v>0</v>
          </cell>
          <cell r="L50">
            <v>235313.51</v>
          </cell>
        </row>
        <row r="51">
          <cell r="A51" t="str">
            <v>0500</v>
          </cell>
          <cell r="B51" t="str">
            <v>0010</v>
          </cell>
          <cell r="C51" t="str">
            <v>Prosecuting Attorney</v>
          </cell>
          <cell r="D51">
            <v>43023297</v>
          </cell>
          <cell r="E51">
            <v>0</v>
          </cell>
          <cell r="F51">
            <v>10755824.25</v>
          </cell>
          <cell r="G51">
            <v>10755824.25</v>
          </cell>
          <cell r="H51">
            <v>10755824.25</v>
          </cell>
          <cell r="I51">
            <v>10755824.25</v>
          </cell>
          <cell r="J51">
            <v>0</v>
          </cell>
          <cell r="L51">
            <v>10332602.3</v>
          </cell>
        </row>
        <row r="52">
          <cell r="A52" t="str">
            <v>0501</v>
          </cell>
          <cell r="B52" t="str">
            <v>0010</v>
          </cell>
          <cell r="C52" t="str">
            <v>Prosecuting Attorney Antiprofiteering</v>
          </cell>
          <cell r="D52">
            <v>100088</v>
          </cell>
          <cell r="E52">
            <v>0</v>
          </cell>
          <cell r="F52">
            <v>5004.4</v>
          </cell>
          <cell r="G52">
            <v>5004.4</v>
          </cell>
          <cell r="H52">
            <v>5004.4</v>
          </cell>
          <cell r="I52">
            <v>85074.8</v>
          </cell>
          <cell r="J52">
            <v>0</v>
          </cell>
          <cell r="L52">
            <v>0</v>
          </cell>
        </row>
        <row r="53">
          <cell r="A53" t="str">
            <v>0502</v>
          </cell>
          <cell r="B53" t="str">
            <v>1020</v>
          </cell>
          <cell r="C53" t="str">
            <v>Prosecuting Attorney/CJ</v>
          </cell>
          <cell r="D53">
            <v>2934559</v>
          </cell>
          <cell r="E53">
            <v>0</v>
          </cell>
          <cell r="F53">
            <v>733639.75</v>
          </cell>
          <cell r="G53">
            <v>733639.75</v>
          </cell>
          <cell r="H53">
            <v>733639.75</v>
          </cell>
          <cell r="I53">
            <v>733639.75</v>
          </cell>
          <cell r="J53">
            <v>0</v>
          </cell>
          <cell r="L53">
            <v>781077.77</v>
          </cell>
        </row>
        <row r="54">
          <cell r="A54" t="str">
            <v>0510</v>
          </cell>
          <cell r="B54" t="str">
            <v>0010</v>
          </cell>
          <cell r="C54" t="str">
            <v>Superior Court</v>
          </cell>
          <cell r="D54">
            <v>33081536</v>
          </cell>
          <cell r="E54">
            <v>252489</v>
          </cell>
          <cell r="F54">
            <v>7840324.032</v>
          </cell>
          <cell r="G54">
            <v>8104976.32</v>
          </cell>
          <cell r="H54">
            <v>8038813.248</v>
          </cell>
          <cell r="I54">
            <v>9097422.4</v>
          </cell>
          <cell r="J54">
            <v>0</v>
          </cell>
          <cell r="L54">
            <v>8085055.69</v>
          </cell>
        </row>
        <row r="55">
          <cell r="A55" t="str">
            <v>0512</v>
          </cell>
          <cell r="B55" t="str">
            <v>1020</v>
          </cell>
          <cell r="C55" t="str">
            <v>Superior Court/CJ</v>
          </cell>
          <cell r="D55">
            <v>1776602</v>
          </cell>
          <cell r="E55">
            <v>0</v>
          </cell>
          <cell r="F55">
            <v>355320.4</v>
          </cell>
          <cell r="G55">
            <v>532980.6</v>
          </cell>
          <cell r="H55">
            <v>426384.48</v>
          </cell>
          <cell r="I55">
            <v>461916.52</v>
          </cell>
          <cell r="J55">
            <v>0</v>
          </cell>
          <cell r="L55">
            <v>371442.32</v>
          </cell>
        </row>
        <row r="56">
          <cell r="A56" t="str">
            <v>0530</v>
          </cell>
          <cell r="B56" t="str">
            <v>0010</v>
          </cell>
          <cell r="C56" t="str">
            <v>District Court</v>
          </cell>
          <cell r="D56">
            <v>19087522</v>
          </cell>
          <cell r="E56">
            <v>72375</v>
          </cell>
          <cell r="F56">
            <v>4771880.5</v>
          </cell>
          <cell r="G56">
            <v>4771880.5</v>
          </cell>
          <cell r="H56">
            <v>4771880.5</v>
          </cell>
          <cell r="I56">
            <v>4771880.5</v>
          </cell>
          <cell r="J56">
            <v>0</v>
          </cell>
          <cell r="L56">
            <v>4133151.75</v>
          </cell>
        </row>
        <row r="57">
          <cell r="A57" t="str">
            <v>0532</v>
          </cell>
          <cell r="B57" t="str">
            <v>1020</v>
          </cell>
          <cell r="C57" t="str">
            <v>District Court/CJ</v>
          </cell>
          <cell r="D57">
            <v>1181624</v>
          </cell>
          <cell r="E57">
            <v>0</v>
          </cell>
          <cell r="F57">
            <v>295406</v>
          </cell>
          <cell r="G57">
            <v>295406</v>
          </cell>
          <cell r="H57">
            <v>295406</v>
          </cell>
          <cell r="I57">
            <v>295406</v>
          </cell>
          <cell r="J57">
            <v>0</v>
          </cell>
          <cell r="L57">
            <v>329930.35</v>
          </cell>
        </row>
        <row r="58">
          <cell r="A58" t="str">
            <v>0540</v>
          </cell>
          <cell r="B58" t="str">
            <v>0010</v>
          </cell>
          <cell r="C58" t="str">
            <v>Judicial Administration</v>
          </cell>
          <cell r="D58">
            <v>14895603</v>
          </cell>
          <cell r="E58">
            <v>561791</v>
          </cell>
          <cell r="F58">
            <v>2979120.6</v>
          </cell>
          <cell r="G58">
            <v>3723900.75</v>
          </cell>
          <cell r="H58">
            <v>3723900.75</v>
          </cell>
          <cell r="I58">
            <v>4468680.9</v>
          </cell>
          <cell r="J58">
            <v>0</v>
          </cell>
          <cell r="L58">
            <v>3527100.7</v>
          </cell>
        </row>
        <row r="59">
          <cell r="A59" t="str">
            <v>0542</v>
          </cell>
          <cell r="B59" t="str">
            <v>1020</v>
          </cell>
          <cell r="C59" t="str">
            <v>Judicial Administration/CJ</v>
          </cell>
          <cell r="D59">
            <v>501619</v>
          </cell>
          <cell r="E59">
            <v>0</v>
          </cell>
          <cell r="F59">
            <v>100323.8</v>
          </cell>
          <cell r="G59">
            <v>125404.75</v>
          </cell>
          <cell r="H59">
            <v>125404.75</v>
          </cell>
          <cell r="I59">
            <v>150485.7</v>
          </cell>
          <cell r="J59">
            <v>0</v>
          </cell>
          <cell r="L59">
            <v>156516.76</v>
          </cell>
        </row>
        <row r="60">
          <cell r="A60" t="str">
            <v>0601</v>
          </cell>
          <cell r="B60" t="str">
            <v>5511</v>
          </cell>
          <cell r="C60" t="str">
            <v>Facilities Management - Internal Service Fund</v>
          </cell>
          <cell r="D60">
            <v>34376738</v>
          </cell>
          <cell r="E60">
            <v>68089</v>
          </cell>
          <cell r="F60">
            <v>8594184.5</v>
          </cell>
          <cell r="G60">
            <v>8594184.5</v>
          </cell>
          <cell r="H60">
            <v>8594184.5</v>
          </cell>
          <cell r="I60">
            <v>8594184.5</v>
          </cell>
          <cell r="J60">
            <v>0</v>
          </cell>
          <cell r="L60">
            <v>7028966.03</v>
          </cell>
        </row>
        <row r="61">
          <cell r="A61" t="str">
            <v>0610</v>
          </cell>
          <cell r="B61" t="str">
            <v>0010</v>
          </cell>
          <cell r="C61" t="str">
            <v>State Auditor</v>
          </cell>
          <cell r="D61">
            <v>622512</v>
          </cell>
          <cell r="E61">
            <v>0</v>
          </cell>
          <cell r="F61">
            <v>155628</v>
          </cell>
          <cell r="G61">
            <v>155628</v>
          </cell>
          <cell r="H61">
            <v>155628</v>
          </cell>
          <cell r="I61">
            <v>155628</v>
          </cell>
          <cell r="J61">
            <v>0</v>
          </cell>
          <cell r="L61">
            <v>84161.78</v>
          </cell>
        </row>
        <row r="62">
          <cell r="A62" t="str">
            <v>0630</v>
          </cell>
          <cell r="B62" t="str">
            <v>0010</v>
          </cell>
          <cell r="C62" t="str">
            <v>Boundary Review Board</v>
          </cell>
          <cell r="D62">
            <v>232106</v>
          </cell>
          <cell r="E62">
            <v>1500</v>
          </cell>
          <cell r="F62">
            <v>57000</v>
          </cell>
          <cell r="G62">
            <v>57000</v>
          </cell>
          <cell r="H62">
            <v>57000</v>
          </cell>
          <cell r="I62">
            <v>61106</v>
          </cell>
          <cell r="J62">
            <v>0</v>
          </cell>
          <cell r="L62">
            <v>50226.09</v>
          </cell>
        </row>
        <row r="63">
          <cell r="A63" t="str">
            <v>0640</v>
          </cell>
          <cell r="B63">
            <v>1451</v>
          </cell>
          <cell r="C63" t="str">
            <v>Parks and Recreation</v>
          </cell>
          <cell r="D63">
            <v>19356220</v>
          </cell>
          <cell r="E63">
            <v>0</v>
          </cell>
          <cell r="F63">
            <v>3871244</v>
          </cell>
          <cell r="G63">
            <v>5032617.2</v>
          </cell>
          <cell r="H63">
            <v>6387552.600000001</v>
          </cell>
          <cell r="I63">
            <v>4064806.2</v>
          </cell>
          <cell r="J63">
            <v>0</v>
          </cell>
          <cell r="L63">
            <v>3682896.58</v>
          </cell>
        </row>
        <row r="64">
          <cell r="A64" t="str">
            <v>0650</v>
          </cell>
          <cell r="B64" t="str">
            <v>0010</v>
          </cell>
          <cell r="C64" t="str">
            <v>Memberships and Dues</v>
          </cell>
          <cell r="D64">
            <v>473441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L64">
            <v>89780.5</v>
          </cell>
        </row>
        <row r="65">
          <cell r="A65" t="str">
            <v>0651</v>
          </cell>
          <cell r="B65" t="str">
            <v>0014</v>
          </cell>
          <cell r="C65" t="str">
            <v>Sales Tax Reserve Contingency</v>
          </cell>
          <cell r="D65">
            <v>3920150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L65">
            <v>0</v>
          </cell>
        </row>
        <row r="66">
          <cell r="A66" t="str">
            <v>0652</v>
          </cell>
          <cell r="B66" t="str">
            <v>1020</v>
          </cell>
          <cell r="C66" t="str">
            <v>Salary &amp; Wage Contingency/CJ</v>
          </cell>
          <cell r="D66">
            <v>200000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L66">
            <v>0</v>
          </cell>
        </row>
        <row r="67">
          <cell r="A67" t="str">
            <v>0654</v>
          </cell>
          <cell r="B67" t="str">
            <v>0010</v>
          </cell>
          <cell r="C67" t="str">
            <v>Salary and Wage Contingency</v>
          </cell>
          <cell r="D67">
            <v>3600000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L67">
            <v>0</v>
          </cell>
        </row>
        <row r="68">
          <cell r="A68" t="str">
            <v>0655</v>
          </cell>
          <cell r="B68" t="str">
            <v>0010</v>
          </cell>
          <cell r="C68" t="str">
            <v>Executive Contingency</v>
          </cell>
          <cell r="D68">
            <v>2000000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L68">
            <v>0</v>
          </cell>
        </row>
        <row r="69">
          <cell r="A69" t="str">
            <v>0656</v>
          </cell>
          <cell r="B69" t="str">
            <v>0010</v>
          </cell>
          <cell r="C69" t="str">
            <v>Internal Support</v>
          </cell>
          <cell r="D69">
            <v>8454282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L69">
            <v>1448557.44</v>
          </cell>
        </row>
        <row r="70">
          <cell r="A70" t="str">
            <v>0666</v>
          </cell>
          <cell r="B70" t="str">
            <v>5420</v>
          </cell>
          <cell r="C70" t="str">
            <v>Safety and Claims Management</v>
          </cell>
          <cell r="D70">
            <v>25081714</v>
          </cell>
          <cell r="E70">
            <v>0</v>
          </cell>
          <cell r="F70">
            <v>6270428.5</v>
          </cell>
          <cell r="G70">
            <v>6019611.359999999</v>
          </cell>
          <cell r="H70">
            <v>6521245.640000001</v>
          </cell>
          <cell r="I70">
            <v>6270428.5</v>
          </cell>
          <cell r="J70">
            <v>0</v>
          </cell>
          <cell r="L70">
            <v>1146487.03</v>
          </cell>
        </row>
        <row r="71">
          <cell r="A71" t="str">
            <v>0670</v>
          </cell>
          <cell r="B71" t="str">
            <v>0010</v>
          </cell>
          <cell r="C71" t="str">
            <v>Assessments</v>
          </cell>
          <cell r="D71">
            <v>16898902</v>
          </cell>
          <cell r="E71">
            <v>118044</v>
          </cell>
          <cell r="F71">
            <v>4224725.5</v>
          </cell>
          <cell r="G71">
            <v>4224725.5</v>
          </cell>
          <cell r="H71">
            <v>4224725.5</v>
          </cell>
          <cell r="I71">
            <v>4224725.5</v>
          </cell>
          <cell r="J71">
            <v>0</v>
          </cell>
          <cell r="L71">
            <v>4359952.32</v>
          </cell>
        </row>
        <row r="72">
          <cell r="A72" t="str">
            <v>0680</v>
          </cell>
          <cell r="B72" t="str">
            <v>0015</v>
          </cell>
          <cell r="C72" t="str">
            <v>Children and Family Set-Aside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3060.76</v>
          </cell>
        </row>
        <row r="73">
          <cell r="A73" t="str">
            <v>0681</v>
          </cell>
          <cell r="B73" t="str">
            <v>0015</v>
          </cell>
          <cell r="C73" t="str">
            <v>Community Services Division</v>
          </cell>
          <cell r="D73">
            <v>8400112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L73">
            <v>939192.58</v>
          </cell>
        </row>
        <row r="74">
          <cell r="A74" t="str">
            <v>0682</v>
          </cell>
          <cell r="B74" t="str">
            <v>0015</v>
          </cell>
          <cell r="C74" t="str">
            <v>CFSA Transfers</v>
          </cell>
          <cell r="D74">
            <v>7294913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L74">
            <v>402535.03</v>
          </cell>
        </row>
        <row r="75">
          <cell r="A75" t="str">
            <v>0693</v>
          </cell>
          <cell r="B75" t="str">
            <v>1020</v>
          </cell>
          <cell r="C75" t="str">
            <v>Transfer to Other Funds/CJ</v>
          </cell>
          <cell r="D75">
            <v>281243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L75">
            <v>30201</v>
          </cell>
        </row>
        <row r="76">
          <cell r="A76" t="str">
            <v>0694</v>
          </cell>
          <cell r="B76" t="str">
            <v>0010</v>
          </cell>
          <cell r="C76" t="str">
            <v>Human Service Fund Transfers</v>
          </cell>
          <cell r="D76">
            <v>15984596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L76">
            <v>985472.22</v>
          </cell>
        </row>
        <row r="77">
          <cell r="A77" t="str">
            <v>0695</v>
          </cell>
          <cell r="B77" t="str">
            <v>0010</v>
          </cell>
          <cell r="C77" t="str">
            <v>General Government Fund Transfers</v>
          </cell>
          <cell r="D77">
            <v>1710505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L77">
            <v>71500</v>
          </cell>
        </row>
        <row r="78">
          <cell r="A78" t="str">
            <v>0696</v>
          </cell>
          <cell r="B78" t="str">
            <v>0010</v>
          </cell>
          <cell r="C78" t="str">
            <v>PH and EMS Fund Transfers</v>
          </cell>
          <cell r="D78">
            <v>12796475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L78">
            <v>3176696.01</v>
          </cell>
        </row>
        <row r="79">
          <cell r="A79" t="str">
            <v>0697</v>
          </cell>
          <cell r="B79" t="str">
            <v>0010</v>
          </cell>
          <cell r="C79" t="str">
            <v>Physical Environment Fund Transfers</v>
          </cell>
          <cell r="D79">
            <v>5658086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L79">
            <v>2961640</v>
          </cell>
        </row>
        <row r="80">
          <cell r="A80" t="str">
            <v>0699</v>
          </cell>
          <cell r="B80" t="str">
            <v>0010</v>
          </cell>
          <cell r="C80" t="str">
            <v>CIP Fund Transfers</v>
          </cell>
          <cell r="D80">
            <v>20846719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L80">
            <v>42395</v>
          </cell>
        </row>
        <row r="81">
          <cell r="A81" t="str">
            <v>0710</v>
          </cell>
          <cell r="B81" t="str">
            <v>4290</v>
          </cell>
          <cell r="C81" t="str">
            <v>Airport</v>
          </cell>
          <cell r="D81">
            <v>11287595</v>
          </cell>
          <cell r="E81">
            <v>11613</v>
          </cell>
          <cell r="F81">
            <v>1693139</v>
          </cell>
          <cell r="G81">
            <v>2257519</v>
          </cell>
          <cell r="H81">
            <v>2257519</v>
          </cell>
          <cell r="I81">
            <v>5079418</v>
          </cell>
          <cell r="J81">
            <v>0</v>
          </cell>
          <cell r="L81">
            <v>1583105.77</v>
          </cell>
        </row>
        <row r="82">
          <cell r="A82" t="str">
            <v>0715</v>
          </cell>
          <cell r="B82" t="str">
            <v>1040</v>
          </cell>
          <cell r="C82" t="str">
            <v>Solid Waste Post-Closure Landfill Maintenance</v>
          </cell>
          <cell r="D82">
            <v>6416590</v>
          </cell>
          <cell r="E82">
            <v>759587</v>
          </cell>
          <cell r="F82">
            <v>367231</v>
          </cell>
          <cell r="G82">
            <v>436518</v>
          </cell>
          <cell r="H82">
            <v>508126</v>
          </cell>
          <cell r="I82">
            <v>5104715</v>
          </cell>
          <cell r="J82">
            <v>0</v>
          </cell>
          <cell r="L82">
            <v>293524.96</v>
          </cell>
        </row>
        <row r="83">
          <cell r="A83" t="str">
            <v>0720</v>
          </cell>
          <cell r="B83" t="str">
            <v>4040</v>
          </cell>
          <cell r="C83" t="str">
            <v>Solid Waste </v>
          </cell>
          <cell r="D83">
            <v>86024853</v>
          </cell>
          <cell r="E83">
            <v>3721782</v>
          </cell>
          <cell r="F83">
            <v>16948470.846797533</v>
          </cell>
          <cell r="G83">
            <v>21489414.63813183</v>
          </cell>
          <cell r="H83">
            <v>22639610.38551428</v>
          </cell>
          <cell r="I83">
            <v>24947357.12955644</v>
          </cell>
          <cell r="J83">
            <v>0</v>
          </cell>
          <cell r="L83">
            <v>15891385.52</v>
          </cell>
        </row>
        <row r="84">
          <cell r="A84" t="str">
            <v>0726</v>
          </cell>
          <cell r="B84" t="str">
            <v>1030</v>
          </cell>
          <cell r="C84" t="str">
            <v>Stormwater Decant Program</v>
          </cell>
          <cell r="D84">
            <v>514818</v>
          </cell>
          <cell r="E84">
            <v>0</v>
          </cell>
          <cell r="F84">
            <v>118408.14</v>
          </cell>
          <cell r="G84">
            <v>123556.32</v>
          </cell>
          <cell r="H84">
            <v>190482.66</v>
          </cell>
          <cell r="I84">
            <v>82370.88</v>
          </cell>
          <cell r="J84">
            <v>0</v>
          </cell>
          <cell r="L84">
            <v>88226.54</v>
          </cell>
        </row>
        <row r="85">
          <cell r="A85" t="str">
            <v>0730</v>
          </cell>
          <cell r="B85" t="str">
            <v>1030</v>
          </cell>
          <cell r="C85" t="str">
            <v>Roads</v>
          </cell>
          <cell r="D85">
            <v>63955707</v>
          </cell>
          <cell r="E85">
            <v>1369536</v>
          </cell>
          <cell r="F85">
            <v>12791141.4</v>
          </cell>
          <cell r="G85">
            <v>15349369.68</v>
          </cell>
          <cell r="H85">
            <v>17268040.89</v>
          </cell>
          <cell r="I85">
            <v>18547155.029999997</v>
          </cell>
          <cell r="J85">
            <v>0</v>
          </cell>
          <cell r="L85">
            <v>12062468.96</v>
          </cell>
        </row>
        <row r="86">
          <cell r="A86" t="str">
            <v>0734</v>
          </cell>
          <cell r="B86" t="str">
            <v>1030</v>
          </cell>
          <cell r="C86" t="str">
            <v>Roads Construction Transfer</v>
          </cell>
          <cell r="D86">
            <v>29788813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L86">
            <v>0</v>
          </cell>
        </row>
        <row r="87">
          <cell r="A87" t="str">
            <v>0740</v>
          </cell>
          <cell r="B87" t="str">
            <v>1050</v>
          </cell>
          <cell r="C87" t="str">
            <v>River Improvement</v>
          </cell>
          <cell r="D87">
            <v>4454083</v>
          </cell>
          <cell r="E87">
            <v>76400</v>
          </cell>
          <cell r="F87">
            <v>489949.13</v>
          </cell>
          <cell r="G87">
            <v>979898.26</v>
          </cell>
          <cell r="H87">
            <v>1113520.75</v>
          </cell>
          <cell r="I87">
            <v>1870714.86</v>
          </cell>
          <cell r="J87">
            <v>0</v>
          </cell>
          <cell r="L87">
            <v>348276.32</v>
          </cell>
        </row>
        <row r="88">
          <cell r="A88" t="str">
            <v>0741</v>
          </cell>
          <cell r="B88" t="str">
            <v>1210</v>
          </cell>
          <cell r="C88" t="str">
            <v>Water &amp; Land Resources (WLRD)</v>
          </cell>
          <cell r="D88">
            <v>39467670</v>
          </cell>
          <cell r="E88">
            <v>862118</v>
          </cell>
          <cell r="F88">
            <v>9077564.1</v>
          </cell>
          <cell r="G88">
            <v>8682887.4</v>
          </cell>
          <cell r="H88">
            <v>9866917.5</v>
          </cell>
          <cell r="I88">
            <v>11840301</v>
          </cell>
          <cell r="J88">
            <v>0</v>
          </cell>
          <cell r="L88">
            <v>5981214.38</v>
          </cell>
        </row>
        <row r="89">
          <cell r="A89" t="str">
            <v>0750</v>
          </cell>
          <cell r="B89" t="str">
            <v>5570</v>
          </cell>
          <cell r="C89" t="str">
            <v>Equipment Rental and Revolving (ER&amp;R)</v>
          </cell>
          <cell r="D89">
            <v>10535780</v>
          </cell>
          <cell r="E89">
            <v>206889</v>
          </cell>
          <cell r="F89">
            <v>1673376.8658399999</v>
          </cell>
          <cell r="G89">
            <v>2952852.52482</v>
          </cell>
          <cell r="H89">
            <v>2952852.52482</v>
          </cell>
          <cell r="I89">
            <v>2956698.08452</v>
          </cell>
          <cell r="J89">
            <v>0</v>
          </cell>
          <cell r="L89">
            <v>1191933.78</v>
          </cell>
        </row>
        <row r="90">
          <cell r="A90" t="str">
            <v>0760</v>
          </cell>
          <cell r="B90" t="str">
            <v>1820</v>
          </cell>
          <cell r="C90" t="str">
            <v>Inter-County River Improvement</v>
          </cell>
          <cell r="D90">
            <v>48849</v>
          </cell>
          <cell r="E90">
            <v>0</v>
          </cell>
          <cell r="F90">
            <v>12212.25</v>
          </cell>
          <cell r="G90">
            <v>12212.25</v>
          </cell>
          <cell r="H90">
            <v>12212.25</v>
          </cell>
          <cell r="I90">
            <v>12212.25</v>
          </cell>
          <cell r="J90">
            <v>0</v>
          </cell>
          <cell r="L90">
            <v>5443.98</v>
          </cell>
        </row>
        <row r="91">
          <cell r="A91" t="str">
            <v>0780</v>
          </cell>
          <cell r="B91" t="str">
            <v>5580</v>
          </cell>
          <cell r="C91" t="str">
            <v>Motor Pool Equipment Rental and Revolving</v>
          </cell>
          <cell r="D91">
            <v>9099399</v>
          </cell>
          <cell r="E91">
            <v>497336</v>
          </cell>
          <cell r="F91">
            <v>1327733.127060024</v>
          </cell>
          <cell r="G91">
            <v>2574000.2448129477</v>
          </cell>
          <cell r="H91">
            <v>2574000.2448129477</v>
          </cell>
          <cell r="I91">
            <v>2623665.38331408</v>
          </cell>
          <cell r="J91">
            <v>0</v>
          </cell>
          <cell r="L91">
            <v>1368779.59</v>
          </cell>
        </row>
        <row r="92">
          <cell r="A92" t="str">
            <v>0800</v>
          </cell>
          <cell r="B92" t="str">
            <v>1800</v>
          </cell>
          <cell r="C92" t="str">
            <v>Public Health</v>
          </cell>
          <cell r="D92">
            <v>181809830</v>
          </cell>
          <cell r="E92">
            <v>1250866</v>
          </cell>
          <cell r="F92">
            <v>33150826</v>
          </cell>
          <cell r="G92">
            <v>43269005</v>
          </cell>
          <cell r="H92">
            <v>45651117</v>
          </cell>
          <cell r="I92">
            <v>59738882</v>
          </cell>
          <cell r="J92">
            <v>0</v>
          </cell>
          <cell r="L92">
            <v>32203522.81</v>
          </cell>
        </row>
        <row r="93">
          <cell r="A93" t="str">
            <v>0820</v>
          </cell>
          <cell r="B93" t="str">
            <v>0010</v>
          </cell>
          <cell r="C93" t="str">
            <v>Jail Health</v>
          </cell>
          <cell r="D93">
            <v>19750456</v>
          </cell>
          <cell r="E93">
            <v>0</v>
          </cell>
          <cell r="F93">
            <v>4636791</v>
          </cell>
          <cell r="G93">
            <v>4672085</v>
          </cell>
          <cell r="H93">
            <v>5088195</v>
          </cell>
          <cell r="I93">
            <v>5353385</v>
          </cell>
          <cell r="J93">
            <v>0</v>
          </cell>
          <cell r="L93">
            <v>4629029.13</v>
          </cell>
        </row>
        <row r="94">
          <cell r="A94" t="str">
            <v>0830</v>
          </cell>
          <cell r="B94" t="str">
            <v>1190</v>
          </cell>
          <cell r="C94" t="str">
            <v>Emergency Medical Services (EMS)</v>
          </cell>
          <cell r="D94">
            <v>36232328</v>
          </cell>
          <cell r="E94">
            <v>1584796</v>
          </cell>
          <cell r="F94">
            <v>2825901</v>
          </cell>
          <cell r="G94">
            <v>6538894</v>
          </cell>
          <cell r="H94">
            <v>13467126</v>
          </cell>
          <cell r="I94">
            <v>13400407</v>
          </cell>
          <cell r="J94">
            <v>0</v>
          </cell>
          <cell r="L94">
            <v>4106116.76</v>
          </cell>
        </row>
        <row r="95">
          <cell r="A95" t="str">
            <v>0845</v>
          </cell>
          <cell r="B95" t="str">
            <v>1211</v>
          </cell>
          <cell r="C95" t="str">
            <v>Rural Drainage</v>
          </cell>
          <cell r="D95">
            <v>4477848</v>
          </cell>
          <cell r="E95">
            <v>30000</v>
          </cell>
          <cell r="F95">
            <v>358228</v>
          </cell>
          <cell r="G95">
            <v>850791</v>
          </cell>
          <cell r="H95">
            <v>492563</v>
          </cell>
          <cell r="I95">
            <v>2776266</v>
          </cell>
          <cell r="J95">
            <v>0</v>
          </cell>
          <cell r="L95">
            <v>244595.87</v>
          </cell>
        </row>
        <row r="96">
          <cell r="A96" t="str">
            <v>0860</v>
          </cell>
          <cell r="B96" t="str">
            <v>1280</v>
          </cell>
          <cell r="C96" t="str">
            <v>Local Hazardous Waste</v>
          </cell>
          <cell r="D96">
            <v>12519878</v>
          </cell>
          <cell r="E96">
            <v>0</v>
          </cell>
          <cell r="F96">
            <v>1469074</v>
          </cell>
          <cell r="G96">
            <v>3630217</v>
          </cell>
          <cell r="H96">
            <v>3059209</v>
          </cell>
          <cell r="I96">
            <v>4361378</v>
          </cell>
          <cell r="J96">
            <v>0</v>
          </cell>
          <cell r="L96">
            <v>0</v>
          </cell>
        </row>
        <row r="97">
          <cell r="A97" t="str">
            <v>0910</v>
          </cell>
          <cell r="B97" t="str">
            <v>0010</v>
          </cell>
          <cell r="C97" t="str">
            <v>Adult &amp; Juvenile Detention</v>
          </cell>
          <cell r="D97">
            <v>89047572</v>
          </cell>
          <cell r="E97">
            <v>775254</v>
          </cell>
          <cell r="F97">
            <v>22261893</v>
          </cell>
          <cell r="G97">
            <v>22261893</v>
          </cell>
          <cell r="H97">
            <v>22261893</v>
          </cell>
          <cell r="I97">
            <v>22261893</v>
          </cell>
          <cell r="J97">
            <v>0</v>
          </cell>
          <cell r="L97">
            <v>20196236.81</v>
          </cell>
        </row>
        <row r="98">
          <cell r="A98" t="str">
            <v>0912</v>
          </cell>
          <cell r="B98" t="str">
            <v>1020</v>
          </cell>
          <cell r="C98" t="str">
            <v>Adult &amp; Juvenile Detention/CJ</v>
          </cell>
          <cell r="D98">
            <v>6199537</v>
          </cell>
          <cell r="E98">
            <v>0</v>
          </cell>
          <cell r="F98">
            <v>1549884.25</v>
          </cell>
          <cell r="G98">
            <v>1549884.25</v>
          </cell>
          <cell r="H98">
            <v>1549884.25</v>
          </cell>
          <cell r="I98">
            <v>1549884.25</v>
          </cell>
          <cell r="J98">
            <v>0</v>
          </cell>
          <cell r="L98">
            <v>1549884.25</v>
          </cell>
        </row>
        <row r="99">
          <cell r="A99" t="str">
            <v>0914</v>
          </cell>
          <cell r="B99" t="str">
            <v>0016</v>
          </cell>
          <cell r="C99" t="str">
            <v>Inmate Welfare - Adult</v>
          </cell>
          <cell r="D99">
            <v>1153223</v>
          </cell>
          <cell r="E99">
            <v>172116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L99">
            <v>55939.62</v>
          </cell>
        </row>
        <row r="100">
          <cell r="A100" t="str">
            <v>0915</v>
          </cell>
          <cell r="B100" t="str">
            <v>0016</v>
          </cell>
          <cell r="C100" t="str">
            <v>Inmate Welfare - Juvenile</v>
          </cell>
          <cell r="D100">
            <v>45000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L100">
            <v>2504.6</v>
          </cell>
        </row>
        <row r="101">
          <cell r="A101" t="str">
            <v>0920</v>
          </cell>
          <cell r="B101" t="str">
            <v>1070</v>
          </cell>
          <cell r="C101" t="str">
            <v>Developmental Disabilities</v>
          </cell>
          <cell r="D101">
            <v>17595219</v>
          </cell>
          <cell r="E101">
            <v>0</v>
          </cell>
          <cell r="F101">
            <v>2876667.7266157977</v>
          </cell>
          <cell r="G101">
            <v>4221378.414956961</v>
          </cell>
          <cell r="H101">
            <v>4163750.04342681</v>
          </cell>
          <cell r="I101">
            <v>6333422.815000431</v>
          </cell>
          <cell r="J101">
            <v>0</v>
          </cell>
          <cell r="L101">
            <v>2636138.03</v>
          </cell>
        </row>
        <row r="102">
          <cell r="A102" t="str">
            <v>0924</v>
          </cell>
          <cell r="B102" t="str">
            <v>1120</v>
          </cell>
          <cell r="C102" t="str">
            <v>MHCADS - Mental Health</v>
          </cell>
          <cell r="D102">
            <v>94700094</v>
          </cell>
          <cell r="E102">
            <v>197295</v>
          </cell>
          <cell r="F102">
            <v>17993017.86</v>
          </cell>
          <cell r="G102">
            <v>22728022.56</v>
          </cell>
          <cell r="H102">
            <v>21781021.62</v>
          </cell>
          <cell r="I102">
            <v>32198031.96</v>
          </cell>
          <cell r="J102">
            <v>0</v>
          </cell>
          <cell r="L102">
            <v>18766429.94</v>
          </cell>
        </row>
        <row r="103">
          <cell r="A103" t="str">
            <v>0928</v>
          </cell>
          <cell r="B103" t="str">
            <v>1393</v>
          </cell>
          <cell r="C103" t="str">
            <v>OMB/Dupuis Lawsuit Admin.</v>
          </cell>
          <cell r="D103">
            <v>1668000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L103">
            <v>273.24</v>
          </cell>
        </row>
        <row r="104">
          <cell r="A104" t="str">
            <v>0931</v>
          </cell>
          <cell r="B104" t="str">
            <v>1392</v>
          </cell>
          <cell r="C104" t="str">
            <v>OMB/Covey Lawsuit Admin.</v>
          </cell>
          <cell r="D104">
            <v>7557500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L104">
            <v>0</v>
          </cell>
        </row>
        <row r="105">
          <cell r="A105" t="str">
            <v>0932</v>
          </cell>
          <cell r="B105" t="str">
            <v>1020</v>
          </cell>
          <cell r="C105" t="str">
            <v>Human Services/CJ</v>
          </cell>
          <cell r="D105">
            <v>748624</v>
          </cell>
          <cell r="E105">
            <v>53794</v>
          </cell>
          <cell r="F105">
            <v>13448</v>
          </cell>
          <cell r="G105">
            <v>159321</v>
          </cell>
          <cell r="H105">
            <v>186417</v>
          </cell>
          <cell r="I105">
            <v>389438</v>
          </cell>
          <cell r="J105">
            <v>0</v>
          </cell>
          <cell r="L105">
            <v>435257.47</v>
          </cell>
        </row>
        <row r="106">
          <cell r="A106" t="str">
            <v>0934</v>
          </cell>
          <cell r="B106" t="str">
            <v>0010</v>
          </cell>
          <cell r="C106" t="str">
            <v>Community Services</v>
          </cell>
          <cell r="D106">
            <v>0</v>
          </cell>
          <cell r="E106">
            <v>396981</v>
          </cell>
          <cell r="F106">
            <v>763652</v>
          </cell>
          <cell r="G106">
            <v>1754457</v>
          </cell>
          <cell r="H106">
            <v>2058210</v>
          </cell>
          <cell r="I106">
            <v>3823793</v>
          </cell>
          <cell r="L106">
            <v>151223.72</v>
          </cell>
        </row>
        <row r="107">
          <cell r="A107" t="str">
            <v>0935</v>
          </cell>
          <cell r="B107" t="str">
            <v>1070</v>
          </cell>
          <cell r="C107" t="str">
            <v>Community and Human Services, Admin.</v>
          </cell>
          <cell r="D107">
            <v>1349417</v>
          </cell>
          <cell r="E107">
            <v>15000</v>
          </cell>
          <cell r="F107">
            <v>229400.89</v>
          </cell>
          <cell r="G107">
            <v>296871.74</v>
          </cell>
          <cell r="H107">
            <v>310365.91</v>
          </cell>
          <cell r="I107">
            <v>512778.46</v>
          </cell>
          <cell r="J107">
            <v>0</v>
          </cell>
          <cell r="L107">
            <v>225446.08</v>
          </cell>
        </row>
        <row r="108">
          <cell r="A108" t="str">
            <v>0936</v>
          </cell>
          <cell r="B108" t="str">
            <v>2240</v>
          </cell>
          <cell r="C108" t="str">
            <v>Youth Employment</v>
          </cell>
          <cell r="D108">
            <v>7408613</v>
          </cell>
          <cell r="E108">
            <v>0</v>
          </cell>
          <cell r="F108">
            <v>1555808.73</v>
          </cell>
          <cell r="G108">
            <v>2074411.64</v>
          </cell>
          <cell r="H108">
            <v>1926239.38</v>
          </cell>
          <cell r="I108">
            <v>1852153.25</v>
          </cell>
          <cell r="J108">
            <v>0</v>
          </cell>
          <cell r="L108">
            <v>1454409.68</v>
          </cell>
        </row>
        <row r="109">
          <cell r="A109" t="str">
            <v>0940</v>
          </cell>
          <cell r="B109" t="str">
            <v>2241</v>
          </cell>
          <cell r="C109" t="str">
            <v>Dislocated Worker</v>
          </cell>
          <cell r="D109">
            <v>10631620</v>
          </cell>
          <cell r="E109">
            <v>0</v>
          </cell>
          <cell r="F109">
            <v>2126324</v>
          </cell>
          <cell r="G109">
            <v>2657905</v>
          </cell>
          <cell r="H109">
            <v>2657905</v>
          </cell>
          <cell r="I109">
            <v>3189486</v>
          </cell>
          <cell r="J109">
            <v>0</v>
          </cell>
          <cell r="L109">
            <v>1326531.53</v>
          </cell>
        </row>
        <row r="110">
          <cell r="A110" t="str">
            <v>0950</v>
          </cell>
          <cell r="B110" t="str">
            <v>0010</v>
          </cell>
          <cell r="C110" t="str">
            <v>Office of the Public Defender</v>
          </cell>
          <cell r="D110">
            <v>32942874</v>
          </cell>
          <cell r="E110">
            <v>1063989</v>
          </cell>
          <cell r="F110">
            <v>6522617</v>
          </cell>
          <cell r="G110">
            <v>8276364</v>
          </cell>
          <cell r="H110">
            <v>8007371</v>
          </cell>
          <cell r="I110">
            <v>10136522</v>
          </cell>
          <cell r="J110">
            <v>0</v>
          </cell>
          <cell r="L110">
            <v>5256928.56</v>
          </cell>
        </row>
        <row r="111">
          <cell r="A111" t="str">
            <v>0952</v>
          </cell>
          <cell r="B111" t="str">
            <v>1020</v>
          </cell>
          <cell r="C111" t="str">
            <v>Public Defense/CJ</v>
          </cell>
          <cell r="D111">
            <v>24045</v>
          </cell>
          <cell r="E111">
            <v>0</v>
          </cell>
          <cell r="F111">
            <v>4007.5</v>
          </cell>
          <cell r="G111">
            <v>6011.25</v>
          </cell>
          <cell r="H111">
            <v>6011.25</v>
          </cell>
          <cell r="I111">
            <v>8015</v>
          </cell>
          <cell r="J111">
            <v>0</v>
          </cell>
          <cell r="L111">
            <v>4007.5</v>
          </cell>
        </row>
        <row r="112">
          <cell r="A112" t="str">
            <v>0960</v>
          </cell>
          <cell r="B112" t="str">
            <v>1260</v>
          </cell>
          <cell r="C112" t="str">
            <v>MHCADS - Alcoholism and Substance Abuse</v>
          </cell>
          <cell r="D112">
            <v>18379361</v>
          </cell>
          <cell r="E112">
            <v>362585</v>
          </cell>
          <cell r="F112">
            <v>2205523</v>
          </cell>
          <cell r="G112">
            <v>3492079</v>
          </cell>
          <cell r="H112">
            <v>5697602</v>
          </cell>
          <cell r="I112">
            <v>6984157</v>
          </cell>
          <cell r="J112">
            <v>0</v>
          </cell>
          <cell r="L112">
            <v>2641535.75</v>
          </cell>
        </row>
        <row r="113">
          <cell r="A113" t="str">
            <v>1550M</v>
          </cell>
          <cell r="B113" t="str">
            <v>5471</v>
          </cell>
          <cell r="C113" t="str">
            <v>Office of Information Resources Management</v>
          </cell>
          <cell r="D113">
            <v>1377579</v>
          </cell>
          <cell r="E113">
            <v>0</v>
          </cell>
          <cell r="F113">
            <v>217540</v>
          </cell>
          <cell r="G113">
            <v>282736</v>
          </cell>
          <cell r="H113">
            <v>314341</v>
          </cell>
          <cell r="I113">
            <v>562962</v>
          </cell>
          <cell r="J113">
            <v>0</v>
          </cell>
        </row>
        <row r="114">
          <cell r="A114" t="str">
            <v>2140</v>
          </cell>
          <cell r="B114" t="str">
            <v>2140</v>
          </cell>
          <cell r="C114" t="str">
            <v>Grants Fund</v>
          </cell>
          <cell r="D114">
            <v>24888668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L114">
            <v>2677912.62</v>
          </cell>
        </row>
        <row r="115">
          <cell r="A115" t="str">
            <v>2155</v>
          </cell>
          <cell r="B115" t="str">
            <v>2155</v>
          </cell>
          <cell r="C115" t="str">
            <v>LLEBG 1999LBVX8880 Grants</v>
          </cell>
          <cell r="D115">
            <v>398623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L115">
            <v>0</v>
          </cell>
        </row>
        <row r="116">
          <cell r="A116" t="str">
            <v>3180M</v>
          </cell>
          <cell r="B116" t="str">
            <v>5481M</v>
          </cell>
          <cell r="C116" t="str">
            <v>Geographic Information Systems (GIS)</v>
          </cell>
          <cell r="D116">
            <v>3398884</v>
          </cell>
          <cell r="E116">
            <v>0</v>
          </cell>
          <cell r="F116">
            <v>833992</v>
          </cell>
          <cell r="G116">
            <v>880486</v>
          </cell>
          <cell r="H116">
            <v>833453</v>
          </cell>
          <cell r="I116">
            <v>850953</v>
          </cell>
          <cell r="J116">
            <v>0</v>
          </cell>
        </row>
        <row r="117">
          <cell r="A117" t="str">
            <v>4000M</v>
          </cell>
          <cell r="B117" t="str">
            <v>4610</v>
          </cell>
          <cell r="C117" t="str">
            <v>Wastewater Treatment</v>
          </cell>
          <cell r="D117">
            <v>84640000</v>
          </cell>
          <cell r="E117">
            <v>0</v>
          </cell>
          <cell r="F117">
            <v>17774400</v>
          </cell>
          <cell r="G117">
            <v>20313600</v>
          </cell>
          <cell r="H117">
            <v>21160000</v>
          </cell>
          <cell r="I117">
            <v>25392000</v>
          </cell>
          <cell r="J117">
            <v>0</v>
          </cell>
        </row>
        <row r="118">
          <cell r="A118" t="str">
            <v>4999M</v>
          </cell>
          <cell r="B118" t="str">
            <v>4610</v>
          </cell>
          <cell r="C118" t="str">
            <v>Wastewater Treatment Debt Service</v>
          </cell>
          <cell r="D118">
            <v>110082000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5000M</v>
          </cell>
          <cell r="B119" t="str">
            <v>4640</v>
          </cell>
          <cell r="C119" t="str">
            <v>Transit</v>
          </cell>
          <cell r="D119">
            <v>405237968</v>
          </cell>
          <cell r="E119">
            <v>0</v>
          </cell>
          <cell r="F119">
            <v>104484079</v>
          </cell>
          <cell r="G119">
            <v>97730480</v>
          </cell>
          <cell r="H119">
            <v>98705018</v>
          </cell>
          <cell r="I119">
            <v>104318391</v>
          </cell>
          <cell r="J119">
            <v>0</v>
          </cell>
        </row>
        <row r="120">
          <cell r="A120" t="str">
            <v>5002M</v>
          </cell>
          <cell r="B120" t="str">
            <v>4647</v>
          </cell>
          <cell r="C120" t="str">
            <v>Transit Revenue Vehicle Replacement</v>
          </cell>
          <cell r="D120">
            <v>13270763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5010M</v>
          </cell>
          <cell r="B121" t="str">
            <v>4640</v>
          </cell>
          <cell r="C121" t="str">
            <v>DOT Director's Office</v>
          </cell>
          <cell r="D121">
            <v>4393675</v>
          </cell>
          <cell r="E121">
            <v>0</v>
          </cell>
          <cell r="F121">
            <v>1032448</v>
          </cell>
          <cell r="G121">
            <v>1114228</v>
          </cell>
          <cell r="H121">
            <v>1114227</v>
          </cell>
          <cell r="I121">
            <v>1132772</v>
          </cell>
          <cell r="J121">
            <v>0</v>
          </cell>
        </row>
      </sheetData>
      <sheetData sheetId="9">
        <row r="2">
          <cell r="A2" t="str">
            <v>0010</v>
          </cell>
          <cell r="B2" t="str">
            <v>County Council</v>
          </cell>
          <cell r="C2">
            <v>49787</v>
          </cell>
          <cell r="D2">
            <v>0</v>
          </cell>
          <cell r="E2">
            <v>0</v>
          </cell>
          <cell r="F2">
            <v>0</v>
          </cell>
        </row>
        <row r="3">
          <cell r="A3" t="str">
            <v>0020</v>
          </cell>
          <cell r="B3" t="str">
            <v>Council Administration</v>
          </cell>
          <cell r="C3">
            <v>445174</v>
          </cell>
          <cell r="D3">
            <v>0</v>
          </cell>
          <cell r="E3">
            <v>0</v>
          </cell>
          <cell r="F3">
            <v>0</v>
          </cell>
        </row>
        <row r="4">
          <cell r="A4" t="str">
            <v>0030</v>
          </cell>
          <cell r="B4" t="str">
            <v>Hearing Examiner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 t="str">
            <v>0040</v>
          </cell>
          <cell r="B5" t="str">
            <v>Council Auditor</v>
          </cell>
          <cell r="C5">
            <v>2650</v>
          </cell>
          <cell r="D5">
            <v>0</v>
          </cell>
          <cell r="E5">
            <v>0</v>
          </cell>
          <cell r="F5">
            <v>0</v>
          </cell>
        </row>
        <row r="6">
          <cell r="A6" t="str">
            <v>0050</v>
          </cell>
          <cell r="B6" t="str">
            <v>Ombudsman/Tax Advisor</v>
          </cell>
          <cell r="C6">
            <v>20000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0060</v>
          </cell>
          <cell r="B7" t="str">
            <v>King County Civic Television</v>
          </cell>
          <cell r="C7">
            <v>100258</v>
          </cell>
          <cell r="D7">
            <v>0</v>
          </cell>
          <cell r="E7">
            <v>0</v>
          </cell>
          <cell r="F7">
            <v>0</v>
          </cell>
        </row>
        <row r="8">
          <cell r="A8" t="str">
            <v>0070</v>
          </cell>
          <cell r="B8" t="str">
            <v>Board of Appeals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0091</v>
          </cell>
          <cell r="B9" t="str">
            <v>OMB/Duncan/Roberts Lawsuit Admin.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0092</v>
          </cell>
          <cell r="B10" t="str">
            <v>Risk Abatement Fund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0110</v>
          </cell>
          <cell r="B11" t="str">
            <v>County Executive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0120</v>
          </cell>
          <cell r="B12" t="str">
            <v>Office of the Executive</v>
          </cell>
          <cell r="C12">
            <v>16209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0137</v>
          </cell>
          <cell r="B13" t="str">
            <v>Wastewater Equipment Rental and Revolving</v>
          </cell>
          <cell r="C13">
            <v>62821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0138</v>
          </cell>
          <cell r="B14" t="str">
            <v>Finance and Business Operations</v>
          </cell>
          <cell r="C14">
            <v>346046</v>
          </cell>
          <cell r="D14">
            <v>0</v>
          </cell>
          <cell r="E14">
            <v>0</v>
          </cell>
          <cell r="F14">
            <v>0</v>
          </cell>
        </row>
        <row r="15">
          <cell r="A15" t="str">
            <v>0140</v>
          </cell>
          <cell r="B15" t="str">
            <v>Office of Management and Budget</v>
          </cell>
          <cell r="C15">
            <v>201104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0142</v>
          </cell>
          <cell r="B16" t="str">
            <v>Office of Management and Budget/CJ</v>
          </cell>
          <cell r="C16">
            <v>36655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0150</v>
          </cell>
          <cell r="B17" t="str">
            <v>Finance - CX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0154</v>
          </cell>
          <cell r="B18" t="str">
            <v>Risk Management</v>
          </cell>
          <cell r="C18">
            <v>90854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0180</v>
          </cell>
          <cell r="B19" t="str">
            <v>Business Relations &amp; Economic Development</v>
          </cell>
          <cell r="C19">
            <v>134000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0200</v>
          </cell>
          <cell r="B20" t="str">
            <v>Sheriff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0201</v>
          </cell>
          <cell r="B21" t="str">
            <v>Sheriff/CJ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0205</v>
          </cell>
          <cell r="B22" t="str">
            <v>Drug Enforcement Forfeits</v>
          </cell>
          <cell r="C22">
            <v>4219</v>
          </cell>
          <cell r="D22">
            <v>0</v>
          </cell>
          <cell r="E22">
            <v>0</v>
          </cell>
          <cell r="F22">
            <v>0</v>
          </cell>
        </row>
        <row r="23">
          <cell r="A23" t="str">
            <v>0208</v>
          </cell>
          <cell r="B23" t="str">
            <v>Automated Fingerprint Identification System (AFIS)</v>
          </cell>
          <cell r="C23">
            <v>3674728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0213</v>
          </cell>
          <cell r="B24" t="str">
            <v>Radio Communication Services (800 MHz)</v>
          </cell>
          <cell r="C24">
            <v>478677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0301</v>
          </cell>
          <cell r="B25" t="str">
            <v>Cultural Development Authority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A26" t="str">
            <v>0325</v>
          </cell>
          <cell r="B26" t="str">
            <v>Development &amp; Environmental Svcs. (DDES)</v>
          </cell>
          <cell r="C26">
            <v>100453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0350</v>
          </cell>
          <cell r="B27" t="str">
            <v>Federal Housing and Community Development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0355</v>
          </cell>
          <cell r="B28" t="str">
            <v>Youth Sports Facilities Grant</v>
          </cell>
          <cell r="C28">
            <v>413299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0381</v>
          </cell>
          <cell r="B29" t="str">
            <v>Natural Resources and Parks Administration</v>
          </cell>
          <cell r="C29">
            <v>169440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0384</v>
          </cell>
          <cell r="B30" t="str">
            <v>Noxious Weed Control Program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 t="str">
            <v>0401</v>
          </cell>
          <cell r="B31" t="str">
            <v>Office of Emergency Management</v>
          </cell>
          <cell r="C31">
            <v>37322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0414</v>
          </cell>
          <cell r="B32" t="str">
            <v>PERS Liability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0415</v>
          </cell>
          <cell r="B33" t="str">
            <v>ITS - Printing and Graphic Arts</v>
          </cell>
          <cell r="C33">
            <v>37904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0417</v>
          </cell>
          <cell r="B34" t="str">
            <v>Executive Services - Administration</v>
          </cell>
          <cell r="C34">
            <v>58750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0420</v>
          </cell>
          <cell r="B35" t="str">
            <v>Human Resources Management</v>
          </cell>
          <cell r="C35">
            <v>88017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0429</v>
          </cell>
          <cell r="B36" t="str">
            <v>Employee Benefits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0431</v>
          </cell>
          <cell r="B37" t="str">
            <v>Enhanced-911</v>
          </cell>
          <cell r="C37">
            <v>1370551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0432</v>
          </cell>
          <cell r="B38" t="str">
            <v>ITS - Technology Services</v>
          </cell>
          <cell r="C38">
            <v>492143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0433</v>
          </cell>
          <cell r="B39" t="str">
            <v>ITS - Telecommunications</v>
          </cell>
          <cell r="C39">
            <v>9356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0437</v>
          </cell>
          <cell r="B40" t="str">
            <v>Cable Communications</v>
          </cell>
          <cell r="C40">
            <v>20990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0440</v>
          </cell>
          <cell r="B41" t="str">
            <v>Property Services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0450</v>
          </cell>
          <cell r="B42" t="str">
            <v>Facilities Management--CX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0465</v>
          </cell>
          <cell r="B43" t="str">
            <v>Limited G.O. Bond Redemption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0466</v>
          </cell>
          <cell r="B44" t="str">
            <v>Unlimited G.O. Bond Redemption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0467</v>
          </cell>
          <cell r="B45" t="str">
            <v>Stadium G.O. Bond Redemption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0470</v>
          </cell>
          <cell r="B46" t="str">
            <v>Records, Elections and Licensing Services</v>
          </cell>
          <cell r="C46">
            <v>341537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0471</v>
          </cell>
          <cell r="B47" t="str">
            <v>Recorder's Operation and Maintenance</v>
          </cell>
          <cell r="C47">
            <v>29581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0480</v>
          </cell>
          <cell r="B48" t="str">
            <v>Veterans Services</v>
          </cell>
          <cell r="C48">
            <v>22728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0490</v>
          </cell>
          <cell r="B49" t="str">
            <v>I-NET Operations</v>
          </cell>
          <cell r="C49">
            <v>7111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0500</v>
          </cell>
          <cell r="B50" t="str">
            <v>Prosecuting Attorney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0501</v>
          </cell>
          <cell r="B51" t="str">
            <v>Prosecuting Attorney Antiprofiteering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0502</v>
          </cell>
          <cell r="B52" t="str">
            <v>Prosecuting Attorney/CJ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0510</v>
          </cell>
          <cell r="B53" t="str">
            <v>Superior Court</v>
          </cell>
          <cell r="C53">
            <v>252489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0512</v>
          </cell>
          <cell r="B54" t="str">
            <v>Superior Court/CJ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0530</v>
          </cell>
          <cell r="B55" t="str">
            <v>District Court</v>
          </cell>
          <cell r="C55">
            <v>72375</v>
          </cell>
          <cell r="D55">
            <v>0</v>
          </cell>
          <cell r="E55">
            <v>0</v>
          </cell>
          <cell r="F55">
            <v>0</v>
          </cell>
        </row>
        <row r="56">
          <cell r="A56" t="str">
            <v>0532</v>
          </cell>
          <cell r="B56" t="str">
            <v>District Court/CJ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A57" t="str">
            <v>0540</v>
          </cell>
          <cell r="B57" t="str">
            <v>Judicial Administration</v>
          </cell>
          <cell r="C57">
            <v>561791</v>
          </cell>
          <cell r="D57">
            <v>0</v>
          </cell>
          <cell r="E57">
            <v>0</v>
          </cell>
          <cell r="F57">
            <v>0</v>
          </cell>
        </row>
        <row r="58">
          <cell r="A58" t="str">
            <v>0542</v>
          </cell>
          <cell r="B58" t="str">
            <v>Judicial Administration/CJ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0601</v>
          </cell>
          <cell r="B59" t="str">
            <v>Facilities Management - Internal Service Fund</v>
          </cell>
          <cell r="C59">
            <v>68089</v>
          </cell>
          <cell r="D59">
            <v>0</v>
          </cell>
          <cell r="E59">
            <v>0</v>
          </cell>
          <cell r="F59">
            <v>0</v>
          </cell>
        </row>
        <row r="60">
          <cell r="A60" t="str">
            <v>0610</v>
          </cell>
          <cell r="B60" t="str">
            <v>State Auditor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0630</v>
          </cell>
          <cell r="B61" t="str">
            <v>Boundary Review Board</v>
          </cell>
          <cell r="C61">
            <v>1500</v>
          </cell>
          <cell r="D61">
            <v>0</v>
          </cell>
          <cell r="E61">
            <v>0</v>
          </cell>
          <cell r="F61">
            <v>0</v>
          </cell>
        </row>
        <row r="62">
          <cell r="A62" t="str">
            <v>0640</v>
          </cell>
          <cell r="B62" t="str">
            <v>Parks and Recreation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A63" t="str">
            <v>0650</v>
          </cell>
          <cell r="B63" t="str">
            <v>Memberships and Dues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A64" t="str">
            <v>0651</v>
          </cell>
          <cell r="B64" t="str">
            <v>Sales Tax Reserve Contingency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A65" t="str">
            <v>0652</v>
          </cell>
          <cell r="B65" t="str">
            <v>Salary &amp; Wage Contingency/CJ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0654</v>
          </cell>
          <cell r="B66" t="str">
            <v>Salary and Wage Contingency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0655</v>
          </cell>
          <cell r="B67" t="str">
            <v>Executive Contingency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0656</v>
          </cell>
          <cell r="B68" t="str">
            <v>Internal Support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0666</v>
          </cell>
          <cell r="B69" t="str">
            <v>Safety and Claims Management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0670</v>
          </cell>
          <cell r="B70" t="str">
            <v>Assessments</v>
          </cell>
          <cell r="C70">
            <v>118044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0680</v>
          </cell>
          <cell r="B71" t="str">
            <v>Children and Family Set-Aside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0681</v>
          </cell>
          <cell r="B72" t="str">
            <v>Community Services Division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0682</v>
          </cell>
          <cell r="B73" t="str">
            <v>CFSA Transfers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0693</v>
          </cell>
          <cell r="B74" t="str">
            <v>Transfer to Other Funds/CJ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0694</v>
          </cell>
          <cell r="B75" t="str">
            <v>Human Service Fund Transfers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0695</v>
          </cell>
          <cell r="B76" t="str">
            <v>General Government Fund Transfers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0696</v>
          </cell>
          <cell r="B77" t="str">
            <v>PH and EMS Fund Transfers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0697</v>
          </cell>
          <cell r="B78" t="str">
            <v>Physical Environment Fund Transfers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0699</v>
          </cell>
          <cell r="B79" t="str">
            <v>CIP Fund Transfers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0710</v>
          </cell>
          <cell r="B80" t="str">
            <v>Airport</v>
          </cell>
          <cell r="C80">
            <v>11613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0715</v>
          </cell>
          <cell r="B81" t="str">
            <v>Solid Waste Post-Closure Landfill Maintenance</v>
          </cell>
          <cell r="C81">
            <v>759587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0720</v>
          </cell>
          <cell r="B82" t="str">
            <v>Solid Waste </v>
          </cell>
          <cell r="C82">
            <v>3721782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0726</v>
          </cell>
          <cell r="B83" t="str">
            <v>Stormwater Decant Program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0730</v>
          </cell>
          <cell r="B84" t="str">
            <v>Roads</v>
          </cell>
          <cell r="C84">
            <v>1369536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0734</v>
          </cell>
          <cell r="B85" t="str">
            <v>Roads Construction Transfer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0740</v>
          </cell>
          <cell r="B86" t="str">
            <v>River Improvement</v>
          </cell>
          <cell r="C86">
            <v>76400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0741</v>
          </cell>
          <cell r="B87" t="str">
            <v>Water &amp; Land Resources (WLRD)</v>
          </cell>
          <cell r="C87">
            <v>862118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0750</v>
          </cell>
          <cell r="B88" t="str">
            <v>Equipment Rental and Revolving (ER&amp;R)</v>
          </cell>
          <cell r="C88">
            <v>206889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0760</v>
          </cell>
          <cell r="B89" t="str">
            <v>Inter-County River Improvement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0780</v>
          </cell>
          <cell r="B90" t="str">
            <v>Motor Pool Equipment Rental and Revolving</v>
          </cell>
          <cell r="C90">
            <v>497336</v>
          </cell>
          <cell r="D90">
            <v>0</v>
          </cell>
          <cell r="E90">
            <v>0</v>
          </cell>
          <cell r="F90">
            <v>0</v>
          </cell>
        </row>
        <row r="91">
          <cell r="A91" t="str">
            <v>0800</v>
          </cell>
          <cell r="B91" t="str">
            <v>Public Health</v>
          </cell>
          <cell r="C91">
            <v>1250866</v>
          </cell>
          <cell r="D91">
            <v>0</v>
          </cell>
          <cell r="E91">
            <v>0</v>
          </cell>
          <cell r="F91">
            <v>0</v>
          </cell>
        </row>
        <row r="92">
          <cell r="A92" t="str">
            <v>0820</v>
          </cell>
          <cell r="B92" t="str">
            <v>Jail Health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A93" t="str">
            <v>0830</v>
          </cell>
          <cell r="B93" t="str">
            <v>Emergency Medical Services (EMS)</v>
          </cell>
          <cell r="C93">
            <v>1584796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0845</v>
          </cell>
          <cell r="B94" t="str">
            <v>Rural Drainage</v>
          </cell>
          <cell r="C94">
            <v>30000</v>
          </cell>
          <cell r="D94">
            <v>0</v>
          </cell>
          <cell r="E94">
            <v>0</v>
          </cell>
          <cell r="F94">
            <v>0</v>
          </cell>
        </row>
        <row r="95">
          <cell r="A95" t="str">
            <v>0860</v>
          </cell>
          <cell r="B95" t="str">
            <v>Local Hazardous Waste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 t="str">
            <v>0910</v>
          </cell>
          <cell r="B96" t="str">
            <v>Adult &amp; Juvenile Detention</v>
          </cell>
          <cell r="C96">
            <v>775254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0912</v>
          </cell>
          <cell r="B97" t="str">
            <v>Adult &amp; Juvenile Detention/CJ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0914</v>
          </cell>
          <cell r="B98" t="str">
            <v>Inmate Welfare - Adult</v>
          </cell>
          <cell r="C98">
            <v>172116</v>
          </cell>
          <cell r="D98">
            <v>0</v>
          </cell>
          <cell r="E98">
            <v>0</v>
          </cell>
          <cell r="F98">
            <v>0</v>
          </cell>
        </row>
        <row r="99">
          <cell r="A99" t="str">
            <v>0915</v>
          </cell>
          <cell r="B99" t="str">
            <v>Inmate Welfare - Juvenile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0920</v>
          </cell>
          <cell r="B100" t="str">
            <v>Developmental Disabilities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A101" t="str">
            <v>0924</v>
          </cell>
          <cell r="B101" t="str">
            <v>MHCADS - Mental Health</v>
          </cell>
          <cell r="C101">
            <v>197295</v>
          </cell>
          <cell r="D101">
            <v>0</v>
          </cell>
          <cell r="E101">
            <v>0</v>
          </cell>
          <cell r="F101">
            <v>0</v>
          </cell>
        </row>
        <row r="102">
          <cell r="A102" t="str">
            <v>0928</v>
          </cell>
          <cell r="B102" t="str">
            <v>OMB/Dupuis Lawsuit Admin.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 t="str">
            <v>0931</v>
          </cell>
          <cell r="B103" t="str">
            <v>OMB/Covey Lawsuit Admin.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 t="str">
            <v>0932</v>
          </cell>
          <cell r="B104" t="str">
            <v>Human Services/CJ</v>
          </cell>
          <cell r="C104">
            <v>53794</v>
          </cell>
          <cell r="D104">
            <v>0</v>
          </cell>
          <cell r="E104">
            <v>0</v>
          </cell>
          <cell r="F104">
            <v>0</v>
          </cell>
        </row>
        <row r="105">
          <cell r="A105" t="str">
            <v>0934</v>
          </cell>
          <cell r="B105" t="str">
            <v>Community Services</v>
          </cell>
          <cell r="C105">
            <v>396981</v>
          </cell>
          <cell r="D105">
            <v>0</v>
          </cell>
          <cell r="E105">
            <v>0</v>
          </cell>
          <cell r="F105">
            <v>0</v>
          </cell>
        </row>
        <row r="106">
          <cell r="A106" t="str">
            <v>0935</v>
          </cell>
          <cell r="B106" t="str">
            <v>Community and Human Services, Admin.</v>
          </cell>
          <cell r="C106">
            <v>15000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0936</v>
          </cell>
          <cell r="B107" t="str">
            <v>Youth Employment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0940</v>
          </cell>
          <cell r="B108" t="str">
            <v>Dislocated Worker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0950</v>
          </cell>
          <cell r="B109" t="str">
            <v>Office of the Public Defender</v>
          </cell>
          <cell r="C109">
            <v>1063989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0952</v>
          </cell>
          <cell r="B110" t="str">
            <v>Public Defense/CJ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A111" t="str">
            <v>0960</v>
          </cell>
          <cell r="B111" t="str">
            <v>MHCADS - Alcoholism and Substance Abuse</v>
          </cell>
          <cell r="C111">
            <v>362585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1550M</v>
          </cell>
          <cell r="B112" t="str">
            <v>Office of Information Resources Management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2140</v>
          </cell>
          <cell r="B113" t="str">
            <v>Grants Fund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2155</v>
          </cell>
          <cell r="B114" t="str">
            <v>LLEBG 1999LBVX8880 Grants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3180M</v>
          </cell>
          <cell r="B115" t="str">
            <v>Geographic Information Systems (GIS)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4000M</v>
          </cell>
          <cell r="B116" t="str">
            <v>Wastewater Treatment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4999M</v>
          </cell>
          <cell r="B117" t="str">
            <v>Wastewater Treatment Debt Service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5000M</v>
          </cell>
          <cell r="B118" t="str">
            <v>Transit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5001M</v>
          </cell>
          <cell r="B119" t="str">
            <v>Public Transportation CIP Transfer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5002M</v>
          </cell>
          <cell r="B120" t="str">
            <v>Transit Revenue Vehicle Replacement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5010M</v>
          </cell>
          <cell r="B121" t="str">
            <v>DOT Director's Office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</sheetData>
      <sheetData sheetId="10">
        <row r="5">
          <cell r="B5" t="str">
            <v>0001</v>
          </cell>
          <cell r="C5" t="str">
            <v>Fill</v>
          </cell>
          <cell r="D5" t="str">
            <v>Filler</v>
          </cell>
          <cell r="E5" t="str">
            <v>Unknown</v>
          </cell>
          <cell r="F5" t="str">
            <v>NA</v>
          </cell>
          <cell r="G5" t="str">
            <v>NA</v>
          </cell>
          <cell r="H5" t="str">
            <v>NA</v>
          </cell>
          <cell r="I5">
            <v>0</v>
          </cell>
          <cell r="J5">
            <v>0</v>
          </cell>
          <cell r="K5">
            <v>0</v>
          </cell>
          <cell r="N5">
            <v>0</v>
          </cell>
        </row>
        <row r="6">
          <cell r="B6" t="str">
            <v>0010</v>
          </cell>
        </row>
        <row r="7">
          <cell r="B7" t="str">
            <v>0020</v>
          </cell>
        </row>
        <row r="8">
          <cell r="B8" t="str">
            <v>0030</v>
          </cell>
        </row>
        <row r="9">
          <cell r="B9" t="str">
            <v>0040</v>
          </cell>
        </row>
        <row r="10">
          <cell r="B10" t="str">
            <v>0050</v>
          </cell>
        </row>
        <row r="11">
          <cell r="B11" t="str">
            <v>0060</v>
          </cell>
        </row>
        <row r="12">
          <cell r="B12" t="str">
            <v>0070</v>
          </cell>
        </row>
        <row r="13">
          <cell r="B13" t="str">
            <v>0091</v>
          </cell>
        </row>
        <row r="14">
          <cell r="B14" t="str">
            <v>0092</v>
          </cell>
        </row>
        <row r="15">
          <cell r="B15" t="str">
            <v>0110</v>
          </cell>
        </row>
        <row r="16">
          <cell r="B16" t="str">
            <v>0120</v>
          </cell>
        </row>
        <row r="17">
          <cell r="B17" t="str">
            <v>0137</v>
          </cell>
        </row>
        <row r="18">
          <cell r="B18" t="str">
            <v>0138</v>
          </cell>
        </row>
        <row r="19">
          <cell r="B19" t="str">
            <v>0140</v>
          </cell>
        </row>
        <row r="20">
          <cell r="B20" t="str">
            <v>0142</v>
          </cell>
        </row>
        <row r="21">
          <cell r="B21" t="str">
            <v>0150</v>
          </cell>
        </row>
        <row r="22">
          <cell r="B22" t="str">
            <v>0154</v>
          </cell>
        </row>
        <row r="23">
          <cell r="B23" t="str">
            <v>0180</v>
          </cell>
        </row>
        <row r="24">
          <cell r="B24" t="str">
            <v>0200</v>
          </cell>
        </row>
        <row r="25">
          <cell r="B25" t="str">
            <v>0201</v>
          </cell>
        </row>
        <row r="26">
          <cell r="B26" t="str">
            <v>0205</v>
          </cell>
        </row>
        <row r="27">
          <cell r="B27" t="str">
            <v>0208</v>
          </cell>
        </row>
        <row r="28">
          <cell r="B28" t="str">
            <v>0213</v>
          </cell>
        </row>
        <row r="29">
          <cell r="B29" t="str">
            <v>0301</v>
          </cell>
        </row>
        <row r="30">
          <cell r="B30" t="str">
            <v>0325</v>
          </cell>
        </row>
        <row r="31">
          <cell r="B31" t="str">
            <v>0350</v>
          </cell>
        </row>
        <row r="32">
          <cell r="B32" t="str">
            <v>0355</v>
          </cell>
        </row>
        <row r="33">
          <cell r="B33" t="str">
            <v>0381</v>
          </cell>
        </row>
        <row r="34">
          <cell r="B34" t="str">
            <v>0384</v>
          </cell>
        </row>
        <row r="35">
          <cell r="B35" t="str">
            <v>0401</v>
          </cell>
        </row>
        <row r="36">
          <cell r="B36" t="str">
            <v>0414</v>
          </cell>
        </row>
        <row r="37">
          <cell r="B37" t="str">
            <v>0415</v>
          </cell>
        </row>
        <row r="38">
          <cell r="B38" t="str">
            <v>0417</v>
          </cell>
        </row>
        <row r="39">
          <cell r="B39" t="str">
            <v>0420</v>
          </cell>
        </row>
        <row r="40">
          <cell r="B40" t="str">
            <v>0429</v>
          </cell>
        </row>
        <row r="41">
          <cell r="B41" t="str">
            <v>0431</v>
          </cell>
        </row>
        <row r="42">
          <cell r="B42" t="str">
            <v>0432</v>
          </cell>
        </row>
        <row r="43">
          <cell r="B43" t="str">
            <v>0433</v>
          </cell>
        </row>
        <row r="44">
          <cell r="B44" t="str">
            <v>0437</v>
          </cell>
        </row>
        <row r="45">
          <cell r="B45" t="str">
            <v>0440</v>
          </cell>
        </row>
        <row r="46">
          <cell r="B46" t="str">
            <v>0450</v>
          </cell>
        </row>
        <row r="47">
          <cell r="B47" t="str">
            <v>0465</v>
          </cell>
        </row>
        <row r="48">
          <cell r="B48" t="str">
            <v>0466</v>
          </cell>
        </row>
        <row r="49">
          <cell r="B49" t="str">
            <v>0467</v>
          </cell>
        </row>
        <row r="50">
          <cell r="B50" t="str">
            <v>0470</v>
          </cell>
        </row>
        <row r="51">
          <cell r="B51" t="str">
            <v>0471</v>
          </cell>
        </row>
        <row r="52">
          <cell r="B52" t="str">
            <v>0480</v>
          </cell>
        </row>
        <row r="53">
          <cell r="B53" t="str">
            <v>0490</v>
          </cell>
        </row>
        <row r="54">
          <cell r="B54" t="str">
            <v>0500</v>
          </cell>
        </row>
        <row r="55">
          <cell r="B55" t="str">
            <v>0501</v>
          </cell>
        </row>
        <row r="56">
          <cell r="B56" t="str">
            <v>0502</v>
          </cell>
        </row>
        <row r="57">
          <cell r="B57" t="str">
            <v>0510</v>
          </cell>
        </row>
        <row r="58">
          <cell r="B58" t="str">
            <v>0512</v>
          </cell>
        </row>
        <row r="59">
          <cell r="B59" t="str">
            <v>0530</v>
          </cell>
        </row>
        <row r="60">
          <cell r="B60" t="str">
            <v>0532</v>
          </cell>
        </row>
        <row r="61">
          <cell r="B61" t="str">
            <v>0540</v>
          </cell>
        </row>
        <row r="62">
          <cell r="B62" t="str">
            <v>0542</v>
          </cell>
        </row>
        <row r="63">
          <cell r="B63" t="str">
            <v>0601</v>
          </cell>
        </row>
        <row r="64">
          <cell r="B64" t="str">
            <v>0610</v>
          </cell>
        </row>
        <row r="65">
          <cell r="B65" t="str">
            <v>0630</v>
          </cell>
        </row>
        <row r="66">
          <cell r="B66" t="str">
            <v>0640</v>
          </cell>
        </row>
        <row r="67">
          <cell r="B67" t="str">
            <v>0650</v>
          </cell>
        </row>
        <row r="68">
          <cell r="B68" t="str">
            <v>0651</v>
          </cell>
        </row>
        <row r="69">
          <cell r="B69" t="str">
            <v>0652</v>
          </cell>
        </row>
        <row r="70">
          <cell r="B70" t="str">
            <v>0654</v>
          </cell>
        </row>
        <row r="71">
          <cell r="B71" t="str">
            <v>0655</v>
          </cell>
        </row>
        <row r="72">
          <cell r="B72" t="str">
            <v>0656</v>
          </cell>
        </row>
        <row r="73">
          <cell r="B73" t="str">
            <v>0666</v>
          </cell>
        </row>
        <row r="74">
          <cell r="B74" t="str">
            <v>0670</v>
          </cell>
        </row>
        <row r="75">
          <cell r="B75" t="str">
            <v>0680</v>
          </cell>
        </row>
        <row r="76">
          <cell r="B76" t="str">
            <v>0681</v>
          </cell>
        </row>
        <row r="77">
          <cell r="B77" t="str">
            <v>0682</v>
          </cell>
        </row>
        <row r="78">
          <cell r="B78" t="str">
            <v>0693</v>
          </cell>
        </row>
        <row r="79">
          <cell r="B79" t="str">
            <v>0694</v>
          </cell>
        </row>
        <row r="80">
          <cell r="B80" t="str">
            <v>0695</v>
          </cell>
        </row>
        <row r="81">
          <cell r="B81" t="str">
            <v>0696</v>
          </cell>
        </row>
        <row r="82">
          <cell r="B82" t="str">
            <v>0697</v>
          </cell>
        </row>
        <row r="83">
          <cell r="B83" t="str">
            <v>0699</v>
          </cell>
        </row>
        <row r="84">
          <cell r="B84" t="str">
            <v>0710</v>
          </cell>
        </row>
        <row r="85">
          <cell r="B85" t="str">
            <v>0715</v>
          </cell>
        </row>
        <row r="86">
          <cell r="B86" t="str">
            <v>0720</v>
          </cell>
        </row>
        <row r="87">
          <cell r="B87" t="str">
            <v>0726</v>
          </cell>
        </row>
        <row r="88">
          <cell r="B88" t="str">
            <v>0730</v>
          </cell>
        </row>
        <row r="89">
          <cell r="B89" t="str">
            <v>0734</v>
          </cell>
        </row>
        <row r="90">
          <cell r="B90" t="str">
            <v>0740</v>
          </cell>
        </row>
        <row r="91">
          <cell r="B91" t="str">
            <v>0741</v>
          </cell>
        </row>
        <row r="92">
          <cell r="B92" t="str">
            <v>0750</v>
          </cell>
        </row>
        <row r="93">
          <cell r="B93" t="str">
            <v>0760</v>
          </cell>
        </row>
        <row r="94">
          <cell r="B94" t="str">
            <v>0780</v>
          </cell>
        </row>
        <row r="95">
          <cell r="B95" t="str">
            <v>0800</v>
          </cell>
        </row>
        <row r="96">
          <cell r="B96" t="str">
            <v>0820</v>
          </cell>
        </row>
        <row r="97">
          <cell r="B97" t="str">
            <v>0830</v>
          </cell>
        </row>
        <row r="98">
          <cell r="B98" t="str">
            <v>0845</v>
          </cell>
        </row>
        <row r="99">
          <cell r="B99" t="str">
            <v>0860</v>
          </cell>
        </row>
        <row r="100">
          <cell r="B100" t="str">
            <v>0910</v>
          </cell>
        </row>
        <row r="101">
          <cell r="B101" t="str">
            <v>0912</v>
          </cell>
        </row>
        <row r="102">
          <cell r="B102" t="str">
            <v>0914</v>
          </cell>
        </row>
        <row r="103">
          <cell r="B103" t="str">
            <v>0915</v>
          </cell>
        </row>
        <row r="104">
          <cell r="B104" t="str">
            <v>0920</v>
          </cell>
        </row>
        <row r="105">
          <cell r="B105" t="str">
            <v>0924</v>
          </cell>
        </row>
        <row r="106">
          <cell r="B106" t="str">
            <v>0928</v>
          </cell>
        </row>
        <row r="107">
          <cell r="B107" t="str">
            <v>0931</v>
          </cell>
        </row>
        <row r="108">
          <cell r="B108" t="str">
            <v>0932</v>
          </cell>
        </row>
        <row r="109">
          <cell r="B109" t="str">
            <v>0934</v>
          </cell>
        </row>
        <row r="110">
          <cell r="B110" t="str">
            <v>0935</v>
          </cell>
        </row>
        <row r="111">
          <cell r="B111" t="str">
            <v>0936</v>
          </cell>
        </row>
        <row r="112">
          <cell r="B112" t="str">
            <v>0940</v>
          </cell>
        </row>
        <row r="113">
          <cell r="B113" t="str">
            <v>0950</v>
          </cell>
        </row>
        <row r="114">
          <cell r="B114" t="str">
            <v>0952</v>
          </cell>
        </row>
        <row r="115">
          <cell r="B115" t="str">
            <v>0960</v>
          </cell>
        </row>
        <row r="116">
          <cell r="B116" t="str">
            <v>1550M</v>
          </cell>
        </row>
        <row r="117">
          <cell r="B117" t="str">
            <v>2140</v>
          </cell>
        </row>
        <row r="118">
          <cell r="B118" t="str">
            <v>2155</v>
          </cell>
        </row>
        <row r="119">
          <cell r="B119" t="str">
            <v>3180M</v>
          </cell>
        </row>
        <row r="120">
          <cell r="B120" t="str">
            <v>4000M</v>
          </cell>
        </row>
        <row r="121">
          <cell r="B121" t="str">
            <v>4999M</v>
          </cell>
        </row>
        <row r="122">
          <cell r="B122" t="str">
            <v>5000M</v>
          </cell>
        </row>
        <row r="123">
          <cell r="B123" t="str">
            <v>5001M</v>
          </cell>
        </row>
        <row r="124">
          <cell r="B124" t="str">
            <v>5002M</v>
          </cell>
        </row>
        <row r="125">
          <cell r="B125" t="str">
            <v>5010M</v>
          </cell>
        </row>
      </sheetData>
      <sheetData sheetId="11">
        <row r="6">
          <cell r="B6" t="str">
            <v>0010</v>
          </cell>
        </row>
        <row r="7">
          <cell r="B7" t="str">
            <v>0020</v>
          </cell>
        </row>
        <row r="8">
          <cell r="B8" t="str">
            <v>0030</v>
          </cell>
        </row>
        <row r="9">
          <cell r="B9" t="str">
            <v>0040</v>
          </cell>
        </row>
        <row r="10">
          <cell r="B10" t="str">
            <v>0050</v>
          </cell>
        </row>
        <row r="11">
          <cell r="B11" t="str">
            <v>0060</v>
          </cell>
        </row>
        <row r="12">
          <cell r="B12" t="str">
            <v>0070</v>
          </cell>
        </row>
        <row r="13">
          <cell r="B13" t="str">
            <v>0091</v>
          </cell>
        </row>
        <row r="14">
          <cell r="B14" t="str">
            <v>0092</v>
          </cell>
        </row>
        <row r="15">
          <cell r="B15" t="str">
            <v>0110</v>
          </cell>
        </row>
        <row r="16">
          <cell r="B16" t="str">
            <v>0120</v>
          </cell>
        </row>
        <row r="17">
          <cell r="B17" t="str">
            <v>0137</v>
          </cell>
        </row>
        <row r="18">
          <cell r="B18" t="str">
            <v>0138</v>
          </cell>
        </row>
        <row r="19">
          <cell r="B19" t="str">
            <v>0140</v>
          </cell>
        </row>
        <row r="20">
          <cell r="B20" t="str">
            <v>0142</v>
          </cell>
        </row>
        <row r="21">
          <cell r="B21" t="str">
            <v>0150</v>
          </cell>
        </row>
        <row r="22">
          <cell r="B22" t="str">
            <v>0154</v>
          </cell>
        </row>
        <row r="23">
          <cell r="B23" t="str">
            <v>0180</v>
          </cell>
        </row>
        <row r="24">
          <cell r="B24" t="str">
            <v>0200</v>
          </cell>
        </row>
        <row r="25">
          <cell r="B25" t="str">
            <v>0201</v>
          </cell>
        </row>
        <row r="26">
          <cell r="B26" t="str">
            <v>0205</v>
          </cell>
        </row>
        <row r="27">
          <cell r="B27" t="str">
            <v>0208</v>
          </cell>
        </row>
        <row r="28">
          <cell r="B28" t="str">
            <v>0213</v>
          </cell>
        </row>
        <row r="29">
          <cell r="B29" t="str">
            <v>0301</v>
          </cell>
        </row>
        <row r="30">
          <cell r="B30" t="str">
            <v>0325</v>
          </cell>
        </row>
        <row r="31">
          <cell r="B31" t="str">
            <v>0350</v>
          </cell>
        </row>
        <row r="32">
          <cell r="B32" t="str">
            <v>0355</v>
          </cell>
        </row>
        <row r="33">
          <cell r="B33" t="str">
            <v>0381</v>
          </cell>
        </row>
        <row r="34">
          <cell r="B34" t="str">
            <v>0384</v>
          </cell>
        </row>
        <row r="35">
          <cell r="B35" t="str">
            <v>0401</v>
          </cell>
        </row>
        <row r="36">
          <cell r="B36" t="str">
            <v>0414</v>
          </cell>
        </row>
        <row r="37">
          <cell r="B37" t="str">
            <v>0415</v>
          </cell>
        </row>
        <row r="38">
          <cell r="B38" t="str">
            <v>0417</v>
          </cell>
        </row>
        <row r="39">
          <cell r="B39" t="str">
            <v>0420</v>
          </cell>
        </row>
        <row r="40">
          <cell r="B40" t="str">
            <v>0429</v>
          </cell>
        </row>
        <row r="41">
          <cell r="B41" t="str">
            <v>0431</v>
          </cell>
        </row>
        <row r="42">
          <cell r="B42" t="str">
            <v>0432</v>
          </cell>
        </row>
        <row r="43">
          <cell r="B43" t="str">
            <v>0433</v>
          </cell>
        </row>
        <row r="44">
          <cell r="B44" t="str">
            <v>0437</v>
          </cell>
        </row>
        <row r="45">
          <cell r="B45" t="str">
            <v>0440</v>
          </cell>
        </row>
        <row r="46">
          <cell r="B46" t="str">
            <v>0450</v>
          </cell>
        </row>
        <row r="47">
          <cell r="B47" t="str">
            <v>0465</v>
          </cell>
        </row>
        <row r="48">
          <cell r="B48" t="str">
            <v>0466</v>
          </cell>
        </row>
        <row r="49">
          <cell r="B49" t="str">
            <v>0467</v>
          </cell>
        </row>
        <row r="50">
          <cell r="B50" t="str">
            <v>0470</v>
          </cell>
        </row>
        <row r="51">
          <cell r="B51" t="str">
            <v>0471</v>
          </cell>
        </row>
        <row r="52">
          <cell r="B52" t="str">
            <v>0480</v>
          </cell>
        </row>
        <row r="53">
          <cell r="B53" t="str">
            <v>0490</v>
          </cell>
        </row>
        <row r="54">
          <cell r="B54" t="str">
            <v>0500</v>
          </cell>
        </row>
        <row r="55">
          <cell r="B55" t="str">
            <v>0501</v>
          </cell>
        </row>
        <row r="56">
          <cell r="B56" t="str">
            <v>0502</v>
          </cell>
        </row>
        <row r="57">
          <cell r="B57" t="str">
            <v>0510</v>
          </cell>
        </row>
        <row r="58">
          <cell r="B58" t="str">
            <v>0512</v>
          </cell>
        </row>
        <row r="59">
          <cell r="B59" t="str">
            <v>0530</v>
          </cell>
        </row>
        <row r="60">
          <cell r="B60" t="str">
            <v>0532</v>
          </cell>
        </row>
        <row r="61">
          <cell r="B61" t="str">
            <v>0540</v>
          </cell>
        </row>
        <row r="62">
          <cell r="B62" t="str">
            <v>0542</v>
          </cell>
        </row>
        <row r="63">
          <cell r="B63" t="str">
            <v>0601</v>
          </cell>
        </row>
        <row r="64">
          <cell r="B64" t="str">
            <v>0610</v>
          </cell>
        </row>
        <row r="65">
          <cell r="B65" t="str">
            <v>0630</v>
          </cell>
        </row>
        <row r="66">
          <cell r="B66" t="str">
            <v>0640</v>
          </cell>
        </row>
        <row r="67">
          <cell r="B67" t="str">
            <v>0650</v>
          </cell>
        </row>
        <row r="68">
          <cell r="B68" t="str">
            <v>0651</v>
          </cell>
        </row>
        <row r="69">
          <cell r="B69" t="str">
            <v>0652</v>
          </cell>
        </row>
        <row r="70">
          <cell r="B70" t="str">
            <v>0654</v>
          </cell>
        </row>
        <row r="71">
          <cell r="B71" t="str">
            <v>0655</v>
          </cell>
        </row>
        <row r="72">
          <cell r="B72" t="str">
            <v>0656</v>
          </cell>
        </row>
        <row r="73">
          <cell r="B73" t="str">
            <v>0666</v>
          </cell>
        </row>
        <row r="74">
          <cell r="B74" t="str">
            <v>0670</v>
          </cell>
        </row>
        <row r="75">
          <cell r="B75" t="str">
            <v>0680</v>
          </cell>
        </row>
        <row r="76">
          <cell r="B76" t="str">
            <v>0681</v>
          </cell>
        </row>
        <row r="77">
          <cell r="B77" t="str">
            <v>0682</v>
          </cell>
        </row>
        <row r="78">
          <cell r="B78" t="str">
            <v>0693</v>
          </cell>
        </row>
        <row r="79">
          <cell r="B79" t="str">
            <v>0694</v>
          </cell>
        </row>
        <row r="80">
          <cell r="B80" t="str">
            <v>0695</v>
          </cell>
        </row>
        <row r="81">
          <cell r="B81" t="str">
            <v>0696</v>
          </cell>
        </row>
        <row r="82">
          <cell r="B82" t="str">
            <v>0697</v>
          </cell>
        </row>
        <row r="83">
          <cell r="B83" t="str">
            <v>0699</v>
          </cell>
        </row>
        <row r="84">
          <cell r="B84" t="str">
            <v>0710</v>
          </cell>
        </row>
        <row r="85">
          <cell r="B85" t="str">
            <v>0715</v>
          </cell>
        </row>
        <row r="86">
          <cell r="B86" t="str">
            <v>0720</v>
          </cell>
        </row>
        <row r="87">
          <cell r="B87" t="str">
            <v>0726</v>
          </cell>
        </row>
        <row r="88">
          <cell r="B88" t="str">
            <v>0730</v>
          </cell>
        </row>
        <row r="89">
          <cell r="B89" t="str">
            <v>0734</v>
          </cell>
        </row>
        <row r="90">
          <cell r="B90" t="str">
            <v>0740</v>
          </cell>
        </row>
        <row r="91">
          <cell r="B91" t="str">
            <v>0741</v>
          </cell>
        </row>
        <row r="92">
          <cell r="B92" t="str">
            <v>0750</v>
          </cell>
        </row>
        <row r="93">
          <cell r="B93" t="str">
            <v>0760</v>
          </cell>
        </row>
        <row r="94">
          <cell r="B94" t="str">
            <v>0780</v>
          </cell>
        </row>
        <row r="95">
          <cell r="B95" t="str">
            <v>0800</v>
          </cell>
        </row>
        <row r="96">
          <cell r="B96" t="str">
            <v>0820</v>
          </cell>
        </row>
        <row r="97">
          <cell r="B97" t="str">
            <v>0830</v>
          </cell>
        </row>
        <row r="98">
          <cell r="B98" t="str">
            <v>0845</v>
          </cell>
        </row>
        <row r="99">
          <cell r="B99" t="str">
            <v>0860</v>
          </cell>
        </row>
        <row r="100">
          <cell r="B100" t="str">
            <v>0910</v>
          </cell>
        </row>
        <row r="101">
          <cell r="B101" t="str">
            <v>0912</v>
          </cell>
        </row>
        <row r="102">
          <cell r="B102" t="str">
            <v>0914</v>
          </cell>
        </row>
        <row r="103">
          <cell r="B103" t="str">
            <v>0915</v>
          </cell>
        </row>
        <row r="104">
          <cell r="B104" t="str">
            <v>0920</v>
          </cell>
        </row>
        <row r="105">
          <cell r="B105" t="str">
            <v>0924</v>
          </cell>
        </row>
        <row r="106">
          <cell r="B106" t="str">
            <v>0928</v>
          </cell>
        </row>
        <row r="107">
          <cell r="B107" t="str">
            <v>0931</v>
          </cell>
        </row>
        <row r="108">
          <cell r="B108" t="str">
            <v>0932</v>
          </cell>
        </row>
        <row r="109">
          <cell r="B109" t="str">
            <v>0934</v>
          </cell>
        </row>
        <row r="110">
          <cell r="B110" t="str">
            <v>0935</v>
          </cell>
        </row>
        <row r="111">
          <cell r="B111" t="str">
            <v>0936</v>
          </cell>
        </row>
        <row r="112">
          <cell r="B112" t="str">
            <v>0940</v>
          </cell>
        </row>
        <row r="113">
          <cell r="B113" t="str">
            <v>0950</v>
          </cell>
        </row>
        <row r="114">
          <cell r="B114" t="str">
            <v>0952</v>
          </cell>
        </row>
        <row r="115">
          <cell r="B115" t="str">
            <v>0960</v>
          </cell>
        </row>
        <row r="116">
          <cell r="B116" t="str">
            <v>1550M</v>
          </cell>
        </row>
        <row r="117">
          <cell r="B117" t="str">
            <v>2140</v>
          </cell>
        </row>
        <row r="118">
          <cell r="B118" t="str">
            <v>2155</v>
          </cell>
        </row>
        <row r="119">
          <cell r="B119" t="str">
            <v>3180M</v>
          </cell>
        </row>
        <row r="120">
          <cell r="B120" t="str">
            <v>4000M</v>
          </cell>
        </row>
        <row r="121">
          <cell r="B121" t="str">
            <v>4999M</v>
          </cell>
        </row>
        <row r="122">
          <cell r="B122" t="str">
            <v>5000M</v>
          </cell>
        </row>
        <row r="123">
          <cell r="B123" t="str">
            <v>5001M</v>
          </cell>
        </row>
        <row r="124">
          <cell r="B124" t="str">
            <v>5002M</v>
          </cell>
        </row>
        <row r="125">
          <cell r="B125" t="str">
            <v>5010M</v>
          </cell>
        </row>
      </sheetData>
      <sheetData sheetId="12">
        <row r="5">
          <cell r="B5" t="str">
            <v>0001</v>
          </cell>
          <cell r="C5" t="str">
            <v>Fill</v>
          </cell>
          <cell r="D5" t="str">
            <v>Filler</v>
          </cell>
          <cell r="E5" t="str">
            <v>Unknown</v>
          </cell>
          <cell r="F5" t="str">
            <v>NA</v>
          </cell>
          <cell r="G5" t="str">
            <v>NA</v>
          </cell>
          <cell r="H5" t="str">
            <v>NA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0010</v>
          </cell>
        </row>
        <row r="7">
          <cell r="B7" t="str">
            <v>0020</v>
          </cell>
        </row>
        <row r="8">
          <cell r="B8" t="str">
            <v>0030</v>
          </cell>
        </row>
        <row r="9">
          <cell r="B9" t="str">
            <v>0040</v>
          </cell>
        </row>
        <row r="10">
          <cell r="B10" t="str">
            <v>0050</v>
          </cell>
        </row>
        <row r="11">
          <cell r="B11" t="str">
            <v>0060</v>
          </cell>
        </row>
        <row r="12">
          <cell r="B12" t="str">
            <v>0070</v>
          </cell>
        </row>
        <row r="13">
          <cell r="B13" t="str">
            <v>0091</v>
          </cell>
        </row>
        <row r="14">
          <cell r="B14" t="str">
            <v>0092</v>
          </cell>
        </row>
        <row r="15">
          <cell r="B15" t="str">
            <v>0110</v>
          </cell>
        </row>
        <row r="16">
          <cell r="B16" t="str">
            <v>0120</v>
          </cell>
        </row>
        <row r="17">
          <cell r="B17" t="str">
            <v>0137</v>
          </cell>
        </row>
        <row r="18">
          <cell r="B18" t="str">
            <v>0138</v>
          </cell>
        </row>
        <row r="19">
          <cell r="B19" t="str">
            <v>0140</v>
          </cell>
        </row>
        <row r="20">
          <cell r="B20" t="str">
            <v>0142</v>
          </cell>
        </row>
        <row r="21">
          <cell r="B21" t="str">
            <v>0150</v>
          </cell>
        </row>
        <row r="22">
          <cell r="B22" t="str">
            <v>0154</v>
          </cell>
        </row>
        <row r="23">
          <cell r="B23" t="str">
            <v>0180</v>
          </cell>
        </row>
        <row r="24">
          <cell r="B24" t="str">
            <v>0200</v>
          </cell>
        </row>
        <row r="25">
          <cell r="B25" t="str">
            <v>0201</v>
          </cell>
        </row>
        <row r="26">
          <cell r="B26" t="str">
            <v>0205</v>
          </cell>
        </row>
        <row r="27">
          <cell r="B27" t="str">
            <v>0208</v>
          </cell>
        </row>
        <row r="28">
          <cell r="B28" t="str">
            <v>0213</v>
          </cell>
        </row>
        <row r="29">
          <cell r="B29" t="str">
            <v>0301</v>
          </cell>
        </row>
        <row r="30">
          <cell r="B30" t="str">
            <v>0325</v>
          </cell>
        </row>
        <row r="31">
          <cell r="B31" t="str">
            <v>0350</v>
          </cell>
        </row>
        <row r="32">
          <cell r="B32" t="str">
            <v>0355</v>
          </cell>
        </row>
        <row r="33">
          <cell r="B33" t="str">
            <v>0381</v>
          </cell>
        </row>
        <row r="34">
          <cell r="B34" t="str">
            <v>0384</v>
          </cell>
        </row>
        <row r="35">
          <cell r="B35" t="str">
            <v>0401</v>
          </cell>
        </row>
        <row r="36">
          <cell r="B36" t="str">
            <v>0414</v>
          </cell>
        </row>
        <row r="37">
          <cell r="B37" t="str">
            <v>0415</v>
          </cell>
        </row>
        <row r="38">
          <cell r="B38" t="str">
            <v>0417</v>
          </cell>
        </row>
        <row r="39">
          <cell r="B39" t="str">
            <v>0420</v>
          </cell>
        </row>
        <row r="40">
          <cell r="B40" t="str">
            <v>0429</v>
          </cell>
        </row>
        <row r="41">
          <cell r="B41" t="str">
            <v>0431</v>
          </cell>
        </row>
        <row r="42">
          <cell r="B42" t="str">
            <v>0432</v>
          </cell>
        </row>
        <row r="43">
          <cell r="B43" t="str">
            <v>0433</v>
          </cell>
        </row>
        <row r="44">
          <cell r="B44" t="str">
            <v>0437</v>
          </cell>
        </row>
        <row r="45">
          <cell r="B45" t="str">
            <v>0440</v>
          </cell>
        </row>
        <row r="46">
          <cell r="B46" t="str">
            <v>0450</v>
          </cell>
        </row>
        <row r="47">
          <cell r="B47" t="str">
            <v>0465</v>
          </cell>
        </row>
        <row r="48">
          <cell r="B48" t="str">
            <v>0466</v>
          </cell>
        </row>
        <row r="49">
          <cell r="B49" t="str">
            <v>0467</v>
          </cell>
        </row>
        <row r="50">
          <cell r="B50" t="str">
            <v>0470</v>
          </cell>
        </row>
        <row r="51">
          <cell r="B51" t="str">
            <v>0471</v>
          </cell>
        </row>
        <row r="52">
          <cell r="B52" t="str">
            <v>0480</v>
          </cell>
        </row>
        <row r="53">
          <cell r="B53" t="str">
            <v>0490</v>
          </cell>
        </row>
        <row r="54">
          <cell r="B54" t="str">
            <v>0500</v>
          </cell>
        </row>
        <row r="55">
          <cell r="B55" t="str">
            <v>0501</v>
          </cell>
        </row>
        <row r="56">
          <cell r="B56" t="str">
            <v>0502</v>
          </cell>
        </row>
        <row r="57">
          <cell r="B57" t="str">
            <v>0510</v>
          </cell>
        </row>
        <row r="58">
          <cell r="B58" t="str">
            <v>0512</v>
          </cell>
        </row>
        <row r="59">
          <cell r="B59" t="str">
            <v>0530</v>
          </cell>
        </row>
        <row r="60">
          <cell r="B60" t="str">
            <v>0532</v>
          </cell>
        </row>
        <row r="61">
          <cell r="B61" t="str">
            <v>0540</v>
          </cell>
        </row>
        <row r="62">
          <cell r="B62" t="str">
            <v>0542</v>
          </cell>
        </row>
        <row r="63">
          <cell r="B63" t="str">
            <v>0601</v>
          </cell>
        </row>
        <row r="64">
          <cell r="B64" t="str">
            <v>0610</v>
          </cell>
        </row>
        <row r="65">
          <cell r="B65" t="str">
            <v>0630</v>
          </cell>
        </row>
        <row r="66">
          <cell r="B66" t="str">
            <v>0640</v>
          </cell>
        </row>
        <row r="67">
          <cell r="B67" t="str">
            <v>0650</v>
          </cell>
        </row>
        <row r="68">
          <cell r="B68" t="str">
            <v>0651</v>
          </cell>
        </row>
        <row r="69">
          <cell r="B69" t="str">
            <v>0652</v>
          </cell>
        </row>
        <row r="70">
          <cell r="B70" t="str">
            <v>0654</v>
          </cell>
        </row>
        <row r="71">
          <cell r="B71" t="str">
            <v>0655</v>
          </cell>
        </row>
        <row r="72">
          <cell r="B72" t="str">
            <v>0656</v>
          </cell>
        </row>
        <row r="73">
          <cell r="B73" t="str">
            <v>0666</v>
          </cell>
        </row>
        <row r="74">
          <cell r="B74" t="str">
            <v>0670</v>
          </cell>
        </row>
        <row r="75">
          <cell r="B75" t="str">
            <v>0680</v>
          </cell>
        </row>
        <row r="76">
          <cell r="B76" t="str">
            <v>0681</v>
          </cell>
        </row>
        <row r="77">
          <cell r="B77" t="str">
            <v>0682</v>
          </cell>
        </row>
        <row r="78">
          <cell r="B78" t="str">
            <v>0693</v>
          </cell>
        </row>
        <row r="79">
          <cell r="B79" t="str">
            <v>0694</v>
          </cell>
        </row>
        <row r="80">
          <cell r="B80" t="str">
            <v>0695</v>
          </cell>
        </row>
        <row r="81">
          <cell r="B81" t="str">
            <v>0696</v>
          </cell>
        </row>
        <row r="82">
          <cell r="B82" t="str">
            <v>0697</v>
          </cell>
        </row>
        <row r="83">
          <cell r="B83" t="str">
            <v>0699</v>
          </cell>
        </row>
        <row r="84">
          <cell r="B84" t="str">
            <v>0710</v>
          </cell>
        </row>
        <row r="85">
          <cell r="B85" t="str">
            <v>0715</v>
          </cell>
        </row>
        <row r="86">
          <cell r="B86" t="str">
            <v>0720</v>
          </cell>
        </row>
        <row r="87">
          <cell r="B87" t="str">
            <v>0726</v>
          </cell>
        </row>
        <row r="88">
          <cell r="B88" t="str">
            <v>0730</v>
          </cell>
        </row>
        <row r="89">
          <cell r="B89" t="str">
            <v>0734</v>
          </cell>
        </row>
        <row r="90">
          <cell r="B90" t="str">
            <v>0740</v>
          </cell>
        </row>
        <row r="91">
          <cell r="B91" t="str">
            <v>0741</v>
          </cell>
        </row>
        <row r="92">
          <cell r="B92" t="str">
            <v>0750</v>
          </cell>
        </row>
        <row r="93">
          <cell r="B93" t="str">
            <v>0760</v>
          </cell>
        </row>
        <row r="94">
          <cell r="B94" t="str">
            <v>0780</v>
          </cell>
        </row>
        <row r="95">
          <cell r="B95" t="str">
            <v>0800</v>
          </cell>
        </row>
        <row r="96">
          <cell r="B96" t="str">
            <v>0820</v>
          </cell>
        </row>
        <row r="97">
          <cell r="B97" t="str">
            <v>0830</v>
          </cell>
        </row>
        <row r="98">
          <cell r="B98" t="str">
            <v>0845</v>
          </cell>
        </row>
        <row r="99">
          <cell r="B99" t="str">
            <v>0860</v>
          </cell>
        </row>
        <row r="100">
          <cell r="B100" t="str">
            <v>0910</v>
          </cell>
        </row>
        <row r="101">
          <cell r="B101" t="str">
            <v>0912</v>
          </cell>
        </row>
        <row r="102">
          <cell r="B102" t="str">
            <v>0914</v>
          </cell>
        </row>
        <row r="103">
          <cell r="B103" t="str">
            <v>0915</v>
          </cell>
        </row>
        <row r="104">
          <cell r="B104" t="str">
            <v>0920</v>
          </cell>
        </row>
        <row r="105">
          <cell r="B105" t="str">
            <v>0924</v>
          </cell>
        </row>
        <row r="106">
          <cell r="B106" t="str">
            <v>0928</v>
          </cell>
        </row>
        <row r="107">
          <cell r="B107" t="str">
            <v>0931</v>
          </cell>
        </row>
        <row r="108">
          <cell r="B108" t="str">
            <v>0932</v>
          </cell>
        </row>
        <row r="109">
          <cell r="B109" t="str">
            <v>0934</v>
          </cell>
        </row>
        <row r="110">
          <cell r="B110" t="str">
            <v>0935</v>
          </cell>
        </row>
        <row r="111">
          <cell r="B111" t="str">
            <v>0936</v>
          </cell>
        </row>
        <row r="112">
          <cell r="B112" t="str">
            <v>0940</v>
          </cell>
        </row>
        <row r="113">
          <cell r="B113" t="str">
            <v>0950</v>
          </cell>
        </row>
        <row r="114">
          <cell r="B114" t="str">
            <v>0952</v>
          </cell>
        </row>
        <row r="115">
          <cell r="B115" t="str">
            <v>0960</v>
          </cell>
        </row>
        <row r="116">
          <cell r="B116" t="str">
            <v>1550M</v>
          </cell>
        </row>
        <row r="117">
          <cell r="B117" t="str">
            <v>2140</v>
          </cell>
        </row>
        <row r="118">
          <cell r="B118" t="str">
            <v>2155</v>
          </cell>
        </row>
        <row r="119">
          <cell r="B119" t="str">
            <v>3180M</v>
          </cell>
        </row>
        <row r="120">
          <cell r="B120" t="str">
            <v>4000M</v>
          </cell>
        </row>
        <row r="121">
          <cell r="B121" t="str">
            <v>4999M</v>
          </cell>
        </row>
        <row r="122">
          <cell r="B122" t="str">
            <v>5000M</v>
          </cell>
        </row>
        <row r="123">
          <cell r="B123" t="str">
            <v>5001M</v>
          </cell>
        </row>
        <row r="124">
          <cell r="B124" t="str">
            <v>5002M</v>
          </cell>
        </row>
        <row r="125">
          <cell r="B125" t="str">
            <v>5010M</v>
          </cell>
        </row>
      </sheetData>
      <sheetData sheetId="13">
        <row r="5">
          <cell r="B5" t="str">
            <v>0001</v>
          </cell>
          <cell r="C5" t="str">
            <v>Fill</v>
          </cell>
          <cell r="D5" t="str">
            <v>Filler</v>
          </cell>
          <cell r="E5" t="str">
            <v>Unknown</v>
          </cell>
          <cell r="F5" t="str">
            <v>NA</v>
          </cell>
          <cell r="G5" t="str">
            <v>NA</v>
          </cell>
          <cell r="H5" t="str">
            <v>NA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0010</v>
          </cell>
        </row>
        <row r="7">
          <cell r="B7" t="str">
            <v>0020</v>
          </cell>
        </row>
        <row r="8">
          <cell r="B8" t="str">
            <v>0030</v>
          </cell>
        </row>
        <row r="9">
          <cell r="B9" t="str">
            <v>0040</v>
          </cell>
        </row>
        <row r="10">
          <cell r="B10" t="str">
            <v>0050</v>
          </cell>
        </row>
        <row r="11">
          <cell r="B11" t="str">
            <v>0060</v>
          </cell>
        </row>
        <row r="12">
          <cell r="B12" t="str">
            <v>0070</v>
          </cell>
        </row>
        <row r="13">
          <cell r="B13" t="str">
            <v>0091</v>
          </cell>
        </row>
        <row r="14">
          <cell r="B14" t="str">
            <v>0092</v>
          </cell>
        </row>
        <row r="15">
          <cell r="B15" t="str">
            <v>0110</v>
          </cell>
        </row>
        <row r="16">
          <cell r="B16" t="str">
            <v>0120</v>
          </cell>
        </row>
        <row r="17">
          <cell r="B17" t="str">
            <v>0137</v>
          </cell>
        </row>
        <row r="18">
          <cell r="B18" t="str">
            <v>0138</v>
          </cell>
        </row>
        <row r="19">
          <cell r="B19" t="str">
            <v>0140</v>
          </cell>
        </row>
        <row r="20">
          <cell r="B20" t="str">
            <v>0142</v>
          </cell>
        </row>
        <row r="21">
          <cell r="B21" t="str">
            <v>0150</v>
          </cell>
        </row>
        <row r="22">
          <cell r="B22" t="str">
            <v>0154</v>
          </cell>
        </row>
        <row r="23">
          <cell r="B23" t="str">
            <v>0180</v>
          </cell>
        </row>
        <row r="24">
          <cell r="B24" t="str">
            <v>0200</v>
          </cell>
        </row>
        <row r="25">
          <cell r="B25" t="str">
            <v>0201</v>
          </cell>
        </row>
        <row r="26">
          <cell r="B26" t="str">
            <v>0205</v>
          </cell>
        </row>
        <row r="27">
          <cell r="B27" t="str">
            <v>0208</v>
          </cell>
        </row>
        <row r="28">
          <cell r="B28" t="str">
            <v>0213</v>
          </cell>
        </row>
        <row r="29">
          <cell r="B29" t="str">
            <v>0301</v>
          </cell>
        </row>
        <row r="30">
          <cell r="B30" t="str">
            <v>0325</v>
          </cell>
        </row>
        <row r="31">
          <cell r="B31" t="str">
            <v>0350</v>
          </cell>
        </row>
        <row r="32">
          <cell r="B32" t="str">
            <v>0355</v>
          </cell>
        </row>
        <row r="33">
          <cell r="B33" t="str">
            <v>0381</v>
          </cell>
        </row>
        <row r="34">
          <cell r="B34" t="str">
            <v>0384</v>
          </cell>
        </row>
        <row r="35">
          <cell r="B35" t="str">
            <v>0401</v>
          </cell>
        </row>
        <row r="36">
          <cell r="B36" t="str">
            <v>0414</v>
          </cell>
        </row>
        <row r="37">
          <cell r="B37" t="str">
            <v>0415</v>
          </cell>
        </row>
        <row r="38">
          <cell r="B38" t="str">
            <v>0417</v>
          </cell>
        </row>
        <row r="39">
          <cell r="B39" t="str">
            <v>0420</v>
          </cell>
        </row>
        <row r="40">
          <cell r="B40" t="str">
            <v>0429</v>
          </cell>
        </row>
        <row r="41">
          <cell r="B41" t="str">
            <v>0431</v>
          </cell>
        </row>
        <row r="42">
          <cell r="B42" t="str">
            <v>0432</v>
          </cell>
        </row>
        <row r="43">
          <cell r="B43" t="str">
            <v>0433</v>
          </cell>
        </row>
        <row r="44">
          <cell r="B44" t="str">
            <v>0437</v>
          </cell>
        </row>
        <row r="45">
          <cell r="B45" t="str">
            <v>0440</v>
          </cell>
        </row>
        <row r="46">
          <cell r="B46" t="str">
            <v>0450</v>
          </cell>
        </row>
        <row r="47">
          <cell r="B47" t="str">
            <v>0465</v>
          </cell>
        </row>
        <row r="48">
          <cell r="B48" t="str">
            <v>0466</v>
          </cell>
        </row>
        <row r="49">
          <cell r="B49" t="str">
            <v>0467</v>
          </cell>
        </row>
        <row r="50">
          <cell r="B50" t="str">
            <v>0470</v>
          </cell>
        </row>
        <row r="51">
          <cell r="B51" t="str">
            <v>0471</v>
          </cell>
        </row>
        <row r="52">
          <cell r="B52" t="str">
            <v>0480</v>
          </cell>
        </row>
        <row r="53">
          <cell r="B53" t="str">
            <v>0490</v>
          </cell>
        </row>
        <row r="54">
          <cell r="B54" t="str">
            <v>0500</v>
          </cell>
        </row>
        <row r="55">
          <cell r="B55" t="str">
            <v>0501</v>
          </cell>
        </row>
        <row r="56">
          <cell r="B56" t="str">
            <v>0502</v>
          </cell>
        </row>
        <row r="57">
          <cell r="B57" t="str">
            <v>0510</v>
          </cell>
        </row>
        <row r="58">
          <cell r="B58" t="str">
            <v>0512</v>
          </cell>
        </row>
        <row r="59">
          <cell r="B59" t="str">
            <v>0530</v>
          </cell>
        </row>
        <row r="60">
          <cell r="B60" t="str">
            <v>0532</v>
          </cell>
        </row>
        <row r="61">
          <cell r="B61" t="str">
            <v>0540</v>
          </cell>
        </row>
        <row r="62">
          <cell r="B62" t="str">
            <v>0542</v>
          </cell>
        </row>
        <row r="63">
          <cell r="B63" t="str">
            <v>0601</v>
          </cell>
        </row>
        <row r="64">
          <cell r="B64" t="str">
            <v>0610</v>
          </cell>
        </row>
        <row r="65">
          <cell r="B65" t="str">
            <v>0630</v>
          </cell>
        </row>
        <row r="66">
          <cell r="B66" t="str">
            <v>0640</v>
          </cell>
        </row>
        <row r="67">
          <cell r="B67" t="str">
            <v>0650</v>
          </cell>
        </row>
        <row r="68">
          <cell r="B68" t="str">
            <v>0651</v>
          </cell>
        </row>
        <row r="69">
          <cell r="B69" t="str">
            <v>0652</v>
          </cell>
        </row>
        <row r="70">
          <cell r="B70" t="str">
            <v>0654</v>
          </cell>
        </row>
        <row r="71">
          <cell r="B71" t="str">
            <v>0655</v>
          </cell>
        </row>
        <row r="72">
          <cell r="B72" t="str">
            <v>0656</v>
          </cell>
        </row>
        <row r="73">
          <cell r="B73" t="str">
            <v>0666</v>
          </cell>
        </row>
        <row r="74">
          <cell r="B74" t="str">
            <v>0670</v>
          </cell>
        </row>
        <row r="75">
          <cell r="B75" t="str">
            <v>0680</v>
          </cell>
        </row>
        <row r="76">
          <cell r="B76" t="str">
            <v>0681</v>
          </cell>
        </row>
        <row r="77">
          <cell r="B77" t="str">
            <v>0682</v>
          </cell>
        </row>
        <row r="78">
          <cell r="B78" t="str">
            <v>0693</v>
          </cell>
        </row>
        <row r="79">
          <cell r="B79" t="str">
            <v>0694</v>
          </cell>
        </row>
        <row r="80">
          <cell r="B80" t="str">
            <v>0695</v>
          </cell>
        </row>
        <row r="81">
          <cell r="B81" t="str">
            <v>0696</v>
          </cell>
        </row>
        <row r="82">
          <cell r="B82" t="str">
            <v>0697</v>
          </cell>
        </row>
        <row r="83">
          <cell r="B83" t="str">
            <v>0699</v>
          </cell>
        </row>
        <row r="84">
          <cell r="B84" t="str">
            <v>0710</v>
          </cell>
        </row>
        <row r="85">
          <cell r="B85" t="str">
            <v>0715</v>
          </cell>
        </row>
        <row r="86">
          <cell r="B86" t="str">
            <v>0720</v>
          </cell>
        </row>
        <row r="87">
          <cell r="B87" t="str">
            <v>0726</v>
          </cell>
        </row>
        <row r="88">
          <cell r="B88" t="str">
            <v>0730</v>
          </cell>
        </row>
        <row r="89">
          <cell r="B89" t="str">
            <v>0734</v>
          </cell>
        </row>
        <row r="90">
          <cell r="B90" t="str">
            <v>0740</v>
          </cell>
        </row>
        <row r="91">
          <cell r="B91" t="str">
            <v>0741</v>
          </cell>
        </row>
        <row r="92">
          <cell r="B92" t="str">
            <v>0750</v>
          </cell>
        </row>
        <row r="93">
          <cell r="B93" t="str">
            <v>0760</v>
          </cell>
        </row>
        <row r="94">
          <cell r="B94" t="str">
            <v>0780</v>
          </cell>
        </row>
        <row r="95">
          <cell r="B95" t="str">
            <v>0800</v>
          </cell>
        </row>
        <row r="96">
          <cell r="B96" t="str">
            <v>0820</v>
          </cell>
        </row>
        <row r="97">
          <cell r="B97" t="str">
            <v>0830</v>
          </cell>
        </row>
        <row r="98">
          <cell r="B98" t="str">
            <v>0845</v>
          </cell>
        </row>
        <row r="99">
          <cell r="B99" t="str">
            <v>0860</v>
          </cell>
        </row>
        <row r="100">
          <cell r="B100" t="str">
            <v>0910</v>
          </cell>
        </row>
        <row r="101">
          <cell r="B101" t="str">
            <v>0912</v>
          </cell>
        </row>
        <row r="102">
          <cell r="B102" t="str">
            <v>0914</v>
          </cell>
        </row>
        <row r="103">
          <cell r="B103" t="str">
            <v>0915</v>
          </cell>
        </row>
        <row r="104">
          <cell r="B104" t="str">
            <v>0920</v>
          </cell>
        </row>
        <row r="105">
          <cell r="B105" t="str">
            <v>0924</v>
          </cell>
        </row>
        <row r="106">
          <cell r="B106" t="str">
            <v>0928</v>
          </cell>
        </row>
        <row r="107">
          <cell r="B107" t="str">
            <v>0931</v>
          </cell>
        </row>
        <row r="108">
          <cell r="B108" t="str">
            <v>0932</v>
          </cell>
        </row>
        <row r="109">
          <cell r="B109" t="str">
            <v>0934</v>
          </cell>
        </row>
        <row r="110">
          <cell r="B110" t="str">
            <v>0935</v>
          </cell>
        </row>
        <row r="111">
          <cell r="B111" t="str">
            <v>0936</v>
          </cell>
        </row>
        <row r="112">
          <cell r="B112" t="str">
            <v>0940</v>
          </cell>
        </row>
        <row r="113">
          <cell r="B113" t="str">
            <v>0950</v>
          </cell>
        </row>
        <row r="114">
          <cell r="B114" t="str">
            <v>0952</v>
          </cell>
        </row>
        <row r="115">
          <cell r="B115" t="str">
            <v>0960</v>
          </cell>
        </row>
        <row r="116">
          <cell r="B116" t="str">
            <v>1550M</v>
          </cell>
        </row>
        <row r="117">
          <cell r="B117" t="str">
            <v>2140</v>
          </cell>
        </row>
        <row r="118">
          <cell r="B118" t="str">
            <v>2155</v>
          </cell>
        </row>
        <row r="119">
          <cell r="B119" t="str">
            <v>3180M</v>
          </cell>
        </row>
        <row r="120">
          <cell r="B120" t="str">
            <v>4000M</v>
          </cell>
        </row>
        <row r="121">
          <cell r="B121" t="str">
            <v>4999M</v>
          </cell>
        </row>
        <row r="122">
          <cell r="B122" t="str">
            <v>5000M</v>
          </cell>
        </row>
        <row r="123">
          <cell r="B123" t="str">
            <v>5001M</v>
          </cell>
        </row>
        <row r="124">
          <cell r="B124" t="str">
            <v>5002M</v>
          </cell>
        </row>
        <row r="125">
          <cell r="B125" t="str">
            <v>5010M</v>
          </cell>
        </row>
      </sheetData>
      <sheetData sheetId="14">
        <row r="6">
          <cell r="B6" t="str">
            <v>0010</v>
          </cell>
          <cell r="K6">
            <v>0</v>
          </cell>
          <cell r="L6">
            <v>0</v>
          </cell>
        </row>
        <row r="7">
          <cell r="B7" t="str">
            <v>0020</v>
          </cell>
        </row>
        <row r="8">
          <cell r="B8" t="str">
            <v>0030</v>
          </cell>
        </row>
        <row r="9">
          <cell r="B9" t="str">
            <v>0040</v>
          </cell>
        </row>
        <row r="10">
          <cell r="B10" t="str">
            <v>0050</v>
          </cell>
        </row>
        <row r="11">
          <cell r="B11" t="str">
            <v>0060</v>
          </cell>
        </row>
        <row r="12">
          <cell r="B12" t="str">
            <v>0070</v>
          </cell>
        </row>
        <row r="13">
          <cell r="B13" t="str">
            <v>0091</v>
          </cell>
        </row>
        <row r="14">
          <cell r="B14" t="str">
            <v>0092</v>
          </cell>
        </row>
        <row r="15">
          <cell r="B15" t="str">
            <v>0110</v>
          </cell>
        </row>
        <row r="16">
          <cell r="B16" t="str">
            <v>0120</v>
          </cell>
        </row>
        <row r="17">
          <cell r="B17" t="str">
            <v>0137</v>
          </cell>
        </row>
        <row r="18">
          <cell r="B18" t="str">
            <v>0138</v>
          </cell>
        </row>
        <row r="19">
          <cell r="B19" t="str">
            <v>0140</v>
          </cell>
        </row>
        <row r="20">
          <cell r="B20" t="str">
            <v>0142</v>
          </cell>
        </row>
        <row r="21">
          <cell r="B21" t="str">
            <v>0150</v>
          </cell>
        </row>
        <row r="22">
          <cell r="B22" t="str">
            <v>0154</v>
          </cell>
        </row>
        <row r="23">
          <cell r="B23" t="str">
            <v>0180</v>
          </cell>
        </row>
        <row r="24">
          <cell r="B24" t="str">
            <v>0200</v>
          </cell>
        </row>
        <row r="25">
          <cell r="B25" t="str">
            <v>0201</v>
          </cell>
        </row>
        <row r="26">
          <cell r="B26" t="str">
            <v>0205</v>
          </cell>
        </row>
        <row r="27">
          <cell r="B27" t="str">
            <v>0208</v>
          </cell>
        </row>
        <row r="28">
          <cell r="B28" t="str">
            <v>0213</v>
          </cell>
        </row>
        <row r="29">
          <cell r="B29" t="str">
            <v>0301</v>
          </cell>
        </row>
        <row r="30">
          <cell r="B30" t="str">
            <v>0325</v>
          </cell>
        </row>
        <row r="31">
          <cell r="B31" t="str">
            <v>0350</v>
          </cell>
        </row>
        <row r="32">
          <cell r="B32" t="str">
            <v>0355</v>
          </cell>
        </row>
        <row r="33">
          <cell r="B33" t="str">
            <v>0381</v>
          </cell>
        </row>
        <row r="34">
          <cell r="B34" t="str">
            <v>0384</v>
          </cell>
        </row>
        <row r="35">
          <cell r="B35" t="str">
            <v>0401</v>
          </cell>
        </row>
        <row r="36">
          <cell r="B36" t="str">
            <v>0414</v>
          </cell>
        </row>
        <row r="37">
          <cell r="B37" t="str">
            <v>0415</v>
          </cell>
        </row>
        <row r="38">
          <cell r="B38" t="str">
            <v>0417</v>
          </cell>
        </row>
        <row r="39">
          <cell r="B39" t="str">
            <v>0420</v>
          </cell>
        </row>
        <row r="40">
          <cell r="B40" t="str">
            <v>0429</v>
          </cell>
        </row>
        <row r="41">
          <cell r="B41" t="str">
            <v>0431</v>
          </cell>
        </row>
        <row r="42">
          <cell r="B42" t="str">
            <v>0432</v>
          </cell>
        </row>
        <row r="43">
          <cell r="B43" t="str">
            <v>0433</v>
          </cell>
        </row>
        <row r="44">
          <cell r="B44" t="str">
            <v>0437</v>
          </cell>
        </row>
        <row r="45">
          <cell r="B45" t="str">
            <v>0440</v>
          </cell>
        </row>
        <row r="46">
          <cell r="B46" t="str">
            <v>0450</v>
          </cell>
        </row>
        <row r="47">
          <cell r="B47" t="str">
            <v>0465</v>
          </cell>
        </row>
        <row r="48">
          <cell r="B48" t="str">
            <v>0466</v>
          </cell>
        </row>
        <row r="49">
          <cell r="B49" t="str">
            <v>0467</v>
          </cell>
        </row>
        <row r="50">
          <cell r="B50" t="str">
            <v>0470</v>
          </cell>
        </row>
        <row r="51">
          <cell r="B51" t="str">
            <v>0471</v>
          </cell>
        </row>
        <row r="52">
          <cell r="B52" t="str">
            <v>0480</v>
          </cell>
        </row>
        <row r="53">
          <cell r="B53" t="str">
            <v>0490</v>
          </cell>
        </row>
        <row r="54">
          <cell r="B54" t="str">
            <v>0500</v>
          </cell>
        </row>
        <row r="55">
          <cell r="B55" t="str">
            <v>0501</v>
          </cell>
        </row>
        <row r="56">
          <cell r="B56" t="str">
            <v>0502</v>
          </cell>
        </row>
        <row r="57">
          <cell r="B57" t="str">
            <v>0510</v>
          </cell>
          <cell r="C57" t="str">
            <v>S101</v>
          </cell>
          <cell r="D57" t="str">
            <v>Ridgway Resolution Supplemental</v>
          </cell>
          <cell r="E57" t="str">
            <v>2004-0047</v>
          </cell>
          <cell r="F57">
            <v>14842</v>
          </cell>
          <cell r="G57">
            <v>38019</v>
          </cell>
          <cell r="H57">
            <v>38054</v>
          </cell>
          <cell r="J57">
            <v>-101471</v>
          </cell>
        </row>
        <row r="58">
          <cell r="B58" t="str">
            <v>0512</v>
          </cell>
        </row>
        <row r="59">
          <cell r="B59" t="str">
            <v>0530</v>
          </cell>
        </row>
        <row r="60">
          <cell r="B60" t="str">
            <v>0532</v>
          </cell>
        </row>
        <row r="61">
          <cell r="B61" t="str">
            <v>0540</v>
          </cell>
          <cell r="C61" t="str">
            <v>S101</v>
          </cell>
          <cell r="D61" t="str">
            <v>Ridgway Resolution Supplemental</v>
          </cell>
          <cell r="E61" t="str">
            <v>2004-0047</v>
          </cell>
          <cell r="F61">
            <v>14842</v>
          </cell>
          <cell r="G61">
            <v>38019</v>
          </cell>
          <cell r="H61">
            <v>38054</v>
          </cell>
          <cell r="J61">
            <v>-77384</v>
          </cell>
        </row>
        <row r="62">
          <cell r="B62" t="str">
            <v>0542</v>
          </cell>
        </row>
        <row r="63">
          <cell r="B63" t="str">
            <v>0601</v>
          </cell>
        </row>
        <row r="64">
          <cell r="B64" t="str">
            <v>0610</v>
          </cell>
        </row>
        <row r="65">
          <cell r="B65" t="str">
            <v>0630</v>
          </cell>
        </row>
        <row r="66">
          <cell r="B66" t="str">
            <v>0640</v>
          </cell>
        </row>
        <row r="67">
          <cell r="B67" t="str">
            <v>0650</v>
          </cell>
        </row>
        <row r="68">
          <cell r="B68" t="str">
            <v>0651</v>
          </cell>
        </row>
        <row r="69">
          <cell r="B69" t="str">
            <v>0652</v>
          </cell>
        </row>
        <row r="70">
          <cell r="B70" t="str">
            <v>0654</v>
          </cell>
        </row>
        <row r="71">
          <cell r="B71" t="str">
            <v>0655</v>
          </cell>
        </row>
        <row r="72">
          <cell r="B72" t="str">
            <v>0656</v>
          </cell>
        </row>
        <row r="73">
          <cell r="B73" t="str">
            <v>0666</v>
          </cell>
        </row>
        <row r="74">
          <cell r="B74" t="str">
            <v>0670</v>
          </cell>
        </row>
        <row r="75">
          <cell r="B75" t="str">
            <v>0680</v>
          </cell>
        </row>
        <row r="76">
          <cell r="B76" t="str">
            <v>0681</v>
          </cell>
        </row>
        <row r="77">
          <cell r="B77" t="str">
            <v>0682</v>
          </cell>
        </row>
        <row r="78">
          <cell r="B78" t="str">
            <v>0693</v>
          </cell>
        </row>
        <row r="79">
          <cell r="B79" t="str">
            <v>0694</v>
          </cell>
        </row>
        <row r="80">
          <cell r="B80" t="str">
            <v>0695</v>
          </cell>
        </row>
        <row r="81">
          <cell r="B81" t="str">
            <v>0696</v>
          </cell>
        </row>
        <row r="82">
          <cell r="B82" t="str">
            <v>0697</v>
          </cell>
        </row>
        <row r="83">
          <cell r="B83" t="str">
            <v>0699</v>
          </cell>
        </row>
        <row r="84">
          <cell r="B84" t="str">
            <v>0710</v>
          </cell>
        </row>
        <row r="85">
          <cell r="B85" t="str">
            <v>0715</v>
          </cell>
        </row>
        <row r="86">
          <cell r="B86" t="str">
            <v>0720</v>
          </cell>
        </row>
        <row r="87">
          <cell r="B87" t="str">
            <v>0726</v>
          </cell>
        </row>
        <row r="88">
          <cell r="B88" t="str">
            <v>0730</v>
          </cell>
        </row>
        <row r="89">
          <cell r="B89" t="str">
            <v>0734</v>
          </cell>
        </row>
        <row r="90">
          <cell r="B90" t="str">
            <v>0740</v>
          </cell>
          <cell r="C90" t="str">
            <v>S102</v>
          </cell>
          <cell r="D90" t="str">
            <v>RIF Supplemental &amp; SWM CIP Supplemental</v>
          </cell>
          <cell r="E90" t="str">
            <v>2004-0079</v>
          </cell>
          <cell r="F90">
            <v>14843</v>
          </cell>
          <cell r="G90">
            <v>38040</v>
          </cell>
          <cell r="H90">
            <v>38054</v>
          </cell>
          <cell r="J90">
            <v>215000</v>
          </cell>
        </row>
        <row r="91">
          <cell r="B91" t="str">
            <v>0741</v>
          </cell>
        </row>
        <row r="92">
          <cell r="B92" t="str">
            <v>0750</v>
          </cell>
        </row>
        <row r="93">
          <cell r="B93" t="str">
            <v>0760</v>
          </cell>
        </row>
        <row r="94">
          <cell r="B94" t="str">
            <v>0780</v>
          </cell>
        </row>
        <row r="95">
          <cell r="B95" t="str">
            <v>0800</v>
          </cell>
        </row>
        <row r="96">
          <cell r="B96" t="str">
            <v>0820</v>
          </cell>
        </row>
        <row r="97">
          <cell r="B97" t="str">
            <v>0830</v>
          </cell>
        </row>
        <row r="98">
          <cell r="B98" t="str">
            <v>0845</v>
          </cell>
        </row>
        <row r="99">
          <cell r="B99" t="str">
            <v>0860</v>
          </cell>
        </row>
        <row r="100">
          <cell r="B100" t="str">
            <v>0910</v>
          </cell>
        </row>
        <row r="101">
          <cell r="B101" t="str">
            <v>0912</v>
          </cell>
        </row>
        <row r="102">
          <cell r="B102" t="str">
            <v>0914</v>
          </cell>
        </row>
        <row r="103">
          <cell r="B103" t="str">
            <v>0915</v>
          </cell>
        </row>
        <row r="104">
          <cell r="B104" t="str">
            <v>0920</v>
          </cell>
        </row>
        <row r="105">
          <cell r="B105" t="str">
            <v>0924</v>
          </cell>
        </row>
        <row r="106">
          <cell r="B106" t="str">
            <v>0928</v>
          </cell>
        </row>
        <row r="107">
          <cell r="B107" t="str">
            <v>0931</v>
          </cell>
        </row>
        <row r="108">
          <cell r="B108" t="str">
            <v>0932</v>
          </cell>
        </row>
        <row r="109">
          <cell r="B109" t="str">
            <v>0934</v>
          </cell>
        </row>
        <row r="110">
          <cell r="B110" t="str">
            <v>0935</v>
          </cell>
        </row>
        <row r="111">
          <cell r="B111" t="str">
            <v>0936</v>
          </cell>
        </row>
        <row r="112">
          <cell r="B112" t="str">
            <v>0940</v>
          </cell>
        </row>
        <row r="113">
          <cell r="B113" t="str">
            <v>0950</v>
          </cell>
          <cell r="C113" t="str">
            <v>S101</v>
          </cell>
          <cell r="D113" t="str">
            <v>Ridgway Resolution Supplemental</v>
          </cell>
          <cell r="E113" t="str">
            <v>2004-0047</v>
          </cell>
          <cell r="F113">
            <v>14842</v>
          </cell>
          <cell r="G113">
            <v>38019</v>
          </cell>
          <cell r="H113">
            <v>38054</v>
          </cell>
          <cell r="J113">
            <v>-243712</v>
          </cell>
        </row>
        <row r="114">
          <cell r="B114" t="str">
            <v>0952</v>
          </cell>
        </row>
        <row r="115">
          <cell r="B115" t="str">
            <v>0960</v>
          </cell>
        </row>
        <row r="116">
          <cell r="B116" t="str">
            <v>1550M</v>
          </cell>
        </row>
        <row r="117">
          <cell r="B117" t="str">
            <v>2140</v>
          </cell>
        </row>
        <row r="118">
          <cell r="B118" t="str">
            <v>2155</v>
          </cell>
        </row>
        <row r="119">
          <cell r="B119" t="str">
            <v>3180M</v>
          </cell>
        </row>
        <row r="120">
          <cell r="B120" t="str">
            <v>4000M</v>
          </cell>
        </row>
        <row r="121">
          <cell r="B121" t="str">
            <v>4999M</v>
          </cell>
        </row>
        <row r="122">
          <cell r="B122" t="str">
            <v>5000M</v>
          </cell>
        </row>
        <row r="123">
          <cell r="B123" t="str">
            <v>5001M</v>
          </cell>
        </row>
        <row r="124">
          <cell r="B124" t="str">
            <v>5002M</v>
          </cell>
        </row>
        <row r="125">
          <cell r="B125" t="str">
            <v>5010M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8"/>
  <sheetViews>
    <sheetView showGridLines="0" tabSelected="1" zoomScale="50" zoomScaleNormal="50" workbookViewId="0" topLeftCell="A1">
      <selection activeCell="A21" sqref="A21"/>
    </sheetView>
  </sheetViews>
  <sheetFormatPr defaultColWidth="9.140625" defaultRowHeight="12.75"/>
  <cols>
    <col min="1" max="1" width="43.7109375" style="113" customWidth="1"/>
    <col min="2" max="2" width="14.7109375" style="3" customWidth="1"/>
    <col min="3" max="3" width="15.421875" style="20" customWidth="1"/>
    <col min="4" max="4" width="16.28125" style="3" customWidth="1"/>
    <col min="5" max="5" width="18.8515625" style="3" customWidth="1"/>
    <col min="6" max="6" width="20.7109375" style="3" customWidth="1"/>
    <col min="7" max="7" width="49.28125" style="8" customWidth="1"/>
    <col min="8" max="8" width="8.8515625" style="8" customWidth="1"/>
  </cols>
  <sheetData>
    <row r="1" spans="1:20" ht="20.25">
      <c r="A1" s="1"/>
      <c r="B1" s="2"/>
      <c r="C1" s="2"/>
      <c r="D1" s="2"/>
      <c r="E1" s="1" t="s">
        <v>0</v>
      </c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8" customFormat="1" ht="19.5" customHeight="1">
      <c r="A2" s="6"/>
      <c r="B2" s="6"/>
      <c r="C2" s="6"/>
      <c r="D2" s="6"/>
      <c r="E2" s="6" t="s">
        <v>1</v>
      </c>
      <c r="F2" s="6"/>
      <c r="G2" s="6"/>
      <c r="H2" s="7"/>
    </row>
    <row r="3" spans="1:8" s="8" customFormat="1" ht="19.5" customHeight="1">
      <c r="A3" s="9" t="s">
        <v>2</v>
      </c>
      <c r="B3" s="10"/>
      <c r="C3" s="10"/>
      <c r="D3" s="10"/>
      <c r="E3" s="10"/>
      <c r="F3" s="10"/>
      <c r="G3" s="10"/>
      <c r="H3" s="7"/>
    </row>
    <row r="4" spans="1:20" s="16" customFormat="1" ht="15.75">
      <c r="A4" s="9" t="s">
        <v>3</v>
      </c>
      <c r="B4" s="11"/>
      <c r="C4" s="11"/>
      <c r="D4" s="12"/>
      <c r="E4" s="11"/>
      <c r="F4" s="11"/>
      <c r="G4" s="13" t="s">
        <v>4</v>
      </c>
      <c r="H4" s="11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</row>
    <row r="5" spans="1:20" s="16" customFormat="1" ht="15.75">
      <c r="A5" s="9" t="s">
        <v>5</v>
      </c>
      <c r="B5" s="11"/>
      <c r="C5" s="11"/>
      <c r="D5" s="11"/>
      <c r="E5" s="11"/>
      <c r="F5" s="17"/>
      <c r="G5" s="13" t="s">
        <v>6</v>
      </c>
      <c r="H5" s="11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</row>
    <row r="6" spans="1:8" ht="9" customHeight="1">
      <c r="A6" s="18"/>
      <c r="B6" s="19"/>
      <c r="E6" s="7"/>
      <c r="F6" s="21"/>
      <c r="H6" s="21"/>
    </row>
    <row r="7" spans="1:8" s="30" customFormat="1" ht="33" customHeight="1">
      <c r="A7" s="22" t="s">
        <v>7</v>
      </c>
      <c r="B7" s="23" t="s">
        <v>8</v>
      </c>
      <c r="C7" s="24" t="s">
        <v>9</v>
      </c>
      <c r="D7" s="25" t="s">
        <v>10</v>
      </c>
      <c r="E7" s="26" t="s">
        <v>11</v>
      </c>
      <c r="F7" s="27" t="s">
        <v>12</v>
      </c>
      <c r="G7" s="28" t="s">
        <v>13</v>
      </c>
      <c r="H7" s="29"/>
    </row>
    <row r="8" spans="1:9" s="39" customFormat="1" ht="18.75">
      <c r="A8" s="31" t="s">
        <v>14</v>
      </c>
      <c r="B8" s="32">
        <v>10408355</v>
      </c>
      <c r="C8" s="33">
        <v>8252957</v>
      </c>
      <c r="D8" s="32">
        <f>+B29</f>
        <v>9743665</v>
      </c>
      <c r="E8" s="34">
        <f>+B29</f>
        <v>9743665</v>
      </c>
      <c r="F8" s="35">
        <f>+E8-C8</f>
        <v>1490708</v>
      </c>
      <c r="G8" s="36"/>
      <c r="H8" s="37"/>
      <c r="I8" s="38"/>
    </row>
    <row r="9" spans="1:9" s="48" customFormat="1" ht="15.75">
      <c r="A9" s="40" t="s">
        <v>15</v>
      </c>
      <c r="B9" s="41"/>
      <c r="C9" s="42"/>
      <c r="D9" s="42"/>
      <c r="E9" s="43"/>
      <c r="F9" s="44"/>
      <c r="G9" s="45"/>
      <c r="H9" s="46"/>
      <c r="I9" s="47"/>
    </row>
    <row r="10" spans="1:9" s="48" customFormat="1" ht="15.75">
      <c r="A10" s="49"/>
      <c r="B10" s="41"/>
      <c r="C10" s="42"/>
      <c r="D10" s="42"/>
      <c r="E10" s="42"/>
      <c r="F10" s="50"/>
      <c r="G10" s="51"/>
      <c r="H10" s="46"/>
      <c r="I10" s="47"/>
    </row>
    <row r="11" spans="1:9" s="48" customFormat="1" ht="15.75">
      <c r="A11" s="52" t="s">
        <v>16</v>
      </c>
      <c r="B11" s="41">
        <v>86363295.53</v>
      </c>
      <c r="C11" s="42">
        <f>93674887-1228109</f>
        <v>92446778</v>
      </c>
      <c r="D11" s="42">
        <f>93674887-1228109</f>
        <v>92446778</v>
      </c>
      <c r="E11" s="42">
        <v>86532942.31</v>
      </c>
      <c r="F11" s="50">
        <f>+E11-C11</f>
        <v>-5913835.689999998</v>
      </c>
      <c r="G11" s="51" t="s">
        <v>17</v>
      </c>
      <c r="H11" s="46"/>
      <c r="I11" s="47"/>
    </row>
    <row r="12" spans="1:9" s="48" customFormat="1" ht="15.75">
      <c r="A12" s="52" t="s">
        <v>18</v>
      </c>
      <c r="B12" s="41">
        <v>1128574</v>
      </c>
      <c r="C12" s="42">
        <v>1228109</v>
      </c>
      <c r="D12" s="42">
        <v>1228109</v>
      </c>
      <c r="E12" s="42">
        <v>1228109</v>
      </c>
      <c r="F12" s="50">
        <f>+E12-C12</f>
        <v>0</v>
      </c>
      <c r="G12" s="51"/>
      <c r="H12" s="46"/>
      <c r="I12" s="47"/>
    </row>
    <row r="13" spans="1:9" s="48" customFormat="1" ht="15.75">
      <c r="A13" s="53"/>
      <c r="B13" s="41"/>
      <c r="C13" s="42"/>
      <c r="D13" s="42"/>
      <c r="E13" s="42"/>
      <c r="F13" s="50"/>
      <c r="G13" s="51"/>
      <c r="H13" s="46"/>
      <c r="I13" s="47"/>
    </row>
    <row r="14" spans="1:9" s="48" customFormat="1" ht="15.75">
      <c r="A14" s="49"/>
      <c r="B14" s="41"/>
      <c r="C14" s="42"/>
      <c r="D14" s="42"/>
      <c r="E14" s="42"/>
      <c r="F14" s="50"/>
      <c r="G14" s="51"/>
      <c r="H14" s="46"/>
      <c r="I14" s="47"/>
    </row>
    <row r="15" spans="1:9" s="48" customFormat="1" ht="15.75">
      <c r="A15" s="49"/>
      <c r="B15" s="41"/>
      <c r="C15" s="42"/>
      <c r="D15" s="42"/>
      <c r="E15" s="42"/>
      <c r="F15" s="50"/>
      <c r="G15" s="51"/>
      <c r="H15" s="46"/>
      <c r="I15" s="47"/>
    </row>
    <row r="16" spans="1:9" s="48" customFormat="1" ht="15.75">
      <c r="A16" s="49"/>
      <c r="B16" s="41"/>
      <c r="C16" s="42"/>
      <c r="D16" s="42"/>
      <c r="E16" s="42"/>
      <c r="F16" s="50"/>
      <c r="G16" s="51"/>
      <c r="H16" s="46"/>
      <c r="I16" s="47"/>
    </row>
    <row r="17" spans="1:9" s="39" customFormat="1" ht="15.75">
      <c r="A17" s="31" t="s">
        <v>19</v>
      </c>
      <c r="B17" s="54">
        <f>SUM(B9:B16)</f>
        <v>87491869.53</v>
      </c>
      <c r="C17" s="54">
        <f>SUM(C10:C16)</f>
        <v>93674887</v>
      </c>
      <c r="D17" s="54">
        <f>SUM(D10:D16)</f>
        <v>93674887</v>
      </c>
      <c r="E17" s="54">
        <f>SUM(E10:E16)</f>
        <v>87761051.31</v>
      </c>
      <c r="F17" s="54">
        <f>+E17-C17</f>
        <v>-5913835.689999998</v>
      </c>
      <c r="G17" s="55"/>
      <c r="H17" s="37"/>
      <c r="I17" s="38"/>
    </row>
    <row r="18" spans="1:9" s="48" customFormat="1" ht="15.75">
      <c r="A18" s="40" t="s">
        <v>20</v>
      </c>
      <c r="B18" s="41"/>
      <c r="C18" s="42"/>
      <c r="D18" s="42"/>
      <c r="E18" s="56"/>
      <c r="F18" s="50"/>
      <c r="G18" s="43"/>
      <c r="H18" s="46"/>
      <c r="I18" s="47"/>
    </row>
    <row r="19" spans="1:9" s="48" customFormat="1" ht="15.75">
      <c r="A19" s="53"/>
      <c r="B19" s="41"/>
      <c r="C19" s="42"/>
      <c r="D19" s="42"/>
      <c r="E19" s="42"/>
      <c r="F19" s="50"/>
      <c r="G19" s="57"/>
      <c r="H19" s="46"/>
      <c r="I19" s="47"/>
    </row>
    <row r="20" spans="1:9" s="48" customFormat="1" ht="15.75">
      <c r="A20" s="53" t="s">
        <v>21</v>
      </c>
      <c r="B20" s="41"/>
      <c r="C20" s="42"/>
      <c r="D20" s="42">
        <v>-197295</v>
      </c>
      <c r="E20" s="42"/>
      <c r="F20" s="50">
        <f>+E20-C20</f>
        <v>0</v>
      </c>
      <c r="G20" s="57"/>
      <c r="H20" s="46"/>
      <c r="I20" s="47"/>
    </row>
    <row r="21" spans="1:9" s="48" customFormat="1" ht="15.75">
      <c r="A21" s="53" t="s">
        <v>22</v>
      </c>
      <c r="B21" s="41">
        <v>-87959864.53</v>
      </c>
      <c r="C21" s="42">
        <f>-'[2]FinancialPlans'!C44-C19</f>
        <v>-94700094</v>
      </c>
      <c r="D21" s="42">
        <f>-'[2]FinancialPlans'!D44-D20-D19</f>
        <v>-94700094</v>
      </c>
      <c r="E21" s="42">
        <f>-92259704.25-70399</f>
        <v>-92330103.25</v>
      </c>
      <c r="F21" s="50">
        <f>+E21-C21</f>
        <v>2369990.75</v>
      </c>
      <c r="G21" s="58" t="s">
        <v>23</v>
      </c>
      <c r="H21" s="46"/>
      <c r="I21" s="47"/>
    </row>
    <row r="22" spans="1:9" s="48" customFormat="1" ht="15.75">
      <c r="A22" s="49"/>
      <c r="B22" s="41"/>
      <c r="C22" s="59"/>
      <c r="D22" s="59"/>
      <c r="E22" s="42"/>
      <c r="F22" s="50"/>
      <c r="G22" s="56" t="s">
        <v>24</v>
      </c>
      <c r="H22" s="46"/>
      <c r="I22" s="47"/>
    </row>
    <row r="23" spans="1:9" s="39" customFormat="1" ht="15.75">
      <c r="A23" s="60" t="s">
        <v>25</v>
      </c>
      <c r="B23" s="61">
        <f>SUM(B19:B22)</f>
        <v>-87959864.53</v>
      </c>
      <c r="C23" s="61">
        <f>SUM(C19:C22)</f>
        <v>-94700094</v>
      </c>
      <c r="D23" s="61">
        <f>SUM(D19:D22)</f>
        <v>-94897389</v>
      </c>
      <c r="E23" s="61">
        <f>SUM(E19:E22)</f>
        <v>-92330103.25</v>
      </c>
      <c r="F23" s="62">
        <f>+E23-C23</f>
        <v>2369990.75</v>
      </c>
      <c r="G23" s="63"/>
      <c r="H23" s="37"/>
      <c r="I23" s="38"/>
    </row>
    <row r="24" spans="1:9" s="48" customFormat="1" ht="15.75">
      <c r="A24" s="64" t="s">
        <v>26</v>
      </c>
      <c r="B24" s="65"/>
      <c r="C24" s="66">
        <f>ROUND(1253172*2%,0)</f>
        <v>25063</v>
      </c>
      <c r="D24" s="66">
        <f>ROUND(1253172*2%,0)</f>
        <v>25063</v>
      </c>
      <c r="E24" s="67"/>
      <c r="F24" s="54"/>
      <c r="G24" s="68"/>
      <c r="H24" s="46"/>
      <c r="I24" s="47"/>
    </row>
    <row r="25" spans="1:9" s="48" customFormat="1" ht="15.75">
      <c r="A25" s="69" t="s">
        <v>27</v>
      </c>
      <c r="B25" s="70"/>
      <c r="C25" s="41"/>
      <c r="D25" s="41"/>
      <c r="E25" s="41"/>
      <c r="F25" s="56"/>
      <c r="G25" s="71"/>
      <c r="H25" s="46"/>
      <c r="I25" s="47"/>
    </row>
    <row r="26" spans="1:9" s="48" customFormat="1" ht="15.75">
      <c r="A26" s="53" t="s">
        <v>28</v>
      </c>
      <c r="B26" s="70">
        <v>-196695</v>
      </c>
      <c r="C26" s="41"/>
      <c r="D26" s="41"/>
      <c r="E26" s="41"/>
      <c r="F26" s="56"/>
      <c r="G26" s="71"/>
      <c r="H26" s="46"/>
      <c r="I26" s="47"/>
    </row>
    <row r="27" spans="1:9" s="48" customFormat="1" ht="15.75">
      <c r="A27" s="72"/>
      <c r="B27" s="70"/>
      <c r="C27" s="41"/>
      <c r="D27" s="41"/>
      <c r="E27" s="41"/>
      <c r="F27" s="56"/>
      <c r="G27" s="71"/>
      <c r="H27" s="46"/>
      <c r="I27" s="47"/>
    </row>
    <row r="28" spans="1:9" s="48" customFormat="1" ht="15.75">
      <c r="A28" s="40" t="s">
        <v>29</v>
      </c>
      <c r="B28" s="70">
        <f>+B26</f>
        <v>-196695</v>
      </c>
      <c r="C28" s="41"/>
      <c r="D28" s="41"/>
      <c r="E28" s="41"/>
      <c r="F28" s="56"/>
      <c r="G28" s="71"/>
      <c r="H28" s="46"/>
      <c r="I28" s="47"/>
    </row>
    <row r="29" spans="1:102" s="77" customFormat="1" ht="15.75">
      <c r="A29" s="31" t="s">
        <v>30</v>
      </c>
      <c r="B29" s="73">
        <f>+B8+B17+B23+B28</f>
        <v>9743665</v>
      </c>
      <c r="C29" s="74">
        <f>+C8+C17+C23+C24</f>
        <v>7252813</v>
      </c>
      <c r="D29" s="74">
        <f>+D8+D17+D23+D24</f>
        <v>8546226</v>
      </c>
      <c r="E29" s="74">
        <f>+E8+E17+E23+E24</f>
        <v>5174613.060000002</v>
      </c>
      <c r="F29" s="74">
        <f>+F8+F17+F23+F24</f>
        <v>-2053136.9399999976</v>
      </c>
      <c r="G29" s="75"/>
      <c r="H29" s="46"/>
      <c r="I29" s="4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</row>
    <row r="30" spans="1:9" s="48" customFormat="1" ht="15.75">
      <c r="A30" s="69" t="s">
        <v>31</v>
      </c>
      <c r="B30" s="41"/>
      <c r="C30" s="42"/>
      <c r="D30" s="42"/>
      <c r="E30" s="78"/>
      <c r="F30" s="79"/>
      <c r="G30" s="80"/>
      <c r="H30" s="81"/>
      <c r="I30" s="47"/>
    </row>
    <row r="31" spans="1:9" s="48" customFormat="1" ht="15.75">
      <c r="A31" s="82" t="s">
        <v>32</v>
      </c>
      <c r="B31" s="83">
        <v>-2725581</v>
      </c>
      <c r="C31" s="42">
        <v>-3251403</v>
      </c>
      <c r="D31" s="42">
        <v>-3251403</v>
      </c>
      <c r="E31" s="42">
        <v>-2717554</v>
      </c>
      <c r="F31" s="50">
        <f>+E31-C31</f>
        <v>533849</v>
      </c>
      <c r="G31" s="56" t="s">
        <v>33</v>
      </c>
      <c r="H31" s="81"/>
      <c r="I31" s="47"/>
    </row>
    <row r="32" spans="1:9" s="48" customFormat="1" ht="15.75">
      <c r="A32" s="82" t="s">
        <v>34</v>
      </c>
      <c r="B32" s="83">
        <v>-6000000</v>
      </c>
      <c r="C32" s="42">
        <v>-3029346</v>
      </c>
      <c r="D32" s="42">
        <v>-4517481</v>
      </c>
      <c r="E32" s="42">
        <v>-1604861</v>
      </c>
      <c r="F32" s="50">
        <f>+E32-C32</f>
        <v>1424485</v>
      </c>
      <c r="G32" s="80" t="s">
        <v>35</v>
      </c>
      <c r="H32" s="81"/>
      <c r="I32" s="47"/>
    </row>
    <row r="33" spans="1:9" s="48" customFormat="1" ht="15.75">
      <c r="A33" s="53" t="s">
        <v>36</v>
      </c>
      <c r="B33" s="84">
        <v>-197295</v>
      </c>
      <c r="C33" s="42"/>
      <c r="D33" s="42"/>
      <c r="E33" s="42"/>
      <c r="F33" s="85"/>
      <c r="G33" s="80"/>
      <c r="H33" s="81"/>
      <c r="I33" s="47"/>
    </row>
    <row r="34" spans="1:9" s="39" customFormat="1" ht="15.75">
      <c r="A34" s="69" t="s">
        <v>37</v>
      </c>
      <c r="B34" s="86">
        <f>SUM(B30:B33)</f>
        <v>-8922876</v>
      </c>
      <c r="C34" s="87">
        <f>SUM(C30:C32)</f>
        <v>-6280749</v>
      </c>
      <c r="D34" s="87">
        <f>SUM(D30:D32)</f>
        <v>-7768884</v>
      </c>
      <c r="E34" s="61">
        <f>SUM(E30:E32)</f>
        <v>-4322415</v>
      </c>
      <c r="F34" s="88">
        <f>SUM(F30:F32)</f>
        <v>1958334</v>
      </c>
      <c r="G34" s="89"/>
      <c r="H34" s="90"/>
      <c r="I34" s="38"/>
    </row>
    <row r="35" spans="1:9" s="39" customFormat="1" ht="18.75">
      <c r="A35" s="31" t="s">
        <v>38</v>
      </c>
      <c r="B35" s="54">
        <f>+B29+B34</f>
        <v>820789</v>
      </c>
      <c r="C35" s="91">
        <f>+C29+C34-C24</f>
        <v>947001</v>
      </c>
      <c r="D35" s="91">
        <f>+D29+D34-D24</f>
        <v>752279</v>
      </c>
      <c r="E35" s="88">
        <f>+E29+E34</f>
        <v>852198.0600000024</v>
      </c>
      <c r="F35" s="88">
        <f>+F29+F34</f>
        <v>-94802.93999999762</v>
      </c>
      <c r="G35" s="92"/>
      <c r="H35" s="37"/>
      <c r="I35" s="38"/>
    </row>
    <row r="36" spans="1:9" s="48" customFormat="1" ht="16.5" thickBot="1">
      <c r="A36" s="93" t="s">
        <v>39</v>
      </c>
      <c r="B36" s="94">
        <f>ROUND(-B23*0.01-58810,0)</f>
        <v>820789</v>
      </c>
      <c r="C36" s="94">
        <f>ROUND(-C23*0.01,0)</f>
        <v>947001</v>
      </c>
      <c r="D36" s="94">
        <f>ROUND(-D23*0.01,0)</f>
        <v>948974</v>
      </c>
      <c r="E36" s="94">
        <f>ROUND(-E23*0.01,0)</f>
        <v>923301</v>
      </c>
      <c r="F36" s="94">
        <f>ROUND(-F23*0.01,0)</f>
        <v>-23700</v>
      </c>
      <c r="G36" s="95"/>
      <c r="H36" s="96"/>
      <c r="I36" s="47"/>
    </row>
    <row r="37" spans="1:8" s="100" customFormat="1" ht="13.5" customHeight="1">
      <c r="A37" s="97" t="s">
        <v>40</v>
      </c>
      <c r="B37" s="98"/>
      <c r="C37" s="99"/>
      <c r="D37" s="98"/>
      <c r="E37" s="98"/>
      <c r="G37" s="98"/>
      <c r="H37" s="98"/>
    </row>
    <row r="38" spans="1:8" s="100" customFormat="1" ht="16.5" customHeight="1">
      <c r="A38" s="101" t="s">
        <v>41</v>
      </c>
      <c r="B38" s="102"/>
      <c r="C38" s="103"/>
      <c r="D38" s="102"/>
      <c r="E38" s="98"/>
      <c r="F38" s="98"/>
      <c r="G38" s="104"/>
      <c r="H38" s="104"/>
    </row>
    <row r="39" spans="1:8" s="100" customFormat="1" ht="14.25" customHeight="1">
      <c r="A39" s="105" t="s">
        <v>42</v>
      </c>
      <c r="B39" s="104"/>
      <c r="C39" s="106"/>
      <c r="D39" s="104"/>
      <c r="E39" s="98"/>
      <c r="F39" s="98"/>
      <c r="G39" s="104"/>
      <c r="H39" s="104"/>
    </row>
    <row r="40" spans="1:8" s="48" customFormat="1" ht="15.75">
      <c r="A40" s="107" t="s">
        <v>43</v>
      </c>
      <c r="B40" s="108"/>
      <c r="C40" s="109"/>
      <c r="D40" s="108"/>
      <c r="E40" s="108"/>
      <c r="F40" s="108"/>
      <c r="G40" s="104"/>
      <c r="H40" s="76"/>
    </row>
    <row r="41" spans="1:8" s="48" customFormat="1" ht="15.75">
      <c r="A41" s="110" t="s">
        <v>44</v>
      </c>
      <c r="B41" s="108"/>
      <c r="C41" s="109"/>
      <c r="D41" s="108"/>
      <c r="E41" s="108"/>
      <c r="F41" s="108"/>
      <c r="G41" s="104"/>
      <c r="H41" s="76"/>
    </row>
    <row r="42" spans="1:8" s="48" customFormat="1" ht="15.75">
      <c r="A42" s="111"/>
      <c r="B42" s="108"/>
      <c r="C42" s="109"/>
      <c r="D42" s="108"/>
      <c r="E42" s="108"/>
      <c r="F42" s="108"/>
      <c r="G42" s="104"/>
      <c r="H42" s="76"/>
    </row>
    <row r="43" spans="1:8" s="48" customFormat="1" ht="15.75">
      <c r="A43" s="111"/>
      <c r="B43" s="108"/>
      <c r="C43" s="109"/>
      <c r="D43" s="108"/>
      <c r="E43" s="108"/>
      <c r="F43" s="108"/>
      <c r="G43" s="104"/>
      <c r="H43" s="76"/>
    </row>
    <row r="44" spans="1:8" s="48" customFormat="1" ht="15.75">
      <c r="A44" s="111"/>
      <c r="B44" s="108"/>
      <c r="C44" s="109"/>
      <c r="D44" s="108"/>
      <c r="E44" s="108"/>
      <c r="F44" s="108"/>
      <c r="G44" s="104"/>
      <c r="H44" s="76"/>
    </row>
    <row r="45" spans="1:8" s="48" customFormat="1" ht="15.75">
      <c r="A45" s="112"/>
      <c r="B45" s="108"/>
      <c r="C45" s="109"/>
      <c r="D45" s="108"/>
      <c r="E45" s="108"/>
      <c r="F45" s="108"/>
      <c r="G45" s="104"/>
      <c r="H45" s="76"/>
    </row>
    <row r="46" spans="2:8" ht="15">
      <c r="B46" s="114"/>
      <c r="C46" s="115"/>
      <c r="D46" s="114"/>
      <c r="E46" s="114"/>
      <c r="F46" s="114"/>
      <c r="G46" s="116"/>
      <c r="H46" s="117"/>
    </row>
    <row r="47" spans="2:8" ht="15">
      <c r="B47" s="114"/>
      <c r="C47" s="115"/>
      <c r="D47" s="114"/>
      <c r="E47" s="114"/>
      <c r="F47" s="114"/>
      <c r="G47" s="116"/>
      <c r="H47" s="117"/>
    </row>
    <row r="48" spans="2:8" ht="15">
      <c r="B48" s="114"/>
      <c r="C48" s="115"/>
      <c r="D48" s="114"/>
      <c r="E48" s="114"/>
      <c r="F48" s="114"/>
      <c r="G48" s="116"/>
      <c r="H48" s="117"/>
    </row>
    <row r="49" spans="2:8" ht="15">
      <c r="B49" s="114"/>
      <c r="C49" s="115"/>
      <c r="D49" s="114"/>
      <c r="E49" s="114"/>
      <c r="F49" s="114"/>
      <c r="G49" s="116"/>
      <c r="H49" s="117"/>
    </row>
    <row r="50" ht="12.75">
      <c r="G50" s="116"/>
    </row>
    <row r="51" ht="12.75">
      <c r="G51" s="116"/>
    </row>
    <row r="52" ht="12.75">
      <c r="G52" s="116"/>
    </row>
    <row r="53" ht="12.75">
      <c r="G53" s="116"/>
    </row>
    <row r="54" ht="12.75">
      <c r="G54" s="116"/>
    </row>
    <row r="55" ht="12.75">
      <c r="G55" s="116"/>
    </row>
    <row r="56" ht="12.75">
      <c r="G56" s="116"/>
    </row>
    <row r="57" ht="12.75">
      <c r="G57" s="116"/>
    </row>
    <row r="58" ht="12.75">
      <c r="G58" s="116"/>
    </row>
    <row r="59" ht="12.75">
      <c r="G59" s="116"/>
    </row>
    <row r="60" ht="12.75">
      <c r="G60" s="116"/>
    </row>
    <row r="61" ht="12.75">
      <c r="G61" s="116"/>
    </row>
    <row r="62" ht="12.75">
      <c r="G62" s="116"/>
    </row>
    <row r="63" ht="12.75">
      <c r="G63" s="116"/>
    </row>
    <row r="64" ht="12.75">
      <c r="G64" s="116"/>
    </row>
    <row r="65" ht="12.75">
      <c r="G65" s="116"/>
    </row>
    <row r="66" ht="12.75">
      <c r="G66" s="116"/>
    </row>
    <row r="67" ht="12.75">
      <c r="G67" s="116"/>
    </row>
    <row r="68" ht="12.75">
      <c r="G68" s="116"/>
    </row>
    <row r="69" ht="12.75">
      <c r="G69" s="116"/>
    </row>
    <row r="70" ht="12.75">
      <c r="G70" s="116"/>
    </row>
    <row r="71" ht="12.75">
      <c r="G71" s="116"/>
    </row>
    <row r="72" ht="12.75">
      <c r="G72" s="116"/>
    </row>
    <row r="73" ht="12.75">
      <c r="G73" s="116"/>
    </row>
    <row r="74" ht="12.75">
      <c r="G74" s="116"/>
    </row>
    <row r="75" ht="12.75">
      <c r="G75" s="116"/>
    </row>
    <row r="76" ht="12.75">
      <c r="G76" s="116"/>
    </row>
    <row r="77" ht="12.75">
      <c r="G77" s="116"/>
    </row>
    <row r="78" ht="12.75">
      <c r="G78" s="116"/>
    </row>
    <row r="79" ht="12.75">
      <c r="G79" s="116"/>
    </row>
    <row r="80" ht="12.75">
      <c r="G80" s="116"/>
    </row>
    <row r="81" ht="12.75">
      <c r="G81" s="116"/>
    </row>
    <row r="82" ht="12.75">
      <c r="G82" s="116"/>
    </row>
    <row r="83" ht="12.75">
      <c r="G83" s="116"/>
    </row>
    <row r="84" ht="12.75">
      <c r="G84" s="116"/>
    </row>
    <row r="85" ht="12.75">
      <c r="G85" s="116"/>
    </row>
    <row r="86" ht="12.75">
      <c r="G86" s="116"/>
    </row>
    <row r="87" ht="12.75">
      <c r="G87" s="116"/>
    </row>
    <row r="88" ht="12.75">
      <c r="G88" s="116"/>
    </row>
    <row r="89" ht="12.75">
      <c r="G89" s="116"/>
    </row>
    <row r="90" ht="12.75">
      <c r="G90" s="116"/>
    </row>
    <row r="91" ht="12.75">
      <c r="G91" s="116"/>
    </row>
    <row r="92" ht="12.75">
      <c r="G92" s="116"/>
    </row>
    <row r="93" ht="12.75">
      <c r="G93" s="116"/>
    </row>
    <row r="94" ht="12.75">
      <c r="G94" s="116"/>
    </row>
    <row r="95" ht="12.75">
      <c r="G95" s="116"/>
    </row>
    <row r="96" ht="12.75">
      <c r="G96" s="116"/>
    </row>
    <row r="97" ht="12.75">
      <c r="G97" s="116"/>
    </row>
    <row r="98" ht="12.75">
      <c r="G98" s="116"/>
    </row>
    <row r="99" ht="12.75">
      <c r="G99" s="116"/>
    </row>
    <row r="100" ht="12.75">
      <c r="G100" s="116"/>
    </row>
    <row r="101" ht="12.75">
      <c r="G101" s="116"/>
    </row>
    <row r="102" ht="12.75">
      <c r="G102" s="116"/>
    </row>
    <row r="103" ht="12.75">
      <c r="G103" s="116"/>
    </row>
    <row r="104" ht="12.75">
      <c r="G104" s="116"/>
    </row>
    <row r="105" ht="12.75">
      <c r="G105" s="116"/>
    </row>
    <row r="106" ht="12.75">
      <c r="G106" s="116"/>
    </row>
    <row r="107" ht="12.75">
      <c r="G107" s="116"/>
    </row>
    <row r="108" ht="12.75">
      <c r="G108" s="116"/>
    </row>
    <row r="109" ht="12.75">
      <c r="G109" s="116"/>
    </row>
    <row r="110" ht="12.75">
      <c r="G110" s="116"/>
    </row>
    <row r="111" ht="12.75">
      <c r="G111" s="116"/>
    </row>
    <row r="112" ht="12.75">
      <c r="G112" s="116"/>
    </row>
    <row r="113" ht="12.75">
      <c r="G113" s="116"/>
    </row>
    <row r="114" ht="12.75">
      <c r="G114" s="116"/>
    </row>
    <row r="115" ht="12.75">
      <c r="G115" s="116"/>
    </row>
    <row r="116" ht="12.75">
      <c r="G116" s="116"/>
    </row>
    <row r="117" ht="12.75">
      <c r="G117" s="116"/>
    </row>
    <row r="118" ht="12.75">
      <c r="G118" s="116"/>
    </row>
    <row r="119" ht="12.75">
      <c r="G119" s="116"/>
    </row>
    <row r="120" ht="12.75">
      <c r="G120" s="116"/>
    </row>
    <row r="121" ht="12.75">
      <c r="G121" s="116"/>
    </row>
    <row r="122" ht="12.75">
      <c r="G122" s="116"/>
    </row>
    <row r="123" ht="12.75">
      <c r="G123" s="116"/>
    </row>
    <row r="124" ht="12.75">
      <c r="G124" s="116"/>
    </row>
    <row r="125" ht="12.75">
      <c r="G125" s="116"/>
    </row>
    <row r="126" ht="12.75">
      <c r="G126" s="116"/>
    </row>
    <row r="127" ht="12.75">
      <c r="G127" s="116"/>
    </row>
    <row r="128" ht="12.75">
      <c r="G128" s="116"/>
    </row>
    <row r="129" ht="12.75">
      <c r="G129" s="116"/>
    </row>
    <row r="130" ht="12.75">
      <c r="G130" s="116"/>
    </row>
    <row r="131" ht="12.75">
      <c r="G131" s="116"/>
    </row>
    <row r="132" ht="12.75">
      <c r="G132" s="116"/>
    </row>
    <row r="133" ht="12.75">
      <c r="G133" s="116"/>
    </row>
    <row r="134" ht="12.75">
      <c r="G134" s="116"/>
    </row>
    <row r="135" ht="12.75">
      <c r="G135" s="116"/>
    </row>
    <row r="136" ht="12.75">
      <c r="G136" s="116"/>
    </row>
    <row r="137" ht="12.75">
      <c r="G137" s="116"/>
    </row>
    <row r="138" ht="12.75">
      <c r="G138" s="116"/>
    </row>
  </sheetData>
  <printOptions/>
  <pageMargins left="0.25" right="0.25" top="0" bottom="0" header="0" footer="0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KCMHD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inouyer</dc:creator>
  <cp:keywords/>
  <dc:description/>
  <cp:lastModifiedBy>Angel Allende-Foss</cp:lastModifiedBy>
  <cp:lastPrinted>2004-09-01T17:11:13Z</cp:lastPrinted>
  <dcterms:created xsi:type="dcterms:W3CDTF">2004-08-30T23:40:31Z</dcterms:created>
  <dcterms:modified xsi:type="dcterms:W3CDTF">2004-09-02T16:00:42Z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-1995132722</vt:i4>
  </property>
  <property fmtid="{D5CDD505-2E9C-101B-9397-08002B2CF9AE}" pid="3" name="_EmailSubject">
    <vt:lpwstr>IT class comp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