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195" windowWidth="12120" windowHeight="7935" activeTab="0"/>
  </bookViews>
  <sheets>
    <sheet name="Form C" sheetId="1" r:id="rId1"/>
  </sheets>
  <externalReferences>
    <externalReference r:id="rId4"/>
  </externalReferences>
  <definedNames>
    <definedName name="Footnote">'[1]Footnote'!$A$4:$C$19</definedName>
    <definedName name="_xlnm.Print_Area" localSheetId="0">'Form C'!$A$1:$H$44</definedName>
  </definedNames>
  <calcPr fullCalcOnLoad="1"/>
</workbook>
</file>

<file path=xl/sharedStrings.xml><?xml version="1.0" encoding="utf-8"?>
<sst xmlns="http://schemas.openxmlformats.org/spreadsheetml/2006/main" count="63" uniqueCount="60">
  <si>
    <t>Form C</t>
  </si>
  <si>
    <t>Non-CX Financial Plan</t>
  </si>
  <si>
    <t>Fund Name:  Insurance</t>
  </si>
  <si>
    <t>Fund Number:    5520</t>
  </si>
  <si>
    <t>Prepared by:    Hanh Mai</t>
  </si>
  <si>
    <t>Category</t>
  </si>
  <si>
    <t>2004 Adopted</t>
  </si>
  <si>
    <t xml:space="preserve">2004 Revised  </t>
  </si>
  <si>
    <t>2004 Estimated</t>
  </si>
  <si>
    <t>Estimated-Adopted Change</t>
  </si>
  <si>
    <t>Explanation of Change</t>
  </si>
  <si>
    <t xml:space="preserve">Beginning Fund Balance </t>
  </si>
  <si>
    <t>Ending balance was slightly lower than projected</t>
  </si>
  <si>
    <t>*  Interfund Charges</t>
  </si>
  <si>
    <t>*  Interest Income</t>
  </si>
  <si>
    <t>Total Revenues</t>
  </si>
  <si>
    <t>*  Insurance Premiums</t>
  </si>
  <si>
    <t>*  Prosecutors, Claim Adjustment &amp; Program OH</t>
  </si>
  <si>
    <t>*  Transfers to Other Funds (MARR)</t>
  </si>
  <si>
    <t>*  Adjustments for Carryovers</t>
  </si>
  <si>
    <t>Total Expenditures</t>
  </si>
  <si>
    <t>Other Fund Transactions</t>
  </si>
  <si>
    <t>Total Other Fund Transactions</t>
  </si>
  <si>
    <t>Ending Undesignated Fund Balance</t>
  </si>
  <si>
    <t>CATASTROPHIC LOSS RESERVES</t>
  </si>
  <si>
    <t>Beginning Cash Balance</t>
  </si>
  <si>
    <t xml:space="preserve">Revenues </t>
  </si>
  <si>
    <t xml:space="preserve">* Insurance Recoveries </t>
  </si>
  <si>
    <t>* Interest Income</t>
  </si>
  <si>
    <t>Interest rate lower than projected</t>
  </si>
  <si>
    <t xml:space="preserve">Expenditures </t>
  </si>
  <si>
    <t>Ending Fund Balance</t>
  </si>
  <si>
    <t>Reserves &amp; Designations</t>
  </si>
  <si>
    <t>Financial Plan Notes:</t>
  </si>
  <si>
    <r>
      <t xml:space="preserve">2003 Actual </t>
    </r>
    <r>
      <rPr>
        <b/>
        <vertAlign val="superscript"/>
        <sz val="12"/>
        <rFont val="Times New Roman"/>
        <family val="1"/>
      </rPr>
      <t>1</t>
    </r>
  </si>
  <si>
    <t>Expenditures</t>
  </si>
  <si>
    <t xml:space="preserve"> * Cat Loss Revenue Adjustments</t>
  </si>
  <si>
    <t>LOSSES LIMITED TO $1 MILLION</t>
  </si>
  <si>
    <r>
      <t xml:space="preserve">*  Adjustments for Incurred Losses </t>
    </r>
    <r>
      <rPr>
        <vertAlign val="superscript"/>
        <sz val="12"/>
        <rFont val="Times New Roman"/>
        <family val="1"/>
      </rPr>
      <t>2</t>
    </r>
  </si>
  <si>
    <r>
      <t xml:space="preserve">* Claims Costs &gt; $1million threshold </t>
    </r>
    <r>
      <rPr>
        <vertAlign val="superscript"/>
        <sz val="12"/>
        <rFont val="Times New Roman"/>
        <family val="1"/>
      </rPr>
      <t>3</t>
    </r>
  </si>
  <si>
    <r>
      <t xml:space="preserve">* Reserved for Losses Over $1 Million </t>
    </r>
    <r>
      <rPr>
        <b/>
        <vertAlign val="superscript"/>
        <sz val="12"/>
        <rFont val="Times New Roman"/>
        <family val="1"/>
      </rPr>
      <t>4</t>
    </r>
  </si>
  <si>
    <t>3rd Quarter Omnibus Ordinance Request:</t>
  </si>
  <si>
    <t>Total 3rd Quarter Omnibus Ordinance Request</t>
  </si>
  <si>
    <t xml:space="preserve">     actual claims expenditures for limited losses.</t>
  </si>
  <si>
    <t xml:space="preserve">In general, this financial plan is most significantly affected by </t>
  </si>
  <si>
    <t>annual updates to actuarial estimates of incurred claims.  This</t>
  </si>
  <si>
    <t>actuary study that revised estimates of losses for policy years 1990 - 2003</t>
  </si>
  <si>
    <t>financial portray of the Insurance Fund is based on the 2001</t>
  </si>
  <si>
    <t>*  Claims Costs (limited to first $1 million)</t>
  </si>
  <si>
    <t>Insurance recoveries from catastrophic losses</t>
  </si>
  <si>
    <t>* Claims Costs Aurora (2002)</t>
  </si>
  <si>
    <t>3rd Qtr Omnibus</t>
  </si>
  <si>
    <r>
      <t>1</t>
    </r>
    <r>
      <rPr>
        <sz val="12"/>
        <rFont val="Times New Roman"/>
        <family val="1"/>
      </rPr>
      <t xml:space="preserve">   Per 2003 ARMS</t>
    </r>
  </si>
  <si>
    <r>
      <t>2</t>
    </r>
    <r>
      <rPr>
        <sz val="12"/>
        <rFont val="Times New Roman"/>
        <family val="1"/>
      </rPr>
      <t xml:space="preserve">  Difference between 2003 actuarial's estimate of incurred losses  vs. </t>
    </r>
  </si>
  <si>
    <r>
      <t>3</t>
    </r>
    <r>
      <rPr>
        <sz val="12"/>
        <rFont val="Times New Roman"/>
        <family val="1"/>
      </rPr>
      <t>18 month Insurance Policy Premium</t>
    </r>
  </si>
  <si>
    <r>
      <t>4</t>
    </r>
    <r>
      <rPr>
        <sz val="12"/>
        <rFont val="Times New Roman"/>
        <family val="1"/>
      </rPr>
      <t>Unanticipated Catastrophic Losses payments</t>
    </r>
  </si>
  <si>
    <r>
      <t>5</t>
    </r>
    <r>
      <rPr>
        <sz val="12"/>
        <rFont val="Times New Roman"/>
        <family val="1"/>
      </rPr>
      <t>Claims Payments to Catastrophic Losses</t>
    </r>
  </si>
  <si>
    <r>
      <t>3</t>
    </r>
    <r>
      <rPr>
        <sz val="12"/>
        <rFont val="Times New Roman"/>
        <family val="1"/>
      </rPr>
      <t>Purchasing 18 month insurance policy for excess liability</t>
    </r>
  </si>
  <si>
    <r>
      <t>5</t>
    </r>
    <r>
      <rPr>
        <sz val="12"/>
        <rFont val="Times New Roman"/>
        <family val="1"/>
      </rPr>
      <t>Claims payment to cat losses</t>
    </r>
  </si>
  <si>
    <r>
      <t>4</t>
    </r>
    <r>
      <rPr>
        <sz val="12"/>
        <rFont val="Times New Roman"/>
        <family val="1"/>
      </rPr>
      <t>Unanticipated catastrophic losses payment</t>
    </r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</si>
</sst>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0.0"/>
    <numFmt numFmtId="167" formatCode="#,##0.0_);[Red]\(#,##0.0\)"/>
    <numFmt numFmtId="168" formatCode="_(* #,##0.000_);_(* \(#,##0.000\);_(* &quot;-&quot;??_);_(@_)"/>
    <numFmt numFmtId="169" formatCode="_(* #,##0.0000_);_(* \(#,##0.0000\);_(* &quot;-&quot;??_);_(@_)"/>
    <numFmt numFmtId="170" formatCode="#,##0;[Red]\(#,##0\)"/>
    <numFmt numFmtId="171" formatCode="#,##0;[Red]\(#,##0\);0"/>
    <numFmt numFmtId="172" formatCode="00000"/>
    <numFmt numFmtId="173" formatCode="&quot;$&quot;#,##0.00;\(&quot;$&quot;#,##0.00\)"/>
    <numFmt numFmtId="174" formatCode="_(&quot;$&quot;* #,##0.0_);_(&quot;$&quot;* \(#,##0.0\);_(&quot;$&quot;* &quot;-&quot;??_);_(@_)"/>
    <numFmt numFmtId="175" formatCode="_(&quot;$&quot;* #,##0_);_(&quot;$&quot;* \(#,##0\);_(&quot;$&quot;* &quot;-&quot;??_);_(@_)"/>
  </numFmts>
  <fonts count="1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2"/>
      <name val="Times New Roman"/>
      <family val="0"/>
    </font>
    <font>
      <sz val="8"/>
      <name val="Arial"/>
      <family val="0"/>
    </font>
    <font>
      <b/>
      <sz val="16"/>
      <name val="Times New Roman"/>
      <family val="1"/>
    </font>
    <font>
      <u val="single"/>
      <sz val="12"/>
      <name val="Times New Roman"/>
      <family val="1"/>
    </font>
    <font>
      <b/>
      <sz val="12"/>
      <name val="Times New Roman"/>
      <family val="1"/>
    </font>
    <font>
      <vertAlign val="superscript"/>
      <sz val="12"/>
      <name val="Times New Roman"/>
      <family val="1"/>
    </font>
    <font>
      <b/>
      <vertAlign val="superscript"/>
      <sz val="12"/>
      <name val="Times New Roman"/>
      <family val="1"/>
    </font>
    <font>
      <sz val="12"/>
      <name val="Arial"/>
      <family val="0"/>
    </font>
    <font>
      <b/>
      <u val="single"/>
      <sz val="12"/>
      <name val="Times New Roman"/>
      <family val="1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37" fontId="3" fillId="0" borderId="0">
      <alignment/>
      <protection/>
    </xf>
    <xf numFmtId="37" fontId="3" fillId="0" borderId="0">
      <alignment/>
      <protection/>
    </xf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164" fontId="3" fillId="0" borderId="1" xfId="15" applyNumberFormat="1" applyFont="1" applyFill="1" applyBorder="1" applyAlignment="1">
      <alignment/>
    </xf>
    <xf numFmtId="164" fontId="3" fillId="0" borderId="2" xfId="15" applyNumberFormat="1" applyFont="1" applyFill="1" applyBorder="1" applyAlignment="1">
      <alignment/>
    </xf>
    <xf numFmtId="164" fontId="3" fillId="0" borderId="1" xfId="15" applyNumberFormat="1" applyFont="1" applyFill="1" applyBorder="1" applyAlignment="1" quotePrefix="1">
      <alignment/>
    </xf>
    <xf numFmtId="164" fontId="3" fillId="0" borderId="1" xfId="15" applyNumberFormat="1" applyFont="1" applyFill="1" applyBorder="1" applyAlignment="1">
      <alignment/>
    </xf>
    <xf numFmtId="164" fontId="3" fillId="0" borderId="3" xfId="15" applyNumberFormat="1" applyFont="1" applyFill="1" applyBorder="1" applyAlignment="1">
      <alignment/>
    </xf>
    <xf numFmtId="164" fontId="3" fillId="0" borderId="3" xfId="15" applyNumberFormat="1" applyFont="1" applyFill="1" applyBorder="1" applyAlignment="1">
      <alignment/>
    </xf>
    <xf numFmtId="164" fontId="7" fillId="0" borderId="2" xfId="15" applyNumberFormat="1" applyFont="1" applyFill="1" applyBorder="1" applyAlignment="1">
      <alignment/>
    </xf>
    <xf numFmtId="37" fontId="7" fillId="0" borderId="4" xfId="21" applyFont="1" applyFill="1" applyBorder="1" applyAlignment="1">
      <alignment horizontal="left"/>
      <protection/>
    </xf>
    <xf numFmtId="164" fontId="7" fillId="0" borderId="5" xfId="15" applyNumberFormat="1" applyFont="1" applyFill="1" applyBorder="1" applyAlignment="1">
      <alignment/>
    </xf>
    <xf numFmtId="164" fontId="7" fillId="0" borderId="1" xfId="15" applyNumberFormat="1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37" fontId="6" fillId="0" borderId="3" xfId="21" applyFont="1" applyFill="1" applyBorder="1" applyAlignment="1">
      <alignment horizontal="left" wrapText="1"/>
      <protection/>
    </xf>
    <xf numFmtId="37" fontId="7" fillId="0" borderId="2" xfId="21" applyFont="1" applyFill="1" applyBorder="1" applyAlignment="1">
      <alignment horizontal="center" wrapText="1"/>
      <protection/>
    </xf>
    <xf numFmtId="37" fontId="7" fillId="0" borderId="6" xfId="21" applyFont="1" applyFill="1" applyBorder="1" applyAlignment="1">
      <alignment horizontal="center" wrapText="1"/>
      <protection/>
    </xf>
    <xf numFmtId="0" fontId="3" fillId="0" borderId="0" xfId="0" applyFont="1" applyFill="1" applyBorder="1" applyAlignment="1">
      <alignment/>
    </xf>
    <xf numFmtId="164" fontId="7" fillId="0" borderId="5" xfId="15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164" fontId="7" fillId="0" borderId="2" xfId="15" applyNumberFormat="1" applyFont="1" applyFill="1" applyBorder="1" applyAlignment="1">
      <alignment/>
    </xf>
    <xf numFmtId="164" fontId="7" fillId="0" borderId="1" xfId="15" applyNumberFormat="1" applyFont="1" applyFill="1" applyBorder="1" applyAlignment="1">
      <alignment/>
    </xf>
    <xf numFmtId="0" fontId="3" fillId="0" borderId="7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37" fontId="3" fillId="0" borderId="2" xfId="21" applyFont="1" applyFill="1" applyBorder="1">
      <alignment/>
      <protection/>
    </xf>
    <xf numFmtId="164" fontId="3" fillId="0" borderId="2" xfId="15" applyNumberFormat="1" applyFont="1" applyFill="1" applyBorder="1" applyAlignment="1">
      <alignment/>
    </xf>
    <xf numFmtId="164" fontId="7" fillId="0" borderId="2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37" fontId="3" fillId="0" borderId="3" xfId="21" applyFont="1" applyFill="1" applyBorder="1" applyAlignment="1">
      <alignment horizontal="centerContinuous" wrapText="1"/>
      <protection/>
    </xf>
    <xf numFmtId="37" fontId="3" fillId="0" borderId="8" xfId="21" applyFont="1" applyFill="1" applyBorder="1" applyAlignment="1">
      <alignment horizontal="left" wrapText="1"/>
      <protection/>
    </xf>
    <xf numFmtId="37" fontId="7" fillId="0" borderId="9" xfId="21" applyFont="1" applyFill="1" applyBorder="1" applyAlignment="1">
      <alignment horizontal="left"/>
      <protection/>
    </xf>
    <xf numFmtId="37" fontId="3" fillId="0" borderId="6" xfId="21" applyFont="1" applyFill="1" applyBorder="1" applyAlignment="1">
      <alignment horizontal="left" wrapText="1"/>
      <protection/>
    </xf>
    <xf numFmtId="37" fontId="7" fillId="0" borderId="0" xfId="21" applyFont="1" applyFill="1" applyBorder="1" applyAlignment="1">
      <alignment horizontal="center" wrapText="1"/>
      <protection/>
    </xf>
    <xf numFmtId="37" fontId="7" fillId="0" borderId="8" xfId="21" applyFont="1" applyFill="1" applyBorder="1" applyAlignment="1">
      <alignment horizontal="center" wrapText="1"/>
      <protection/>
    </xf>
    <xf numFmtId="0" fontId="3" fillId="0" borderId="0" xfId="0" applyFont="1" applyFill="1" applyBorder="1" applyAlignment="1">
      <alignment horizontal="centerContinuous"/>
    </xf>
    <xf numFmtId="0" fontId="3" fillId="0" borderId="9" xfId="0" applyFont="1" applyFill="1" applyBorder="1" applyAlignment="1">
      <alignment horizontal="centerContinuous"/>
    </xf>
    <xf numFmtId="0" fontId="3" fillId="0" borderId="3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164" fontId="3" fillId="0" borderId="11" xfId="15" applyNumberFormat="1" applyFont="1" applyFill="1" applyBorder="1" applyAlignment="1">
      <alignment wrapText="1"/>
    </xf>
    <xf numFmtId="37" fontId="3" fillId="0" borderId="7" xfId="22" applyFont="1" applyFill="1" applyBorder="1" applyAlignment="1">
      <alignment horizontal="left"/>
      <protection/>
    </xf>
    <xf numFmtId="164" fontId="3" fillId="0" borderId="8" xfId="15" applyNumberFormat="1" applyFont="1" applyFill="1" applyBorder="1" applyAlignment="1">
      <alignment/>
    </xf>
    <xf numFmtId="37" fontId="7" fillId="0" borderId="12" xfId="22" applyFont="1" applyFill="1" applyBorder="1" applyAlignment="1">
      <alignment horizontal="left"/>
      <protection/>
    </xf>
    <xf numFmtId="164" fontId="7" fillId="0" borderId="6" xfId="15" applyNumberFormat="1" applyFont="1" applyFill="1" applyBorder="1" applyAlignment="1">
      <alignment/>
    </xf>
    <xf numFmtId="37" fontId="7" fillId="0" borderId="13" xfId="22" applyFont="1" applyFill="1" applyBorder="1" applyAlignment="1" quotePrefix="1">
      <alignment horizontal="left"/>
      <protection/>
    </xf>
    <xf numFmtId="164" fontId="3" fillId="0" borderId="10" xfId="15" applyNumberFormat="1" applyFont="1" applyFill="1" applyBorder="1" applyAlignment="1">
      <alignment/>
    </xf>
    <xf numFmtId="37" fontId="7" fillId="0" borderId="12" xfId="22" applyFont="1" applyFill="1" applyBorder="1" applyAlignment="1" quotePrefix="1">
      <alignment horizontal="left"/>
      <protection/>
    </xf>
    <xf numFmtId="37" fontId="7" fillId="0" borderId="13" xfId="22" applyFont="1" applyFill="1" applyBorder="1" applyAlignment="1">
      <alignment horizontal="left"/>
      <protection/>
    </xf>
    <xf numFmtId="164" fontId="7" fillId="0" borderId="6" xfId="15" applyNumberFormat="1" applyFont="1" applyFill="1" applyBorder="1" applyAlignment="1">
      <alignment wrapText="1"/>
    </xf>
    <xf numFmtId="37" fontId="7" fillId="0" borderId="7" xfId="22" applyFont="1" applyFill="1" applyBorder="1" applyAlignment="1" quotePrefix="1">
      <alignment horizontal="left"/>
      <protection/>
    </xf>
    <xf numFmtId="37" fontId="3" fillId="0" borderId="7" xfId="22" applyFont="1" applyFill="1" applyBorder="1" applyAlignment="1" quotePrefix="1">
      <alignment horizontal="left"/>
      <protection/>
    </xf>
    <xf numFmtId="164" fontId="3" fillId="0" borderId="6" xfId="15" applyNumberFormat="1" applyFont="1" applyFill="1" applyBorder="1" applyAlignment="1">
      <alignment/>
    </xf>
    <xf numFmtId="37" fontId="7" fillId="0" borderId="6" xfId="21" applyFont="1" applyFill="1" applyBorder="1">
      <alignment/>
      <protection/>
    </xf>
    <xf numFmtId="164" fontId="7" fillId="0" borderId="8" xfId="15" applyNumberFormat="1" applyFont="1" applyFill="1" applyBorder="1" applyAlignment="1">
      <alignment/>
    </xf>
    <xf numFmtId="37" fontId="3" fillId="0" borderId="3" xfId="21" applyFont="1" applyFill="1" applyBorder="1">
      <alignment/>
      <protection/>
    </xf>
    <xf numFmtId="37" fontId="7" fillId="0" borderId="3" xfId="21" applyFont="1" applyFill="1" applyBorder="1">
      <alignment/>
      <protection/>
    </xf>
    <xf numFmtId="0" fontId="3" fillId="0" borderId="10" xfId="0" applyFont="1" applyFill="1" applyBorder="1" applyAlignment="1">
      <alignment horizontal="center"/>
    </xf>
    <xf numFmtId="37" fontId="3" fillId="0" borderId="12" xfId="22" applyFont="1" applyFill="1" applyBorder="1" applyAlignment="1" quotePrefix="1">
      <alignment horizontal="left"/>
      <protection/>
    </xf>
    <xf numFmtId="37" fontId="3" fillId="0" borderId="6" xfId="21" applyFont="1" applyFill="1" applyBorder="1">
      <alignment/>
      <protection/>
    </xf>
    <xf numFmtId="0" fontId="7" fillId="0" borderId="6" xfId="0" applyFont="1" applyFill="1" applyBorder="1" applyAlignment="1">
      <alignment/>
    </xf>
    <xf numFmtId="0" fontId="11" fillId="0" borderId="0" xfId="0" applyFont="1" applyFill="1" applyBorder="1" applyAlignment="1">
      <alignment horizontal="left"/>
    </xf>
    <xf numFmtId="175" fontId="3" fillId="0" borderId="0" xfId="17" applyNumberFormat="1" applyFont="1" applyFill="1" applyBorder="1" applyAlignment="1">
      <alignment horizontal="left"/>
    </xf>
    <xf numFmtId="37" fontId="7" fillId="0" borderId="14" xfId="21" applyFont="1" applyFill="1" applyBorder="1" applyAlignment="1">
      <alignment horizontal="left" wrapText="1"/>
      <protection/>
    </xf>
    <xf numFmtId="37" fontId="7" fillId="0" borderId="9" xfId="21" applyFont="1" applyFill="1" applyBorder="1" applyAlignment="1" applyProtection="1">
      <alignment horizontal="left" wrapText="1"/>
      <protection/>
    </xf>
    <xf numFmtId="0" fontId="3" fillId="0" borderId="13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9" xfId="0" applyFont="1" applyFill="1" applyBorder="1" applyAlignment="1">
      <alignment horizontal="left"/>
    </xf>
    <xf numFmtId="37" fontId="7" fillId="0" borderId="15" xfId="22" applyFont="1" applyFill="1" applyBorder="1" applyAlignment="1" quotePrefix="1">
      <alignment horizontal="left"/>
      <protection/>
    </xf>
    <xf numFmtId="164" fontId="7" fillId="0" borderId="16" xfId="15" applyNumberFormat="1" applyFont="1" applyFill="1" applyBorder="1" applyAlignment="1">
      <alignment/>
    </xf>
    <xf numFmtId="164" fontId="7" fillId="0" borderId="16" xfId="15" applyNumberFormat="1" applyFont="1" applyFill="1" applyBorder="1" applyAlignment="1">
      <alignment/>
    </xf>
    <xf numFmtId="164" fontId="7" fillId="0" borderId="17" xfId="15" applyNumberFormat="1" applyFont="1" applyFill="1" applyBorder="1" applyAlignment="1">
      <alignment horizontal="left" wrapText="1"/>
    </xf>
    <xf numFmtId="37" fontId="5" fillId="0" borderId="14" xfId="21" applyFont="1" applyFill="1" applyBorder="1" applyAlignment="1">
      <alignment horizontal="centerContinuous" wrapText="1"/>
      <protection/>
    </xf>
    <xf numFmtId="37" fontId="5" fillId="0" borderId="10" xfId="21" applyFont="1" applyFill="1" applyBorder="1" applyAlignment="1">
      <alignment horizontal="centerContinuous" wrapText="1"/>
      <protection/>
    </xf>
    <xf numFmtId="0" fontId="7" fillId="0" borderId="0" xfId="0" applyFont="1" applyFill="1" applyBorder="1" applyAlignment="1">
      <alignment horizontal="right"/>
    </xf>
    <xf numFmtId="175" fontId="7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175" fontId="3" fillId="0" borderId="9" xfId="17" applyNumberFormat="1" applyFont="1" applyFill="1" applyBorder="1" applyAlignment="1">
      <alignment horizontal="left"/>
    </xf>
    <xf numFmtId="37" fontId="3" fillId="0" borderId="1" xfId="22" applyFont="1" applyBorder="1" applyAlignment="1" quotePrefix="1">
      <alignment horizontal="left"/>
      <protection/>
    </xf>
    <xf numFmtId="164" fontId="3" fillId="0" borderId="7" xfId="15" applyNumberFormat="1" applyFont="1" applyFill="1" applyBorder="1" applyAlignment="1">
      <alignment/>
    </xf>
    <xf numFmtId="43" fontId="3" fillId="0" borderId="1" xfId="15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right"/>
    </xf>
    <xf numFmtId="164" fontId="8" fillId="0" borderId="8" xfId="15" applyNumberFormat="1" applyFont="1" applyFill="1" applyBorder="1" applyAlignment="1">
      <alignment/>
    </xf>
    <xf numFmtId="164" fontId="8" fillId="0" borderId="8" xfId="15" applyNumberFormat="1" applyFont="1" applyFill="1" applyBorder="1" applyAlignment="1">
      <alignment wrapText="1"/>
    </xf>
    <xf numFmtId="0" fontId="7" fillId="0" borderId="0" xfId="0" applyFont="1" applyFill="1" applyBorder="1" applyAlignment="1">
      <alignment horizontal="center"/>
    </xf>
    <xf numFmtId="0" fontId="12" fillId="0" borderId="0" xfId="0" applyFont="1" applyAlignment="1">
      <alignment/>
    </xf>
    <xf numFmtId="37" fontId="5" fillId="0" borderId="0" xfId="21" applyFont="1" applyFill="1" applyBorder="1" applyAlignment="1">
      <alignment horizontal="center" wrapText="1"/>
      <protection/>
    </xf>
    <xf numFmtId="37" fontId="5" fillId="0" borderId="8" xfId="21" applyFont="1" applyFill="1" applyBorder="1" applyAlignment="1">
      <alignment horizontal="center" wrapText="1"/>
      <protection/>
    </xf>
    <xf numFmtId="37" fontId="7" fillId="0" borderId="1" xfId="22" applyFont="1" applyFill="1" applyBorder="1" applyAlignment="1" quotePrefix="1">
      <alignment horizontal="center" vertical="center" textRotation="90"/>
      <protection/>
    </xf>
    <xf numFmtId="0" fontId="10" fillId="0" borderId="1" xfId="0" applyFont="1" applyBorder="1" applyAlignment="1">
      <alignment horizontal="center" vertical="center" textRotation="90"/>
    </xf>
    <xf numFmtId="0" fontId="10" fillId="0" borderId="2" xfId="0" applyFont="1" applyBorder="1" applyAlignment="1">
      <alignment horizontal="center" vertical="center" textRotation="90"/>
    </xf>
    <xf numFmtId="0" fontId="7" fillId="0" borderId="3" xfId="0" applyFont="1" applyFill="1" applyBorder="1" applyAlignment="1">
      <alignment horizontal="center" vertical="center" textRotation="90" wrapText="1"/>
    </xf>
    <xf numFmtId="0" fontId="10" fillId="0" borderId="1" xfId="0" applyFont="1" applyBorder="1" applyAlignment="1">
      <alignment horizontal="center" vertical="center" textRotation="90" wrapText="1"/>
    </xf>
    <xf numFmtId="0" fontId="10" fillId="0" borderId="16" xfId="0" applyFont="1" applyBorder="1" applyAlignment="1">
      <alignment horizontal="center" vertical="center" textRotation="90" wrapText="1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AIRPLAN.XLS" xfId="21"/>
    <cellStyle name="Normal_AIRPLAN.XLS_i695 revised 2000 riskprofinplan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QUARTER\2003%20and%20Allotment%20Plans\QtrlyWorkboo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Form A"/>
      <sheetName val="Form B"/>
      <sheetName val="Form C"/>
      <sheetName val="Form D"/>
      <sheetName val="Table"/>
      <sheetName val="Carryover"/>
      <sheetName val="Footnote"/>
      <sheetName val="1st QOO"/>
      <sheetName val="2nd QOO"/>
      <sheetName val="3rd QOO"/>
      <sheetName val="4th QOO"/>
      <sheetName val="OtherSupplementals"/>
    </sheetNames>
    <sheetDataSet>
      <sheetData sheetId="7">
        <row r="4">
          <cell r="A4">
            <v>1</v>
          </cell>
          <cell r="B4" t="str">
            <v>1.  Vacant Positions / Delays in hiring.</v>
          </cell>
          <cell r="C4" t="str">
            <v>Underexpenditure</v>
          </cell>
        </row>
        <row r="5">
          <cell r="A5">
            <v>2</v>
          </cell>
          <cell r="B5" t="str">
            <v>2.  Expenditure rates are lower than projected.</v>
          </cell>
          <cell r="C5" t="str">
            <v>Underexpenditure</v>
          </cell>
        </row>
        <row r="6">
          <cell r="A6">
            <v>3</v>
          </cell>
          <cell r="B6" t="str">
            <v>3.  Reported expenditures do not include encumbrances.</v>
          </cell>
          <cell r="C6" t="str">
            <v>Underexpenditure</v>
          </cell>
        </row>
        <row r="7">
          <cell r="A7">
            <v>4</v>
          </cell>
          <cell r="B7" t="str">
            <v>4.  Projects are still in process. / Delays in project completion.</v>
          </cell>
          <cell r="C7" t="str">
            <v>Underexpenditure</v>
          </cell>
        </row>
        <row r="8">
          <cell r="A8">
            <v>5</v>
          </cell>
          <cell r="B8" t="str">
            <v>5.  Salary / Benefits savings.</v>
          </cell>
          <cell r="C8" t="str">
            <v>Underexpenditure</v>
          </cell>
        </row>
        <row r="9">
          <cell r="A9">
            <v>6</v>
          </cell>
          <cell r="B9" t="str">
            <v>6.  Various payments and transfers will not be made until the next quarter.</v>
          </cell>
          <cell r="C9" t="str">
            <v>Underexpenditure</v>
          </cell>
        </row>
        <row r="10">
          <cell r="A10">
            <v>7</v>
          </cell>
          <cell r="B10" t="str">
            <v>7.  Outstanding invoices.</v>
          </cell>
          <cell r="C10" t="str">
            <v>Underexpenditure</v>
          </cell>
        </row>
        <row r="11">
          <cell r="A11">
            <v>8</v>
          </cell>
          <cell r="B11" t="str">
            <v>8.  Contracts are not in place.</v>
          </cell>
          <cell r="C11" t="str">
            <v>Underexpenditure</v>
          </cell>
        </row>
        <row r="12">
          <cell r="A12">
            <v>9</v>
          </cell>
          <cell r="B12" t="str">
            <v>9.  Others: Please specify.</v>
          </cell>
          <cell r="C12" t="str">
            <v>Underexpenditure</v>
          </cell>
        </row>
        <row r="13">
          <cell r="A13">
            <v>10</v>
          </cell>
          <cell r="B13" t="str">
            <v>10.  Delays in filling vacant positions. </v>
          </cell>
          <cell r="C13" t="str">
            <v>Underexpenditure</v>
          </cell>
        </row>
        <row r="14">
          <cell r="A14">
            <v>11</v>
          </cell>
          <cell r="B14" t="str">
            <v>11.  Timing of interfund transfers</v>
          </cell>
          <cell r="C14" t="str">
            <v>Underexpenditure</v>
          </cell>
        </row>
        <row r="15">
          <cell r="A15">
            <v>12</v>
          </cell>
          <cell r="B15" t="str">
            <v>12.  Timing of debt service.</v>
          </cell>
          <cell r="C15" t="str">
            <v>Underexpenditure</v>
          </cell>
        </row>
        <row r="16">
          <cell r="A16">
            <v>13</v>
          </cell>
          <cell r="B16" t="str">
            <v>13.  Result of cost-of-living paid but not funded.</v>
          </cell>
          <cell r="C16" t="str">
            <v>Overexpenditure</v>
          </cell>
        </row>
        <row r="17">
          <cell r="A17">
            <v>14</v>
          </cell>
          <cell r="B17" t="str">
            <v>14.  Expenditure rates higher than projected.</v>
          </cell>
          <cell r="C17" t="str">
            <v>Overexpenditure</v>
          </cell>
        </row>
        <row r="18">
          <cell r="A18">
            <v>15</v>
          </cell>
          <cell r="B18" t="str">
            <v>15.  Higher level of vacations and sick leaves than projected.</v>
          </cell>
          <cell r="C18" t="str">
            <v>Overexpenditure</v>
          </cell>
        </row>
        <row r="19">
          <cell r="A19">
            <v>16</v>
          </cell>
          <cell r="B19" t="str">
            <v>16.  Others: Please specify.</v>
          </cell>
          <cell r="C19" t="str">
            <v>Overexpenditure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2"/>
  <sheetViews>
    <sheetView tabSelected="1" zoomScale="75" zoomScaleNormal="75" workbookViewId="0" topLeftCell="B1">
      <selection activeCell="B1" sqref="B1"/>
    </sheetView>
  </sheetViews>
  <sheetFormatPr defaultColWidth="9.140625" defaultRowHeight="12.75"/>
  <cols>
    <col min="1" max="1" width="9.140625" style="15" customWidth="1"/>
    <col min="2" max="2" width="47.28125" style="25" customWidth="1"/>
    <col min="3" max="3" width="15.7109375" style="26" customWidth="1"/>
    <col min="4" max="4" width="15.7109375" style="11" customWidth="1"/>
    <col min="5" max="7" width="15.7109375" style="26" customWidth="1"/>
    <col min="8" max="8" width="56.140625" style="15" customWidth="1"/>
    <col min="9" max="16384" width="9.140625" style="15" customWidth="1"/>
  </cols>
  <sheetData>
    <row r="1" spans="1:8" ht="20.25">
      <c r="A1" s="63"/>
      <c r="B1" s="70" t="s">
        <v>0</v>
      </c>
      <c r="C1" s="70"/>
      <c r="D1" s="70"/>
      <c r="E1" s="70"/>
      <c r="F1" s="70"/>
      <c r="G1" s="70"/>
      <c r="H1" s="71"/>
    </row>
    <row r="2" spans="1:8" ht="19.5" customHeight="1">
      <c r="A2" s="20"/>
      <c r="B2" s="85" t="s">
        <v>1</v>
      </c>
      <c r="C2" s="85"/>
      <c r="D2" s="85"/>
      <c r="E2" s="85"/>
      <c r="F2" s="85"/>
      <c r="G2" s="85"/>
      <c r="H2" s="86"/>
    </row>
    <row r="3" spans="1:8" ht="19.5" customHeight="1">
      <c r="A3" s="20"/>
      <c r="B3" s="11" t="s">
        <v>2</v>
      </c>
      <c r="C3" s="31"/>
      <c r="D3" s="31"/>
      <c r="E3" s="31"/>
      <c r="F3" s="31"/>
      <c r="G3" s="31"/>
      <c r="H3" s="32" t="s">
        <v>51</v>
      </c>
    </row>
    <row r="4" spans="1:8" ht="15.75">
      <c r="A4" s="20"/>
      <c r="B4" s="11" t="s">
        <v>3</v>
      </c>
      <c r="C4" s="33"/>
      <c r="D4" s="33"/>
      <c r="E4" s="33"/>
      <c r="F4" s="33"/>
      <c r="G4" s="33"/>
      <c r="H4" s="28"/>
    </row>
    <row r="5" spans="1:8" ht="15.75">
      <c r="A5" s="64"/>
      <c r="B5" s="65" t="s">
        <v>4</v>
      </c>
      <c r="C5" s="34"/>
      <c r="D5" s="34"/>
      <c r="E5" s="34"/>
      <c r="F5" s="34"/>
      <c r="G5" s="29"/>
      <c r="H5" s="30"/>
    </row>
    <row r="6" spans="1:8" ht="9" customHeight="1">
      <c r="A6" s="63"/>
      <c r="B6" s="61"/>
      <c r="C6" s="12"/>
      <c r="D6" s="35"/>
      <c r="E6" s="36"/>
      <c r="F6" s="27"/>
      <c r="G6" s="27"/>
      <c r="H6" s="37"/>
    </row>
    <row r="7" spans="1:8" ht="50.25" customHeight="1">
      <c r="A7" s="64"/>
      <c r="B7" s="62" t="s">
        <v>5</v>
      </c>
      <c r="C7" s="13" t="s">
        <v>34</v>
      </c>
      <c r="D7" s="13" t="s">
        <v>6</v>
      </c>
      <c r="E7" s="13" t="s">
        <v>7</v>
      </c>
      <c r="F7" s="13" t="s">
        <v>8</v>
      </c>
      <c r="G7" s="13" t="s">
        <v>9</v>
      </c>
      <c r="H7" s="14" t="s">
        <v>10</v>
      </c>
    </row>
    <row r="8" spans="1:8" s="17" customFormat="1" ht="18" customHeight="1">
      <c r="A8" s="90" t="s">
        <v>37</v>
      </c>
      <c r="B8" s="8" t="s">
        <v>11</v>
      </c>
      <c r="C8" s="9">
        <v>9237320</v>
      </c>
      <c r="D8" s="9">
        <v>6311829</v>
      </c>
      <c r="E8" s="9">
        <f>C22</f>
        <v>6497369</v>
      </c>
      <c r="F8" s="9">
        <f>+C22</f>
        <v>6497369</v>
      </c>
      <c r="G8" s="16">
        <f>+F8-D8</f>
        <v>185540</v>
      </c>
      <c r="H8" s="38" t="s">
        <v>12</v>
      </c>
    </row>
    <row r="9" spans="1:8" ht="18" customHeight="1">
      <c r="A9" s="91"/>
      <c r="B9" s="39" t="s">
        <v>13</v>
      </c>
      <c r="C9" s="1">
        <v>20400060</v>
      </c>
      <c r="D9" s="1">
        <v>22029712</v>
      </c>
      <c r="E9" s="1">
        <f>+D9</f>
        <v>22029712</v>
      </c>
      <c r="F9" s="4">
        <f>+E9</f>
        <v>22029712</v>
      </c>
      <c r="G9" s="4"/>
      <c r="H9" s="40"/>
    </row>
    <row r="10" spans="1:8" ht="18" customHeight="1">
      <c r="A10" s="91"/>
      <c r="B10" s="39" t="s">
        <v>14</v>
      </c>
      <c r="C10" s="1">
        <v>1567321</v>
      </c>
      <c r="D10" s="1">
        <v>1230341</v>
      </c>
      <c r="E10" s="1">
        <f>+D10</f>
        <v>1230341</v>
      </c>
      <c r="F10" s="1">
        <v>1831867</v>
      </c>
      <c r="G10" s="4">
        <f aca="true" t="shared" si="0" ref="G10:G18">+F10-D10</f>
        <v>601526</v>
      </c>
      <c r="H10" s="40"/>
    </row>
    <row r="11" spans="1:8" s="17" customFormat="1" ht="18" customHeight="1">
      <c r="A11" s="91"/>
      <c r="B11" s="41" t="s">
        <v>15</v>
      </c>
      <c r="C11" s="7">
        <f>SUM(C9:C10)</f>
        <v>21967381</v>
      </c>
      <c r="D11" s="7">
        <f>SUM(D9:D10)</f>
        <v>23260053</v>
      </c>
      <c r="E11" s="7">
        <f>SUM(E9:E10)</f>
        <v>23260053</v>
      </c>
      <c r="F11" s="7">
        <f>SUM(F9:F10)</f>
        <v>23861579</v>
      </c>
      <c r="G11" s="18">
        <f t="shared" si="0"/>
        <v>601526</v>
      </c>
      <c r="H11" s="42"/>
    </row>
    <row r="12" spans="1:8" ht="18" customHeight="1">
      <c r="A12" s="91"/>
      <c r="B12" s="43" t="s">
        <v>35</v>
      </c>
      <c r="C12" s="5"/>
      <c r="D12" s="5"/>
      <c r="E12" s="5"/>
      <c r="F12" s="5"/>
      <c r="G12" s="6"/>
      <c r="H12" s="44"/>
    </row>
    <row r="13" spans="1:8" ht="18" customHeight="1">
      <c r="A13" s="91"/>
      <c r="B13" s="39" t="s">
        <v>48</v>
      </c>
      <c r="C13" s="1">
        <v>-8650421</v>
      </c>
      <c r="D13" s="1">
        <v>-12679997</v>
      </c>
      <c r="E13" s="1">
        <f>+D13</f>
        <v>-12679997</v>
      </c>
      <c r="F13" s="1">
        <v>-10696139</v>
      </c>
      <c r="G13" s="4">
        <f>+F13-D13</f>
        <v>1983858</v>
      </c>
      <c r="H13" s="81" t="s">
        <v>58</v>
      </c>
    </row>
    <row r="14" spans="1:8" ht="18" customHeight="1">
      <c r="A14" s="91"/>
      <c r="B14" s="39" t="s">
        <v>16</v>
      </c>
      <c r="C14" s="1">
        <v>-8701960</v>
      </c>
      <c r="D14" s="1">
        <v>-9719899</v>
      </c>
      <c r="E14" s="1">
        <f>+D14</f>
        <v>-9719899</v>
      </c>
      <c r="F14" s="1">
        <f>+E14-2968862</f>
        <v>-12688761</v>
      </c>
      <c r="G14" s="4">
        <f>+F14-D14</f>
        <v>-2968862</v>
      </c>
      <c r="H14" s="81" t="s">
        <v>57</v>
      </c>
    </row>
    <row r="15" spans="1:8" ht="18" customHeight="1">
      <c r="A15" s="91"/>
      <c r="B15" s="39" t="s">
        <v>17</v>
      </c>
      <c r="C15" s="1">
        <v>-3248903</v>
      </c>
      <c r="D15" s="1">
        <v>-3368072</v>
      </c>
      <c r="E15" s="1">
        <f>+D15</f>
        <v>-3368072</v>
      </c>
      <c r="F15" s="1">
        <f>+E15</f>
        <v>-3368072</v>
      </c>
      <c r="G15" s="4">
        <f t="shared" si="0"/>
        <v>0</v>
      </c>
      <c r="H15" s="40"/>
    </row>
    <row r="16" spans="1:8" ht="18" customHeight="1">
      <c r="A16" s="91"/>
      <c r="B16" s="39" t="s">
        <v>18</v>
      </c>
      <c r="C16" s="1">
        <v>-274928</v>
      </c>
      <c r="D16" s="1">
        <v>-274928</v>
      </c>
      <c r="E16" s="1">
        <v>-274928</v>
      </c>
      <c r="F16" s="1">
        <f>+E16</f>
        <v>-274928</v>
      </c>
      <c r="G16" s="4">
        <f t="shared" si="0"/>
        <v>0</v>
      </c>
      <c r="H16" s="40"/>
    </row>
    <row r="17" spans="1:8" ht="18" customHeight="1">
      <c r="A17" s="91"/>
      <c r="B17" s="39" t="s">
        <v>19</v>
      </c>
      <c r="C17" s="1">
        <v>-90854</v>
      </c>
      <c r="D17" s="1"/>
      <c r="E17" s="1">
        <v>-94854</v>
      </c>
      <c r="F17" s="1"/>
      <c r="G17" s="4">
        <f t="shared" si="0"/>
        <v>0</v>
      </c>
      <c r="H17" s="40"/>
    </row>
    <row r="18" spans="1:8" s="17" customFormat="1" ht="18" customHeight="1">
      <c r="A18" s="91"/>
      <c r="B18" s="45" t="s">
        <v>20</v>
      </c>
      <c r="C18" s="7">
        <f>SUM(C13:C17)</f>
        <v>-20967066</v>
      </c>
      <c r="D18" s="7">
        <f>SUM(D13:D16)</f>
        <v>-26042896</v>
      </c>
      <c r="E18" s="7">
        <f>SUM(E13:E17)</f>
        <v>-26137750</v>
      </c>
      <c r="F18" s="7">
        <f>SUM(F13:F17)</f>
        <v>-27027900</v>
      </c>
      <c r="G18" s="7">
        <f t="shared" si="0"/>
        <v>-985004</v>
      </c>
      <c r="H18" s="42"/>
    </row>
    <row r="19" spans="1:8" ht="18" customHeight="1">
      <c r="A19" s="91"/>
      <c r="B19" s="46" t="s">
        <v>21</v>
      </c>
      <c r="C19" s="5"/>
      <c r="D19" s="5"/>
      <c r="E19" s="5"/>
      <c r="F19" s="6"/>
      <c r="G19" s="6"/>
      <c r="H19" s="44"/>
    </row>
    <row r="20" spans="1:8" ht="18" customHeight="1">
      <c r="A20" s="91"/>
      <c r="B20" s="39" t="s">
        <v>38</v>
      </c>
      <c r="C20" s="1">
        <v>-3740266</v>
      </c>
      <c r="D20" s="1">
        <v>-1175530</v>
      </c>
      <c r="E20" s="1">
        <f>+D20</f>
        <v>-1175530</v>
      </c>
      <c r="F20" s="1"/>
      <c r="G20" s="4">
        <f>+F20-D20</f>
        <v>1175530</v>
      </c>
      <c r="H20" s="40"/>
    </row>
    <row r="21" spans="1:8" s="17" customFormat="1" ht="18" customHeight="1">
      <c r="A21" s="91"/>
      <c r="B21" s="45" t="s">
        <v>22</v>
      </c>
      <c r="C21" s="7">
        <f>SUM(C20:C20)</f>
        <v>-3740266</v>
      </c>
      <c r="D21" s="7">
        <f>SUM(D20:D20)</f>
        <v>-1175530</v>
      </c>
      <c r="E21" s="7">
        <f>SUM(E20:E20)</f>
        <v>-1175530</v>
      </c>
      <c r="F21" s="7">
        <f>SUM(F20:F20)</f>
        <v>0</v>
      </c>
      <c r="G21" s="18">
        <f>+F21-D21</f>
        <v>1175530</v>
      </c>
      <c r="H21" s="47"/>
    </row>
    <row r="22" spans="1:8" s="17" customFormat="1" ht="18" customHeight="1" thickBot="1">
      <c r="A22" s="92"/>
      <c r="B22" s="66" t="s">
        <v>23</v>
      </c>
      <c r="C22" s="67">
        <f>+C21+C18+C11+C8</f>
        <v>6497369</v>
      </c>
      <c r="D22" s="67">
        <f>+D21+D18+D11+D8</f>
        <v>2353456</v>
      </c>
      <c r="E22" s="67">
        <f>+E21+E18+E11+E8</f>
        <v>2444142</v>
      </c>
      <c r="F22" s="67">
        <f>+F21+F18+F11+F8</f>
        <v>3331048</v>
      </c>
      <c r="G22" s="68">
        <f>+F22-D22</f>
        <v>977592</v>
      </c>
      <c r="H22" s="69"/>
    </row>
    <row r="23" spans="1:8" s="17" customFormat="1" ht="18" customHeight="1">
      <c r="A23" s="87" t="s">
        <v>24</v>
      </c>
      <c r="B23" s="45" t="s">
        <v>25</v>
      </c>
      <c r="C23" s="7">
        <v>16518430</v>
      </c>
      <c r="D23" s="7">
        <v>16606159.725</v>
      </c>
      <c r="E23" s="7">
        <f>C33</f>
        <v>14864857</v>
      </c>
      <c r="F23" s="7">
        <f>+C33</f>
        <v>14864857</v>
      </c>
      <c r="G23" s="18">
        <f>+F23-D23</f>
        <v>-1741302.7249999996</v>
      </c>
      <c r="H23" s="42"/>
    </row>
    <row r="24" spans="1:8" s="17" customFormat="1" ht="18" customHeight="1">
      <c r="A24" s="88"/>
      <c r="B24" s="48" t="s">
        <v>26</v>
      </c>
      <c r="C24" s="1"/>
      <c r="D24" s="1"/>
      <c r="E24" s="1"/>
      <c r="F24" s="1"/>
      <c r="G24" s="4"/>
      <c r="H24" s="40"/>
    </row>
    <row r="25" spans="1:8" ht="18" customHeight="1">
      <c r="A25" s="88"/>
      <c r="B25" s="49" t="s">
        <v>27</v>
      </c>
      <c r="C25" s="1">
        <v>327500</v>
      </c>
      <c r="D25" s="1"/>
      <c r="E25" s="1"/>
      <c r="F25" s="1">
        <f>1372683.17*2</f>
        <v>2745366.34</v>
      </c>
      <c r="G25" s="4">
        <f>+F25-D25</f>
        <v>2745366.34</v>
      </c>
      <c r="H25" s="40" t="s">
        <v>49</v>
      </c>
    </row>
    <row r="26" spans="1:8" ht="18" customHeight="1">
      <c r="A26" s="88"/>
      <c r="B26" s="49" t="s">
        <v>28</v>
      </c>
      <c r="C26" s="1">
        <v>445165</v>
      </c>
      <c r="D26" s="3">
        <v>367574.005715425</v>
      </c>
      <c r="E26" s="3">
        <v>491470</v>
      </c>
      <c r="F26" s="1">
        <v>398301</v>
      </c>
      <c r="G26" s="4">
        <f>+F26-E26</f>
        <v>-93169</v>
      </c>
      <c r="H26" s="40" t="s">
        <v>29</v>
      </c>
    </row>
    <row r="27" spans="1:8" ht="18" customHeight="1">
      <c r="A27" s="88"/>
      <c r="B27" s="20" t="s">
        <v>36</v>
      </c>
      <c r="C27" s="21"/>
      <c r="D27" s="21"/>
      <c r="E27" s="21"/>
      <c r="F27" s="1">
        <v>-122500</v>
      </c>
      <c r="G27" s="4">
        <f>+F27-E27</f>
        <v>-122500</v>
      </c>
      <c r="H27" s="40"/>
    </row>
    <row r="28" spans="1:8" ht="18" customHeight="1">
      <c r="A28" s="88"/>
      <c r="B28" s="45" t="s">
        <v>15</v>
      </c>
      <c r="C28" s="2">
        <f>SUM(C25:C27)</f>
        <v>772665</v>
      </c>
      <c r="D28" s="2">
        <f>SUM(D25:D27)</f>
        <v>367574.005715425</v>
      </c>
      <c r="E28" s="2">
        <f>SUM(E25:E27)</f>
        <v>491470</v>
      </c>
      <c r="F28" s="2">
        <f>SUM(F25:F27)</f>
        <v>3021167.34</v>
      </c>
      <c r="G28" s="2">
        <f>SUM(G25:G27)</f>
        <v>2529697.34</v>
      </c>
      <c r="H28" s="50"/>
    </row>
    <row r="29" spans="1:8" ht="18" customHeight="1">
      <c r="A29" s="88"/>
      <c r="B29" s="43" t="s">
        <v>30</v>
      </c>
      <c r="C29" s="5"/>
      <c r="D29" s="5"/>
      <c r="E29" s="5"/>
      <c r="F29" s="5"/>
      <c r="G29" s="6"/>
      <c r="H29" s="44"/>
    </row>
    <row r="30" spans="1:8" ht="18" customHeight="1">
      <c r="A30" s="88"/>
      <c r="B30" s="76" t="s">
        <v>50</v>
      </c>
      <c r="C30" s="1"/>
      <c r="D30" s="1">
        <v>-22915</v>
      </c>
      <c r="E30" s="1">
        <f>D30</f>
        <v>-22915</v>
      </c>
      <c r="F30" s="1">
        <f>E30</f>
        <v>-22915</v>
      </c>
      <c r="G30" s="78">
        <f>+F30-D30</f>
        <v>0</v>
      </c>
      <c r="H30" s="40"/>
    </row>
    <row r="31" spans="1:8" ht="18" customHeight="1">
      <c r="A31" s="88"/>
      <c r="B31" s="49" t="s">
        <v>39</v>
      </c>
      <c r="C31" s="77">
        <f>-26114-2400124</f>
        <v>-2426238</v>
      </c>
      <c r="D31" s="21"/>
      <c r="E31" s="15"/>
      <c r="F31" s="1">
        <v>-5046600</v>
      </c>
      <c r="G31" s="4">
        <f>+F31-D31</f>
        <v>-5046600</v>
      </c>
      <c r="H31" s="82" t="s">
        <v>59</v>
      </c>
    </row>
    <row r="32" spans="1:8" s="17" customFormat="1" ht="18" customHeight="1">
      <c r="A32" s="88"/>
      <c r="B32" s="45" t="s">
        <v>20</v>
      </c>
      <c r="C32" s="7">
        <f>SUM(C31:C31)</f>
        <v>-2426238</v>
      </c>
      <c r="D32" s="7">
        <f>SUM(D30:D30)</f>
        <v>-22915</v>
      </c>
      <c r="E32" s="7">
        <f>SUM(E30:E30)</f>
        <v>-22915</v>
      </c>
      <c r="F32" s="7">
        <f>SUM(F30:F31)</f>
        <v>-5069515</v>
      </c>
      <c r="G32" s="18">
        <f>SUM(G30:G31)</f>
        <v>-5046600</v>
      </c>
      <c r="H32" s="51"/>
    </row>
    <row r="33" spans="1:8" s="17" customFormat="1" ht="18" customHeight="1">
      <c r="A33" s="88"/>
      <c r="B33" s="48" t="s">
        <v>31</v>
      </c>
      <c r="C33" s="10">
        <f>+C32+C28+C23</f>
        <v>14864857</v>
      </c>
      <c r="D33" s="10">
        <f>+D32+D28+D23</f>
        <v>16950818.730715424</v>
      </c>
      <c r="E33" s="10">
        <f>+E32+E28+E23</f>
        <v>15333412</v>
      </c>
      <c r="F33" s="10">
        <f>+F32+F28+F23</f>
        <v>12816509.34</v>
      </c>
      <c r="G33" s="19">
        <f>+F33-D33</f>
        <v>-4134309.390715424</v>
      </c>
      <c r="H33" s="52"/>
    </row>
    <row r="34" spans="1:8" s="17" customFormat="1" ht="18" customHeight="1">
      <c r="A34" s="88"/>
      <c r="B34" s="43" t="s">
        <v>32</v>
      </c>
      <c r="C34" s="53"/>
      <c r="D34" s="54"/>
      <c r="E34" s="53"/>
      <c r="F34" s="53"/>
      <c r="G34" s="5"/>
      <c r="H34" s="55"/>
    </row>
    <row r="35" spans="1:8" ht="18" customHeight="1">
      <c r="A35" s="88"/>
      <c r="B35" s="56" t="s">
        <v>40</v>
      </c>
      <c r="C35" s="2">
        <v>-16277000</v>
      </c>
      <c r="D35" s="22">
        <v>-16439770</v>
      </c>
      <c r="E35" s="23">
        <f>+D35</f>
        <v>-16439770</v>
      </c>
      <c r="F35" s="23">
        <v>-15876000</v>
      </c>
      <c r="G35" s="2">
        <f>+D35-F35</f>
        <v>-563770</v>
      </c>
      <c r="H35" s="57"/>
    </row>
    <row r="36" spans="1:8" ht="18" customHeight="1">
      <c r="A36" s="89"/>
      <c r="B36" s="45" t="s">
        <v>23</v>
      </c>
      <c r="C36" s="24">
        <f>+C35+C33</f>
        <v>-1412143</v>
      </c>
      <c r="D36" s="24">
        <f>+D35+D33</f>
        <v>511048.7307154238</v>
      </c>
      <c r="E36" s="24">
        <f>+E35+E33</f>
        <v>-1106358</v>
      </c>
      <c r="F36" s="24">
        <f>+F35+F33</f>
        <v>-3059490.66</v>
      </c>
      <c r="G36" s="7">
        <f>+F36-D36</f>
        <v>-3570539.390715424</v>
      </c>
      <c r="H36" s="58"/>
    </row>
    <row r="37" spans="1:2" ht="15.75">
      <c r="A37" s="59" t="s">
        <v>33</v>
      </c>
      <c r="B37" s="15"/>
    </row>
    <row r="38" spans="1:7" ht="15.75">
      <c r="A38" s="11" t="s">
        <v>44</v>
      </c>
      <c r="B38" s="15"/>
      <c r="E38" s="83" t="s">
        <v>41</v>
      </c>
      <c r="F38" s="84"/>
      <c r="G38" s="84"/>
    </row>
    <row r="39" spans="1:7" ht="18.75">
      <c r="A39" s="11" t="s">
        <v>45</v>
      </c>
      <c r="B39" s="15"/>
      <c r="E39" s="15"/>
      <c r="F39" s="80" t="s">
        <v>54</v>
      </c>
      <c r="G39" s="60">
        <f>-G14</f>
        <v>2968862</v>
      </c>
    </row>
    <row r="40" spans="1:7" ht="18.75">
      <c r="A40" s="11" t="s">
        <v>47</v>
      </c>
      <c r="B40" s="15"/>
      <c r="E40" s="15"/>
      <c r="F40" s="80" t="s">
        <v>55</v>
      </c>
      <c r="G40" s="60">
        <f>-G31</f>
        <v>5046600</v>
      </c>
    </row>
    <row r="41" spans="1:7" ht="18.75">
      <c r="A41" s="11" t="s">
        <v>46</v>
      </c>
      <c r="B41" s="15"/>
      <c r="E41" s="15"/>
      <c r="F41" s="80" t="s">
        <v>56</v>
      </c>
      <c r="G41" s="75">
        <f>-G13</f>
        <v>-1983858</v>
      </c>
    </row>
    <row r="42" spans="1:7" ht="18.75">
      <c r="A42" s="79" t="s">
        <v>52</v>
      </c>
      <c r="B42" s="15"/>
      <c r="D42" s="74"/>
      <c r="E42" s="17"/>
      <c r="F42" s="72" t="s">
        <v>42</v>
      </c>
      <c r="G42" s="73">
        <f>SUM(G39:G41)</f>
        <v>6031604</v>
      </c>
    </row>
    <row r="43" spans="1:2" ht="18.75">
      <c r="A43" s="79" t="s">
        <v>53</v>
      </c>
      <c r="B43" s="15"/>
    </row>
    <row r="44" spans="1:2" ht="15.75">
      <c r="A44" s="11" t="s">
        <v>43</v>
      </c>
      <c r="B44" s="11"/>
    </row>
    <row r="45" ht="15.75">
      <c r="B45" s="11"/>
    </row>
    <row r="46" spans="2:3" ht="15.75">
      <c r="B46" s="15"/>
      <c r="C46" s="15"/>
    </row>
    <row r="47" spans="2:3" ht="15.75">
      <c r="B47" s="15"/>
      <c r="C47" s="15"/>
    </row>
    <row r="48" spans="2:3" ht="15.75">
      <c r="B48" s="15"/>
      <c r="C48" s="15"/>
    </row>
    <row r="49" spans="2:3" ht="15.75">
      <c r="B49" s="15"/>
      <c r="C49" s="15"/>
    </row>
    <row r="50" spans="2:3" ht="15.75">
      <c r="B50" s="15"/>
      <c r="C50" s="15"/>
    </row>
    <row r="51" spans="2:3" ht="15.75">
      <c r="B51" s="15"/>
      <c r="C51" s="15"/>
    </row>
    <row r="52" spans="2:3" ht="15.75">
      <c r="B52" s="15"/>
      <c r="C52" s="15"/>
    </row>
  </sheetData>
  <mergeCells count="4">
    <mergeCell ref="E38:G38"/>
    <mergeCell ref="B2:H2"/>
    <mergeCell ref="A23:A36"/>
    <mergeCell ref="A8:A22"/>
  </mergeCells>
  <printOptions horizontalCentered="1"/>
  <pageMargins left="0.15" right="0.14" top="0.55" bottom="0.37" header="0.16" footer="0.19"/>
  <pageSetup fitToHeight="1" fitToWidth="1" horizontalDpi="600" verticalDpi="600" orientation="landscape" scale="72" r:id="rId1"/>
  <ignoredErrors>
    <ignoredError sqref="G32" formula="1"/>
    <ignoredError sqref="C11:D1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contrea</dc:creator>
  <cp:keywords/>
  <dc:description/>
  <cp:lastModifiedBy>Janet Masuo</cp:lastModifiedBy>
  <cp:lastPrinted>2004-08-04T23:08:12Z</cp:lastPrinted>
  <dcterms:created xsi:type="dcterms:W3CDTF">2004-07-22T18:31:44Z</dcterms:created>
  <dcterms:modified xsi:type="dcterms:W3CDTF">2004-08-12T18:35:21Z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-900042111</vt:i4>
  </property>
  <property fmtid="{D5CDD505-2E9C-101B-9397-08002B2CF9AE}" pid="3" name="_EmailSubject">
    <vt:lpwstr>3rd Qtr Omnibus</vt:lpwstr>
  </property>
  <property fmtid="{D5CDD505-2E9C-101B-9397-08002B2CF9AE}" pid="4" name="_AuthorEmail">
    <vt:lpwstr>Laura.Kennison@METROKC.GOV</vt:lpwstr>
  </property>
  <property fmtid="{D5CDD505-2E9C-101B-9397-08002B2CF9AE}" pid="5" name="_AuthorEmailDisplayName">
    <vt:lpwstr>Kennison, Laura</vt:lpwstr>
  </property>
  <property fmtid="{D5CDD505-2E9C-101B-9397-08002B2CF9AE}" pid="6" name="_PreviousAdHocReviewCycleID">
    <vt:i4>1059645854</vt:i4>
  </property>
  <property fmtid="{D5CDD505-2E9C-101B-9397-08002B2CF9AE}" pid="7" name="_ReviewingToolsShownOnce">
    <vt:lpwstr/>
  </property>
</Properties>
</file>