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7" rupBuild="19001"/>
  <workbookPr defaultThemeVersion="166925"/>
  <bookViews>
    <workbookView xWindow="0" yWindow="0" windowWidth="19200" windowHeight="6648" activeTab="0"/>
  </bookViews>
  <sheets>
    <sheet name="DY1 Distribution" sheetId="1" r:id="rId1"/>
  </sheet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<sst xmlns="http://schemas.openxmlformats.org/spreadsheetml/2006/main" count="48" uniqueCount="37">
  <si>
    <t>HealthierHere</t>
  </si>
  <si>
    <t>King County Accountable Community of Health</t>
  </si>
  <si>
    <t>January 2018</t>
  </si>
  <si>
    <t>DY1 Projected Distribution</t>
  </si>
  <si>
    <t>Allocation by Use Categories</t>
  </si>
  <si>
    <t xml:space="preserve"> %</t>
  </si>
  <si>
    <t>Project Cost</t>
  </si>
  <si>
    <t>By Provider Types</t>
  </si>
  <si>
    <t>Engagement</t>
  </si>
  <si>
    <t>Medicaid Providers</t>
  </si>
  <si>
    <t>Non-Medicaid Providers</t>
  </si>
  <si>
    <t>Tribes</t>
  </si>
  <si>
    <t>Sub-total</t>
  </si>
  <si>
    <t>Domain 1</t>
  </si>
  <si>
    <t>Population Health</t>
  </si>
  <si>
    <t>Workforce</t>
  </si>
  <si>
    <t>Total</t>
  </si>
  <si>
    <t>ACH Defined</t>
  </si>
  <si>
    <t>Reserve</t>
  </si>
  <si>
    <t>Administrative Budget</t>
  </si>
  <si>
    <t>Project Management/Domain1 Activity Support</t>
  </si>
  <si>
    <t>Total DY1 Incentive</t>
  </si>
  <si>
    <t>Fully Integrated MC</t>
  </si>
  <si>
    <t>Behaviorial Health Incentive (BHI)</t>
  </si>
  <si>
    <t>Grand Total Distribution</t>
  </si>
  <si>
    <t>Total Provider Types</t>
  </si>
  <si>
    <t>Total Medicaid Providers</t>
  </si>
  <si>
    <t>Total Non-Medicaid Providers</t>
  </si>
  <si>
    <t>Total Tribes</t>
  </si>
  <si>
    <t>Notes:</t>
  </si>
  <si>
    <t xml:space="preserve">   *  This reflects the maximum incentive dollars estimated by the state at this time.</t>
  </si>
  <si>
    <r>
      <t>Total Projected Incentive</t>
    </r>
    <r>
      <rPr>
        <b/>
        <sz val="11"/>
        <color rgb="FFC00000"/>
        <rFont val="Calibri"/>
        <family val="2"/>
        <scheme val="minor"/>
      </rPr>
      <t>*</t>
    </r>
  </si>
  <si>
    <r>
      <t xml:space="preserve">Total HealthierHere </t>
    </r>
    <r>
      <rPr>
        <b/>
        <sz val="11"/>
        <color rgb="FFC00000"/>
        <rFont val="Calibri"/>
        <family val="2"/>
        <scheme val="minor"/>
      </rPr>
      <t>**</t>
    </r>
  </si>
  <si>
    <t xml:space="preserve">   **  The board can revisit this budget line item once the IGT approach is finalized as it can be used to offset future budget reductions or reallocate to other categories due to overlap with the HH administrative budget.</t>
  </si>
  <si>
    <t>Shared Domain 1</t>
  </si>
  <si>
    <t>Funds to IGT Contributor</t>
  </si>
  <si>
    <t>Total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</si>
</sst>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9">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6"/>
      <color theme="1"/>
      <name val="Calibri"/>
      <family val="2"/>
      <scheme val="minor"/>
    </font>
    <font>
      <b/>
      <u val="single"/>
      <sz val="11"/>
      <color theme="1"/>
      <name val="Calibri"/>
      <family val="2"/>
      <scheme val="minor"/>
    </font>
    <font>
      <b/>
      <sz val="11"/>
      <color rgb="FFC00000"/>
      <name val="Calibri"/>
      <family val="2"/>
      <scheme val="minor"/>
    </font>
    <font>
      <sz val="11"/>
      <color rgb="FFC00000"/>
      <name val="Calibri"/>
      <family val="2"/>
      <scheme val="minor"/>
    </font>
    <font>
      <sz val="11"/>
      <color rgb="FFFF000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9" tint="0.5999900102615356"/>
        <bgColor indexed="64"/>
      </patternFill>
    </fill>
    <fill>
      <patternFill patternType="solid">
        <fgColor theme="2"/>
        <bgColor indexed="64"/>
      </patternFill>
    </fill>
    <fill>
      <patternFill patternType="solid">
        <fgColor rgb="FFFFFF00"/>
        <bgColor indexed="64"/>
      </patternFill>
    </fill>
  </fills>
  <borders count="18">
    <border>
      <left/>
      <right/>
      <top/>
      <bottom/>
      <diagonal/>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top/>
      <bottom style="thin"/>
    </border>
    <border>
      <left/>
      <right style="thin"/>
      <top/>
      <bottom/>
    </border>
    <border>
      <left style="thin"/>
      <right style="thin"/>
      <top style="thin"/>
      <bottom style="thin"/>
    </border>
    <border>
      <left style="thin"/>
      <right/>
      <top style="thin"/>
      <bottom style="medium"/>
    </border>
    <border>
      <left style="thin"/>
      <right style="thin"/>
      <top style="thin"/>
      <bottom style="medium"/>
    </border>
    <border>
      <left/>
      <right style="thin"/>
      <top style="thin"/>
      <bottom style="medium"/>
    </border>
    <border>
      <left/>
      <right style="thin"/>
      <top style="thin"/>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3" fillId="0" borderId="0" xfId="0" applyFont="1" applyAlignment="1">
      <alignment horizontal="centerContinuous"/>
    </xf>
    <xf numFmtId="0" fontId="0" fillId="0" borderId="0" xfId="0" applyAlignment="1">
      <alignment horizontal="centerContinuous"/>
    </xf>
    <xf numFmtId="0" fontId="0" fillId="0" borderId="0" xfId="0" applyAlignment="1" quotePrefix="1">
      <alignment horizontal="centerContinuous"/>
    </xf>
    <xf numFmtId="0" fontId="4" fillId="0" borderId="0" xfId="0" applyFont="1" applyAlignment="1">
      <alignment horizontal="centerContinuous"/>
    </xf>
    <xf numFmtId="0" fontId="2" fillId="0" borderId="0" xfId="0" applyFont="1" applyAlignment="1">
      <alignment horizontal="centerContinuous"/>
    </xf>
    <xf numFmtId="0" fontId="2" fillId="2" borderId="1" xfId="0" applyFont="1" applyFill="1" applyBorder="1" applyAlignment="1">
      <alignment horizontal="centerContinuous"/>
    </xf>
    <xf numFmtId="0" fontId="0" fillId="2" borderId="2" xfId="0" applyFill="1" applyBorder="1" applyAlignment="1">
      <alignment horizontal="centerContinuous"/>
    </xf>
    <xf numFmtId="0" fontId="0" fillId="2" borderId="3" xfId="0" applyFill="1" applyBorder="1" applyAlignment="1">
      <alignment horizontal="centerContinuous"/>
    </xf>
    <xf numFmtId="0" fontId="2" fillId="0" borderId="4" xfId="0" applyFont="1" applyBorder="1" applyAlignment="1">
      <alignment horizontal="centerContinuous"/>
    </xf>
    <xf numFmtId="0" fontId="0" fillId="0" borderId="5" xfId="0" applyBorder="1" applyAlignment="1">
      <alignment horizontal="centerContinuous"/>
    </xf>
    <xf numFmtId="0" fontId="2" fillId="0" borderId="6" xfId="0" applyFont="1" applyFill="1" applyBorder="1" applyAlignment="1">
      <alignment horizontal="centerContinuous"/>
    </xf>
    <xf numFmtId="0" fontId="0" fillId="0" borderId="0" xfId="0" applyFill="1" applyBorder="1" applyAlignment="1">
      <alignment horizontal="centerContinuous"/>
    </xf>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2" fillId="0" borderId="6" xfId="0" applyFont="1" applyBorder="1"/>
    <xf numFmtId="164" fontId="0" fillId="0" borderId="7" xfId="0" applyNumberFormat="1" applyBorder="1"/>
    <xf numFmtId="0" fontId="2" fillId="3" borderId="1" xfId="0" applyFont="1" applyFill="1" applyBorder="1" applyAlignment="1">
      <alignment horizontal="centerContinuous"/>
    </xf>
    <xf numFmtId="0" fontId="0" fillId="3" borderId="2" xfId="0" applyFill="1" applyBorder="1" applyAlignment="1">
      <alignment horizontal="centerContinuous"/>
    </xf>
    <xf numFmtId="0" fontId="0" fillId="3" borderId="3" xfId="0" applyFill="1" applyBorder="1" applyAlignment="1">
      <alignment horizontal="centerContinuous"/>
    </xf>
    <xf numFmtId="0" fontId="0" fillId="4" borderId="7" xfId="0" applyFill="1" applyBorder="1"/>
    <xf numFmtId="9" fontId="0" fillId="4" borderId="7" xfId="0" applyNumberFormat="1" applyFill="1" applyBorder="1"/>
    <xf numFmtId="164" fontId="0" fillId="4" borderId="7" xfId="0" applyNumberFormat="1" applyFill="1" applyBorder="1"/>
    <xf numFmtId="0" fontId="0" fillId="0" borderId="11" xfId="0" applyBorder="1"/>
    <xf numFmtId="9" fontId="0" fillId="0" borderId="7" xfId="0" applyNumberFormat="1" applyBorder="1"/>
    <xf numFmtId="164" fontId="0" fillId="0" borderId="11" xfId="0" applyNumberFormat="1" applyBorder="1"/>
    <xf numFmtId="0" fontId="2" fillId="0" borderId="1" xfId="0" applyFont="1" applyBorder="1" applyAlignment="1">
      <alignment horizontal="center"/>
    </xf>
    <xf numFmtId="9" fontId="2" fillId="0" borderId="12" xfId="0" applyNumberFormat="1" applyFont="1" applyBorder="1"/>
    <xf numFmtId="164" fontId="2" fillId="0" borderId="3" xfId="0" applyNumberFormat="1" applyFont="1" applyBorder="1"/>
    <xf numFmtId="0" fontId="2" fillId="3" borderId="13" xfId="0" applyFont="1" applyFill="1" applyBorder="1" applyAlignment="1">
      <alignment horizontal="center"/>
    </xf>
    <xf numFmtId="0" fontId="0" fillId="3" borderId="14" xfId="0" applyFill="1" applyBorder="1"/>
    <xf numFmtId="164" fontId="2" fillId="3" borderId="15" xfId="0" applyNumberFormat="1" applyFont="1" applyFill="1" applyBorder="1"/>
    <xf numFmtId="0" fontId="2" fillId="0" borderId="1" xfId="0" applyFont="1" applyBorder="1" applyAlignment="1">
      <alignment horizontal="centerContinuous"/>
    </xf>
    <xf numFmtId="0" fontId="2" fillId="0" borderId="12" xfId="0" applyFont="1" applyBorder="1" applyAlignment="1">
      <alignment horizontal="centerContinuous"/>
    </xf>
    <xf numFmtId="9" fontId="2" fillId="0" borderId="12" xfId="0" applyNumberFormat="1" applyFont="1" applyBorder="1" applyAlignment="1">
      <alignment horizontal="centerContinuous"/>
    </xf>
    <xf numFmtId="164" fontId="2" fillId="0" borderId="12" xfId="0" applyNumberFormat="1" applyFont="1" applyBorder="1"/>
    <xf numFmtId="0" fontId="0" fillId="2" borderId="13" xfId="0" applyFill="1" applyBorder="1"/>
    <xf numFmtId="0" fontId="2" fillId="2" borderId="14" xfId="0" applyFont="1" applyFill="1" applyBorder="1" applyAlignment="1">
      <alignment horizontal="center"/>
    </xf>
    <xf numFmtId="0" fontId="0" fillId="2" borderId="14" xfId="0" applyFill="1" applyBorder="1"/>
    <xf numFmtId="164" fontId="2" fillId="2" borderId="14" xfId="0" applyNumberFormat="1" applyFont="1" applyFill="1" applyBorder="1"/>
    <xf numFmtId="0" fontId="2" fillId="3" borderId="4" xfId="0" applyFont="1" applyFill="1" applyBorder="1" applyAlignment="1">
      <alignment horizontal="centerContinuous"/>
    </xf>
    <xf numFmtId="0" fontId="0" fillId="3" borderId="5" xfId="0" applyFill="1" applyBorder="1" applyAlignment="1">
      <alignment horizontal="centerContinuous"/>
    </xf>
    <xf numFmtId="164" fontId="2" fillId="3" borderId="16" xfId="0" applyNumberFormat="1" applyFont="1" applyFill="1" applyBorder="1"/>
    <xf numFmtId="0" fontId="2" fillId="0" borderId="17" xfId="0" applyFont="1" applyBorder="1" applyAlignment="1">
      <alignment horizontal="centerContinuous"/>
    </xf>
    <xf numFmtId="164" fontId="2" fillId="0" borderId="5" xfId="0" applyNumberFormat="1" applyFont="1" applyBorder="1"/>
    <xf numFmtId="0" fontId="2" fillId="4" borderId="6" xfId="0" applyFont="1" applyFill="1" applyBorder="1" applyAlignment="1">
      <alignment horizontal="centerContinuous"/>
    </xf>
    <xf numFmtId="0" fontId="2" fillId="4" borderId="0" xfId="0" applyFont="1" applyFill="1" applyBorder="1" applyAlignment="1">
      <alignment horizontal="centerContinuous"/>
    </xf>
    <xf numFmtId="164" fontId="2" fillId="4" borderId="7" xfId="0" applyNumberFormat="1" applyFont="1" applyFill="1" applyBorder="1"/>
    <xf numFmtId="0" fontId="2" fillId="0" borderId="6" xfId="0" applyFont="1" applyBorder="1" applyAlignment="1">
      <alignment horizontal="centerContinuous"/>
    </xf>
    <xf numFmtId="0" fontId="2" fillId="0" borderId="0" xfId="0" applyFont="1" applyBorder="1" applyAlignment="1">
      <alignment horizontal="centerContinuous"/>
    </xf>
    <xf numFmtId="164" fontId="2" fillId="0" borderId="7" xfId="0" applyNumberFormat="1" applyFont="1" applyBorder="1"/>
    <xf numFmtId="0" fontId="2" fillId="4" borderId="8" xfId="0" applyFont="1" applyFill="1" applyBorder="1" applyAlignment="1">
      <alignment horizontal="centerContinuous"/>
    </xf>
    <xf numFmtId="0" fontId="2" fillId="4" borderId="10" xfId="0" applyFont="1" applyFill="1" applyBorder="1" applyAlignment="1">
      <alignment horizontal="centerContinuous"/>
    </xf>
    <xf numFmtId="164" fontId="2" fillId="4" borderId="9" xfId="0" applyNumberFormat="1" applyFont="1" applyFill="1" applyBorder="1"/>
    <xf numFmtId="0" fontId="5" fillId="0" borderId="0" xfId="0" applyFont="1"/>
    <xf numFmtId="164" fontId="6" fillId="0" borderId="9" xfId="0" applyNumberFormat="1" applyFont="1" applyBorder="1" applyAlignment="1">
      <alignment horizontal="center"/>
    </xf>
    <xf numFmtId="164" fontId="7" fillId="4" borderId="7" xfId="0" applyNumberFormat="1" applyFont="1" applyFill="1" applyBorder="1"/>
    <xf numFmtId="0" fontId="2" fillId="0" borderId="5" xfId="0" applyFont="1" applyBorder="1" applyAlignment="1">
      <alignment horizontal="center" wrapText="1"/>
    </xf>
    <xf numFmtId="0" fontId="2" fillId="0" borderId="7" xfId="0" applyFont="1" applyBorder="1" applyAlignment="1">
      <alignment wrapText="1"/>
    </xf>
    <xf numFmtId="0" fontId="0" fillId="0" borderId="9" xfId="0" applyBorder="1" applyAlignment="1">
      <alignment wrapText="1"/>
    </xf>
    <xf numFmtId="0" fontId="0" fillId="0" borderId="0" xfId="0" applyAlignment="1">
      <alignment wrapText="1"/>
    </xf>
    <xf numFmtId="6" fontId="0" fillId="0" borderId="12" xfId="0" applyNumberFormat="1" applyFill="1" applyBorder="1" applyAlignment="1">
      <alignment horizontal="center"/>
    </xf>
    <xf numFmtId="0" fontId="2" fillId="5" borderId="0" xfId="0" applyFont="1" applyFill="1"/>
    <xf numFmtId="0" fontId="0" fillId="5" borderId="0" xfId="0" applyFill="1"/>
    <xf numFmtId="6" fontId="8" fillId="5" borderId="0" xfId="0" applyNumberFormat="1" applyFont="1" applyFill="1"/>
    <xf numFmtId="0" fontId="0" fillId="2" borderId="0" xfId="0" applyFill="1"/>
    <xf numFmtId="3" fontId="0" fillId="2" borderId="0" xfId="0" applyNumberForma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785D-59C9-4978-A588-C526ACBAE698}">
  <sheetPr>
    <pageSetUpPr fitToPage="1"/>
  </sheetPr>
  <dimension ref="A1:H49"/>
  <sheetViews>
    <sheetView tabSelected="1" workbookViewId="0" topLeftCell="A12">
      <selection activeCell="I49" sqref="I49"/>
    </sheetView>
  </sheetViews>
  <sheetFormatPr defaultColWidth="9.140625" defaultRowHeight="15"/>
  <cols>
    <col min="1" max="1" width="17.7109375" style="0" customWidth="1"/>
    <col min="2" max="2" width="40.57421875" style="0" bestFit="1" customWidth="1"/>
    <col min="3" max="3" width="14.7109375" style="0" bestFit="1" customWidth="1"/>
    <col min="4" max="5" width="21.140625" style="0" customWidth="1"/>
    <col min="7" max="7" width="10.7109375" style="0" bestFit="1" customWidth="1"/>
  </cols>
  <sheetData>
    <row r="1" spans="1:7" ht="18.3">
      <c r="A1" s="1" t="s">
        <v>0</v>
      </c>
      <c r="B1" s="2"/>
      <c r="C1" s="2"/>
      <c r="D1" s="2"/>
      <c r="E1" s="2"/>
      <c r="F1" s="2"/>
      <c r="G1" s="2"/>
    </row>
    <row r="2" spans="1:7" ht="15">
      <c r="A2" s="2" t="s">
        <v>1</v>
      </c>
      <c r="B2" s="2"/>
      <c r="C2" s="2"/>
      <c r="D2" s="2"/>
      <c r="E2" s="2"/>
      <c r="F2" s="2"/>
      <c r="G2" s="2"/>
    </row>
    <row r="3" spans="1:7" ht="15">
      <c r="A3" s="3" t="s">
        <v>2</v>
      </c>
      <c r="B3" s="2"/>
      <c r="C3" s="2"/>
      <c r="D3" s="2"/>
      <c r="E3" s="2"/>
      <c r="F3" s="2"/>
      <c r="G3" s="2"/>
    </row>
    <row r="4" spans="1:7" ht="15">
      <c r="A4" s="3"/>
      <c r="B4" s="2"/>
      <c r="C4" s="2"/>
      <c r="D4" s="2"/>
      <c r="E4" s="2"/>
      <c r="F4" s="2"/>
      <c r="G4" s="2"/>
    </row>
    <row r="5" spans="1:7" ht="20.4">
      <c r="A5" s="4" t="s">
        <v>3</v>
      </c>
      <c r="B5" s="2"/>
      <c r="C5" s="2"/>
      <c r="D5" s="2"/>
      <c r="E5" s="2"/>
      <c r="F5" s="2"/>
      <c r="G5" s="2"/>
    </row>
    <row r="6" spans="1:7" ht="15">
      <c r="A6" s="5"/>
      <c r="B6" s="2"/>
      <c r="C6" s="2"/>
      <c r="D6" s="2"/>
      <c r="E6" s="2"/>
      <c r="F6" s="2"/>
      <c r="G6" s="2"/>
    </row>
    <row r="7" spans="1:4" ht="15">
      <c r="A7" s="6" t="s">
        <v>4</v>
      </c>
      <c r="B7" s="7"/>
      <c r="C7" s="7"/>
      <c r="D7" s="8"/>
    </row>
    <row r="8" spans="1:7" ht="15">
      <c r="A8" s="9"/>
      <c r="B8" s="10"/>
      <c r="C8" s="61" t="s">
        <v>5</v>
      </c>
      <c r="D8" s="61" t="s">
        <v>31</v>
      </c>
      <c r="E8" s="11"/>
      <c r="F8" s="12"/>
      <c r="G8" s="12"/>
    </row>
    <row r="9" spans="1:7" ht="15">
      <c r="A9" s="13"/>
      <c r="B9" s="14"/>
      <c r="C9" s="62"/>
      <c r="D9" s="62"/>
      <c r="E9" s="13"/>
      <c r="F9" s="15"/>
      <c r="G9" s="15"/>
    </row>
    <row r="10" spans="1:7" ht="15">
      <c r="A10" s="16"/>
      <c r="B10" s="17"/>
      <c r="C10" s="63"/>
      <c r="D10" s="59">
        <v>22667000</v>
      </c>
      <c r="E10" s="13"/>
      <c r="F10" s="18"/>
      <c r="G10" s="18"/>
    </row>
    <row r="11" spans="1:7" ht="15">
      <c r="A11" s="19" t="s">
        <v>6</v>
      </c>
      <c r="B11" s="14"/>
      <c r="C11" s="14"/>
      <c r="D11" s="20"/>
      <c r="E11" s="21" t="s">
        <v>7</v>
      </c>
      <c r="F11" s="22"/>
      <c r="G11" s="23"/>
    </row>
    <row r="12" spans="1:7" ht="15">
      <c r="A12" s="13"/>
      <c r="B12" s="24" t="s">
        <v>8</v>
      </c>
      <c r="C12" s="25">
        <v>0.55</v>
      </c>
      <c r="D12" s="26">
        <f>$D$10*C12</f>
        <v>12466850.000000002</v>
      </c>
      <c r="E12" s="13"/>
      <c r="F12" s="14"/>
      <c r="G12" s="27"/>
    </row>
    <row r="13" spans="1:7" ht="15">
      <c r="A13" s="13"/>
      <c r="B13" s="14"/>
      <c r="C13" s="28"/>
      <c r="D13" s="20"/>
      <c r="E13" s="13" t="s">
        <v>9</v>
      </c>
      <c r="F13" s="28">
        <v>0.5</v>
      </c>
      <c r="G13" s="29">
        <f>$D$12*F13</f>
        <v>6233425.000000001</v>
      </c>
    </row>
    <row r="14" spans="1:7" ht="15">
      <c r="A14" s="13"/>
      <c r="B14" s="14"/>
      <c r="C14" s="28"/>
      <c r="D14" s="20"/>
      <c r="E14" s="13" t="s">
        <v>10</v>
      </c>
      <c r="F14" s="28">
        <v>0.42</v>
      </c>
      <c r="G14" s="29">
        <f aca="true" t="shared" si="0" ref="G14:G15">$D$12*F14</f>
        <v>5236077.000000001</v>
      </c>
    </row>
    <row r="15" spans="1:7" ht="15">
      <c r="A15" s="13"/>
      <c r="B15" s="14"/>
      <c r="C15" s="28"/>
      <c r="D15" s="20"/>
      <c r="E15" s="13" t="s">
        <v>11</v>
      </c>
      <c r="F15" s="28">
        <v>0.08</v>
      </c>
      <c r="G15" s="29">
        <f t="shared" si="0"/>
        <v>997348.0000000001</v>
      </c>
    </row>
    <row r="16" spans="1:7" ht="15">
      <c r="A16" s="13"/>
      <c r="B16" s="14"/>
      <c r="C16" s="28"/>
      <c r="D16" s="20"/>
      <c r="E16" s="30" t="s">
        <v>12</v>
      </c>
      <c r="F16" s="31">
        <f>SUM(F13:F15)</f>
        <v>0.9999999999999999</v>
      </c>
      <c r="G16" s="32">
        <f>SUM(G13:G15)</f>
        <v>12466850.000000002</v>
      </c>
    </row>
    <row r="17" spans="1:7" ht="15">
      <c r="A17" s="19" t="s">
        <v>13</v>
      </c>
      <c r="B17" s="14"/>
      <c r="C17" s="28"/>
      <c r="D17" s="20"/>
      <c r="E17" s="13"/>
      <c r="F17" s="14"/>
      <c r="G17" s="27"/>
    </row>
    <row r="18" spans="1:7" ht="15">
      <c r="A18" s="13"/>
      <c r="B18" s="24" t="s">
        <v>14</v>
      </c>
      <c r="C18" s="25">
        <v>0.2</v>
      </c>
      <c r="D18" s="26">
        <f aca="true" t="shared" si="1" ref="D18:D25">$D$10*C18</f>
        <v>4533400</v>
      </c>
      <c r="E18" s="13"/>
      <c r="F18" s="14"/>
      <c r="G18" s="27"/>
    </row>
    <row r="19" spans="1:7" ht="15">
      <c r="A19" s="13"/>
      <c r="B19" s="14"/>
      <c r="C19" s="28"/>
      <c r="D19" s="20"/>
      <c r="E19" s="13" t="s">
        <v>0</v>
      </c>
      <c r="F19" s="28">
        <v>0.1</v>
      </c>
      <c r="G19" s="29">
        <f>$D$18*F19</f>
        <v>453340</v>
      </c>
    </row>
    <row r="20" spans="1:7" ht="15">
      <c r="A20" s="13"/>
      <c r="B20" s="14"/>
      <c r="C20" s="28"/>
      <c r="D20" s="20"/>
      <c r="E20" s="13" t="s">
        <v>9</v>
      </c>
      <c r="F20" s="28">
        <v>0.6</v>
      </c>
      <c r="G20" s="29">
        <f aca="true" t="shared" si="2" ref="G20:G22">$D$18*F20</f>
        <v>2720040</v>
      </c>
    </row>
    <row r="21" spans="1:7" ht="15">
      <c r="A21" s="13"/>
      <c r="B21" s="14"/>
      <c r="C21" s="28"/>
      <c r="D21" s="20"/>
      <c r="E21" s="13" t="s">
        <v>10</v>
      </c>
      <c r="F21" s="28">
        <v>0.25</v>
      </c>
      <c r="G21" s="29">
        <f t="shared" si="2"/>
        <v>1133350</v>
      </c>
    </row>
    <row r="22" spans="1:7" ht="15">
      <c r="A22" s="13"/>
      <c r="B22" s="14"/>
      <c r="C22" s="28"/>
      <c r="D22" s="20"/>
      <c r="E22" s="13" t="s">
        <v>11</v>
      </c>
      <c r="F22" s="28">
        <v>0.05</v>
      </c>
      <c r="G22" s="29">
        <f t="shared" si="2"/>
        <v>226670</v>
      </c>
    </row>
    <row r="23" spans="1:7" ht="15">
      <c r="A23" s="13"/>
      <c r="B23" s="14"/>
      <c r="C23" s="28"/>
      <c r="D23" s="20"/>
      <c r="E23" s="30" t="s">
        <v>12</v>
      </c>
      <c r="F23" s="31">
        <f>SUM(F19:F22)</f>
        <v>1</v>
      </c>
      <c r="G23" s="32">
        <f>SUM(G19:G22)</f>
        <v>4533400</v>
      </c>
    </row>
    <row r="24" spans="1:7" ht="15">
      <c r="A24" s="13"/>
      <c r="B24" s="14"/>
      <c r="C24" s="28"/>
      <c r="D24" s="20"/>
      <c r="E24" s="13"/>
      <c r="F24" s="28"/>
      <c r="G24" s="29"/>
    </row>
    <row r="25" spans="1:7" ht="15">
      <c r="A25" s="13"/>
      <c r="B25" s="24" t="s">
        <v>15</v>
      </c>
      <c r="C25" s="25">
        <v>0.05</v>
      </c>
      <c r="D25" s="26">
        <f t="shared" si="1"/>
        <v>1133350</v>
      </c>
      <c r="E25" s="13"/>
      <c r="F25" s="14"/>
      <c r="G25" s="27"/>
    </row>
    <row r="26" spans="1:7" ht="15">
      <c r="A26" s="13"/>
      <c r="B26" s="14"/>
      <c r="C26" s="28"/>
      <c r="D26" s="20"/>
      <c r="E26" s="13" t="s">
        <v>0</v>
      </c>
      <c r="F26" s="28">
        <v>0.05</v>
      </c>
      <c r="G26" s="29">
        <f>$D$25*F26</f>
        <v>56667.5</v>
      </c>
    </row>
    <row r="27" spans="1:7" ht="15">
      <c r="A27" s="13"/>
      <c r="B27" s="14"/>
      <c r="C27" s="28"/>
      <c r="D27" s="20"/>
      <c r="E27" s="13" t="s">
        <v>9</v>
      </c>
      <c r="F27" s="28">
        <v>0.75</v>
      </c>
      <c r="G27" s="29">
        <f aca="true" t="shared" si="3" ref="G27:G29">$D$25*F27</f>
        <v>850012.5</v>
      </c>
    </row>
    <row r="28" spans="1:7" ht="15">
      <c r="A28" s="13"/>
      <c r="B28" s="14"/>
      <c r="C28" s="28"/>
      <c r="D28" s="20"/>
      <c r="E28" s="13" t="s">
        <v>10</v>
      </c>
      <c r="F28" s="28">
        <v>0.1</v>
      </c>
      <c r="G28" s="29">
        <f t="shared" si="3"/>
        <v>113335</v>
      </c>
    </row>
    <row r="29" spans="1:7" ht="15">
      <c r="A29" s="13"/>
      <c r="B29" s="14"/>
      <c r="C29" s="28"/>
      <c r="D29" s="20"/>
      <c r="E29" s="13" t="s">
        <v>11</v>
      </c>
      <c r="F29" s="28">
        <v>0.1</v>
      </c>
      <c r="G29" s="29">
        <f t="shared" si="3"/>
        <v>113335</v>
      </c>
    </row>
    <row r="30" spans="1:7" ht="15">
      <c r="A30" s="13"/>
      <c r="B30" s="14"/>
      <c r="C30" s="28"/>
      <c r="D30" s="20"/>
      <c r="E30" s="30" t="s">
        <v>12</v>
      </c>
      <c r="F30" s="31">
        <f>SUM(F26:F29)</f>
        <v>1</v>
      </c>
      <c r="G30" s="32">
        <f>SUM(G26:G29)</f>
        <v>1133350</v>
      </c>
    </row>
    <row r="31" spans="1:7" ht="14.7" thickBot="1">
      <c r="A31" s="13"/>
      <c r="B31" s="14"/>
      <c r="C31" s="28"/>
      <c r="D31" s="20"/>
      <c r="E31" s="33" t="s">
        <v>16</v>
      </c>
      <c r="F31" s="34"/>
      <c r="G31" s="35">
        <f>G16+G23+G30</f>
        <v>18133600</v>
      </c>
    </row>
    <row r="32" spans="1:7" ht="15">
      <c r="A32" s="19" t="s">
        <v>17</v>
      </c>
      <c r="B32" s="24" t="s">
        <v>18</v>
      </c>
      <c r="C32" s="25">
        <v>0.05</v>
      </c>
      <c r="D32" s="26">
        <f>$D$10*C32</f>
        <v>1133350</v>
      </c>
      <c r="E32" s="13"/>
      <c r="F32" s="14"/>
      <c r="G32" s="27"/>
    </row>
    <row r="33" spans="1:7" ht="15">
      <c r="A33" s="13"/>
      <c r="B33" s="14"/>
      <c r="C33" s="14"/>
      <c r="D33" s="14"/>
      <c r="E33" s="13"/>
      <c r="F33" s="14"/>
      <c r="G33" s="27"/>
    </row>
    <row r="34" spans="1:7" ht="15">
      <c r="A34" s="19" t="s">
        <v>0</v>
      </c>
      <c r="B34" s="24" t="s">
        <v>19</v>
      </c>
      <c r="C34" s="25">
        <v>0.12</v>
      </c>
      <c r="D34" s="26">
        <f aca="true" t="shared" si="4" ref="D34:D35">$D$10*C34</f>
        <v>2720040</v>
      </c>
      <c r="E34" s="13"/>
      <c r="F34" s="14"/>
      <c r="G34" s="27"/>
    </row>
    <row r="35" spans="1:7" ht="15">
      <c r="A35" s="13"/>
      <c r="B35" s="24" t="s">
        <v>20</v>
      </c>
      <c r="C35" s="25">
        <v>0.03</v>
      </c>
      <c r="D35" s="26">
        <f t="shared" si="4"/>
        <v>680010</v>
      </c>
      <c r="E35" s="13"/>
      <c r="F35" s="14"/>
      <c r="G35" s="27"/>
    </row>
    <row r="36" spans="1:7" ht="15">
      <c r="A36" s="36" t="s">
        <v>21</v>
      </c>
      <c r="B36" s="37"/>
      <c r="C36" s="38"/>
      <c r="D36" s="39">
        <f>D12+D18+D25+D32+D34+D35</f>
        <v>22667000</v>
      </c>
      <c r="E36" s="13"/>
      <c r="F36" s="14"/>
      <c r="G36" s="27"/>
    </row>
    <row r="37" spans="1:7" ht="15">
      <c r="A37" s="13"/>
      <c r="B37" s="14"/>
      <c r="C37" s="28"/>
      <c r="D37" s="20"/>
      <c r="E37" s="13"/>
      <c r="F37" s="14"/>
      <c r="G37" s="27"/>
    </row>
    <row r="38" spans="1:7" ht="15">
      <c r="A38" s="19" t="s">
        <v>22</v>
      </c>
      <c r="B38" s="24" t="s">
        <v>23</v>
      </c>
      <c r="C38" s="25"/>
      <c r="D38" s="60">
        <v>5955000</v>
      </c>
      <c r="E38" s="13"/>
      <c r="F38" s="14"/>
      <c r="G38" s="27"/>
    </row>
    <row r="39" spans="1:7" ht="15">
      <c r="A39" s="13"/>
      <c r="B39" s="14"/>
      <c r="C39" s="14"/>
      <c r="D39" s="20"/>
      <c r="E39" s="13"/>
      <c r="F39" s="14"/>
      <c r="G39" s="27"/>
    </row>
    <row r="40" spans="1:7" ht="14.7" thickBot="1">
      <c r="A40" s="40"/>
      <c r="B40" s="41" t="s">
        <v>24</v>
      </c>
      <c r="C40" s="42"/>
      <c r="D40" s="43">
        <f>D36+D38</f>
        <v>28622000</v>
      </c>
      <c r="E40" s="44" t="s">
        <v>25</v>
      </c>
      <c r="F40" s="45"/>
      <c r="G40" s="46">
        <f>G41+G42+G43+G44</f>
        <v>18133600</v>
      </c>
    </row>
    <row r="41" spans="5:7" ht="15">
      <c r="E41" s="9" t="s">
        <v>26</v>
      </c>
      <c r="F41" s="47"/>
      <c r="G41" s="48">
        <f>G13+G20+G27</f>
        <v>9803477.5</v>
      </c>
    </row>
    <row r="42" spans="5:7" ht="15">
      <c r="E42" s="49" t="s">
        <v>27</v>
      </c>
      <c r="F42" s="50"/>
      <c r="G42" s="51">
        <f>G14+G21+G28</f>
        <v>6482762.000000001</v>
      </c>
    </row>
    <row r="43" spans="5:7" ht="15">
      <c r="E43" s="52" t="s">
        <v>28</v>
      </c>
      <c r="F43" s="53"/>
      <c r="G43" s="54">
        <f>G15+G22+G29</f>
        <v>1337353</v>
      </c>
    </row>
    <row r="44" spans="5:7" ht="15">
      <c r="E44" s="55" t="s">
        <v>32</v>
      </c>
      <c r="F44" s="56"/>
      <c r="G44" s="57">
        <f>+G19+G26</f>
        <v>510007.5</v>
      </c>
    </row>
    <row r="45" spans="1:4" ht="15">
      <c r="A45" s="66" t="s">
        <v>34</v>
      </c>
      <c r="B45" s="67" t="s">
        <v>35</v>
      </c>
      <c r="C45" s="67"/>
      <c r="D45" s="68">
        <v>9011398</v>
      </c>
    </row>
    <row r="46" spans="1:6" ht="15">
      <c r="A46" s="69" t="s">
        <v>36</v>
      </c>
      <c r="B46" s="69"/>
      <c r="C46" s="69"/>
      <c r="D46" s="70">
        <v>37633398</v>
      </c>
      <c r="E46" s="65"/>
      <c r="F46" s="65"/>
    </row>
    <row r="47" ht="15">
      <c r="A47" s="58" t="s">
        <v>29</v>
      </c>
    </row>
    <row r="48" ht="15">
      <c r="A48" t="s">
        <v>30</v>
      </c>
    </row>
    <row r="49" spans="1:8" ht="30" customHeight="1">
      <c r="A49" s="64" t="s">
        <v>33</v>
      </c>
      <c r="B49" s="64"/>
      <c r="C49" s="64"/>
      <c r="D49" s="64"/>
      <c r="E49" s="64"/>
      <c r="F49" s="64"/>
      <c r="G49" s="64"/>
      <c r="H49" s="64"/>
    </row>
  </sheetData>
  <mergeCells count="4">
    <mergeCell ref="C8:C10"/>
    <mergeCell ref="D8:D9"/>
    <mergeCell ref="A49:H49"/>
    <mergeCell ref="E46:F46"/>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Thuy Hua-Ly</dc:creator>
  <cp:keywords/>
  <dc:description/>
  <cp:lastModifiedBy>smlaughlin</cp:lastModifiedBy>
  <cp:lastPrinted>2018-03-06T16:40:39Z</cp:lastPrinted>
  <dcterms:created xsi:type="dcterms:W3CDTF">2018-01-29T22:45:33Z</dcterms:created>
  <dcterms:modified xsi:type="dcterms:W3CDTF">2018-03-06T16:40:41Z</dcterms:modified>
  <cp:category/>
  <cp:version/>
  <cp:contentType/>
  <cp:contentStatus/>
</cp:coreProperties>
</file>