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235" activeTab="0"/>
  </bookViews>
  <sheets>
    <sheet name="Operating Financial Plan"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#REF!</definedName>
    <definedName name="all_other_reduction">#REF!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'[2]TOC Forms'!$C$58</definedName>
    <definedName name="Core_Business_Code">'[7]DATA Tables'!$A$39:$A$48</definedName>
    <definedName name="criminal" hidden="1">{"NonWhole",#N/A,FALSE,"ReorgRevisted"}</definedName>
    <definedName name="CSD_ERP">#REF!</definedName>
    <definedName name="CSD_Reduction">#REF!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#REF!</definedName>
    <definedName name="ddd.ext" hidden="1">{"NonWhole",#N/A,FALSE,"ReorgRevisted"}</definedName>
    <definedName name="DDD_ERP">#REF!</definedName>
    <definedName name="DDD_Total">#REF!</definedName>
    <definedName name="December">#REF!,#REF!,#REF!,#REF!,#REF!,#REF!,#REF!</definedName>
    <definedName name="Dept_Num_Code">'[7]DATA Tables'!$A$11:$A$26</definedName>
    <definedName name="Division_Code">'[7]DATA Tables'!$A$3:$A$7</definedName>
    <definedName name="DO_ERP">#REF!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#REF!,#REF!,#REF!,#REF!,#REF!,#REF!</definedName>
    <definedName name="Financial_Plan">#REF!</definedName>
    <definedName name="FinPlan" hidden="1">{"Whole",#N/A,FALSE,"ReorgRevisted"}</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#REF!</definedName>
    <definedName name="human_service_reduction">#REF!</definedName>
    <definedName name="iii" hidden="1">{"Dis",#N/A,FALSE,"ReorgRevisted"}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hidden="1">{"NonWhole",#N/A,FALSE,"ReorgRevisted"}</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hidden="1">{"NonWhole",#N/A,FALSE,"ReorgRevisted"}</definedName>
    <definedName name="MHCADSD_ERP">#REF!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'[8]2011 DCHS (0935) Alloc 4-13'!$R$48</definedName>
    <definedName name="OPDMIDDSAL">'[8]2011 DCHS (0935) Alloc 4-13'!$R$25</definedName>
    <definedName name="OPDMIDDTOT">'[8]2011 DCHS (0935) Alloc 4-13'!$R$71</definedName>
    <definedName name="Other">#REF!</definedName>
    <definedName name="outcomes">#REF!</definedName>
    <definedName name="overhead_reduction">#REF!</definedName>
    <definedName name="p" hidden="1">{"Dis",#N/A,FALSE,"ReorgRevisted"}</definedName>
    <definedName name="PERS_Percent">0.0613</definedName>
    <definedName name="_xlnm.Print_Area" localSheetId="0">'Operating Financial Plan'!$A$1:$X$48</definedName>
    <definedName name="Program_Area_Code">'[7]DATA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'[11]Appro_Sections'!$B$7:$N$137</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'[12]DATA Tables'!$A$37:$A$46</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#REF!</definedName>
    <definedName name="TotalAPPN">'[8]2011 DCHS (0935) Alloc 4-13ver1'!$E$103</definedName>
    <definedName name="TotalREQ">'[8]2011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_525DAB2A_B9F2_441B_8A2E_28B3496A3038_.wvu.Cols" localSheetId="0" hidden="1">'Operating Financial Plan'!$J:$N</definedName>
    <definedName name="Z_525DAB2A_B9F2_441B_8A2E_28B3496A3038_.wvu.PrintArea" localSheetId="0" hidden="1">'Operating Financial Plan'!$A$1:$X$48</definedName>
    <definedName name="Z_525DAB2A_B9F2_441B_8A2E_28B3496A3038_.wvu.Rows" localSheetId="0" hidden="1">'Operating Financial Plan'!$8:$8,'Operating Financial Plan'!$10:$12,'Operating Financial Plan'!$26:$26,'Operating Financial Plan'!$33:$33</definedName>
    <definedName name="za" hidden="1">{"cxtransfer",#N/A,FALSE,"ReorgRevisted"}</definedName>
    <definedName name="zz" hidden="1">{"Dis",#N/A,FALSE,"ReorgRevisted"}</definedName>
    <definedName name="zzz" hidden="1">{"cxtransfer",#N/A,FALSE,"ReorgRevisted"}</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<sst xmlns="http://schemas.openxmlformats.org/spreadsheetml/2006/main" count="49" uniqueCount="48">
  <si>
    <t>Financial Plan - Transition Plan 2018</t>
  </si>
  <si>
    <t>Veterans, Seniors and Human Services Levy Fund 000001143</t>
  </si>
  <si>
    <t>HIDDEN COLUMNS - for PSB Variance Analysis</t>
  </si>
  <si>
    <t>Category</t>
  </si>
  <si>
    <r>
      <t xml:space="preserve">2015-2016 BTD Actuals </t>
    </r>
    <r>
      <rPr>
        <b/>
        <vertAlign val="superscript"/>
        <sz val="12"/>
        <rFont val="Calibri"/>
        <family val="2"/>
        <scheme val="minor"/>
      </rPr>
      <t>1</t>
    </r>
  </si>
  <si>
    <r>
      <t>2017-2018
Adopted 
Budget</t>
    </r>
    <r>
      <rPr>
        <b/>
        <vertAlign val="superscript"/>
        <sz val="12"/>
        <rFont val="Calibri"/>
        <family val="2"/>
        <scheme val="minor"/>
      </rPr>
      <t xml:space="preserve"> 1</t>
    </r>
  </si>
  <si>
    <r>
      <t xml:space="preserve">2017-2018
Current Budget </t>
    </r>
    <r>
      <rPr>
        <b/>
        <vertAlign val="superscript"/>
        <sz val="12"/>
        <rFont val="Calibri"/>
        <family val="2"/>
        <scheme val="minor"/>
      </rPr>
      <t>1</t>
    </r>
  </si>
  <si>
    <r>
      <t xml:space="preserve">2017-2018
Biennial-to-Date Actuals </t>
    </r>
    <r>
      <rPr>
        <b/>
        <vertAlign val="superscript"/>
        <sz val="12"/>
        <rFont val="Calibri"/>
        <family val="2"/>
        <scheme val="minor"/>
      </rPr>
      <t>1</t>
    </r>
  </si>
  <si>
    <r>
      <t xml:space="preserve">2017-2018 Estimated </t>
    </r>
    <r>
      <rPr>
        <b/>
        <vertAlign val="superscript"/>
        <sz val="12"/>
        <rFont val="Calibri"/>
        <family val="2"/>
        <scheme val="minor"/>
      </rPr>
      <t>2</t>
    </r>
  </si>
  <si>
    <r>
      <t>2019-2020 Projected</t>
    </r>
    <r>
      <rPr>
        <b/>
        <vertAlign val="superscript"/>
        <sz val="12"/>
        <rFont val="Calibri"/>
        <family val="2"/>
        <scheme val="minor"/>
      </rPr>
      <t xml:space="preserve"> 3</t>
    </r>
  </si>
  <si>
    <r>
      <t xml:space="preserve">2021-2022 Projected </t>
    </r>
    <r>
      <rPr>
        <b/>
        <vertAlign val="superscript"/>
        <sz val="12"/>
        <rFont val="Calibri"/>
        <family val="2"/>
        <scheme val="minor"/>
      </rPr>
      <t>3</t>
    </r>
  </si>
  <si>
    <t>Diff: Actuals to Current Budget</t>
  </si>
  <si>
    <t>BTD Actuals as Percent of Current Budget</t>
  </si>
  <si>
    <t>Diff: Estimated to Current Budget</t>
  </si>
  <si>
    <t>Estimated as Percent of Current Budget</t>
  </si>
  <si>
    <t xml:space="preserve">Beginning Fund Balance </t>
  </si>
  <si>
    <t>Revenues</t>
  </si>
  <si>
    <t>State</t>
  </si>
  <si>
    <t>Local - Levy Millage</t>
  </si>
  <si>
    <t>General Fund</t>
  </si>
  <si>
    <t>Intergovernmental</t>
  </si>
  <si>
    <t>Interfund Transfers</t>
  </si>
  <si>
    <t>Interest &amp; Other</t>
  </si>
  <si>
    <t>Total Revenues</t>
  </si>
  <si>
    <t xml:space="preserve">Expenditures </t>
  </si>
  <si>
    <t>Salaries, Wages &amp; Benefits</t>
  </si>
  <si>
    <t>Supplies and Other</t>
  </si>
  <si>
    <t xml:space="preserve">Contracted Services </t>
  </si>
  <si>
    <t>Intergovernmental Services</t>
  </si>
  <si>
    <t>Total Expenditures</t>
  </si>
  <si>
    <r>
      <t>Estimated Underexpenditures</t>
    </r>
    <r>
      <rPr>
        <b/>
        <vertAlign val="superscript"/>
        <sz val="12"/>
        <rFont val="Calibri"/>
        <family val="2"/>
        <scheme val="minor"/>
      </rPr>
      <t xml:space="preserve"> </t>
    </r>
  </si>
  <si>
    <t>Other Fund Transactions</t>
  </si>
  <si>
    <t>Total Other Fund Transactions</t>
  </si>
  <si>
    <t>Ending Fund Balance</t>
  </si>
  <si>
    <r>
      <t>Reserves</t>
    </r>
    <r>
      <rPr>
        <b/>
        <vertAlign val="superscript"/>
        <sz val="12"/>
        <rFont val="Calibri"/>
        <family val="2"/>
        <scheme val="minor"/>
      </rPr>
      <t xml:space="preserve"> </t>
    </r>
  </si>
  <si>
    <t xml:space="preserve">Reserve for Encumbrances/Committed Projects </t>
  </si>
  <si>
    <r>
      <t>Prorationing</t>
    </r>
    <r>
      <rPr>
        <vertAlign val="superscript"/>
        <sz val="12"/>
        <rFont val="Calibri"/>
        <family val="2"/>
        <scheme val="minor"/>
      </rPr>
      <t>4</t>
    </r>
  </si>
  <si>
    <r>
      <t>Rainy Day Reserve (60 days)</t>
    </r>
    <r>
      <rPr>
        <vertAlign val="superscript"/>
        <sz val="12"/>
        <rFont val="Calibri"/>
        <family val="2"/>
        <scheme val="minor"/>
      </rPr>
      <t>5</t>
    </r>
  </si>
  <si>
    <t>Total Reserves</t>
  </si>
  <si>
    <t xml:space="preserve">Reserve Shortfall </t>
  </si>
  <si>
    <t>Ending Undesignated Fund Balance</t>
  </si>
  <si>
    <t>Financial Plan Notes:</t>
  </si>
  <si>
    <r>
      <rPr>
        <vertAlign val="superscript"/>
        <sz val="11"/>
        <rFont val="Calibri"/>
        <family val="2"/>
        <scheme val="minor"/>
      </rPr>
      <t>1</t>
    </r>
    <r>
      <rPr>
        <sz val="11"/>
        <rFont val="Calibri"/>
        <family val="2"/>
        <scheme val="minor"/>
      </rPr>
      <t xml:space="preserve"> This is a new fund with a start date of January 1, 2018.</t>
    </r>
  </si>
  <si>
    <r>
      <rPr>
        <vertAlign val="superscript"/>
        <sz val="11"/>
        <rFont val="Calibri"/>
        <family val="2"/>
        <scheme val="minor"/>
      </rPr>
      <t>2</t>
    </r>
    <r>
      <rPr>
        <sz val="11"/>
        <rFont val="Calibri"/>
        <family val="2"/>
        <scheme val="minor"/>
      </rPr>
      <t xml:space="preserve"> 2017-2018 Estimated column reflects 2018 values from the August 2017 OEFA revenue forecast and expenditures projections from the transition plan.</t>
    </r>
  </si>
  <si>
    <r>
      <rPr>
        <vertAlign val="superscript"/>
        <sz val="11"/>
        <rFont val="Calibri"/>
        <family val="2"/>
        <scheme val="minor"/>
      </rPr>
      <t>3</t>
    </r>
    <r>
      <rPr>
        <sz val="11"/>
        <rFont val="Calibri"/>
        <family val="2"/>
        <scheme val="minor"/>
      </rPr>
      <t xml:space="preserve"> Out year projections reflect OEFA revenue projection and PSB budget planning out year growth projections Dated October 2017.  Interest calculated from OEFA Investment Pool Rate of Return times estimated ending fund balances.</t>
    </r>
  </si>
  <si>
    <r>
      <rPr>
        <vertAlign val="superscript"/>
        <sz val="11"/>
        <rFont val="Calibri"/>
        <family val="2"/>
        <scheme val="minor"/>
      </rPr>
      <t>4</t>
    </r>
    <r>
      <rPr>
        <sz val="11"/>
        <rFont val="Calibri"/>
        <family val="2"/>
        <scheme val="minor"/>
      </rPr>
      <t xml:space="preserve"> Prorationing expenditures are $300k from each year's proceeds which accrue within the fund until appropriated by the King County Council for mitigation of prorationing on a suppressed park of fire district; Prorationing funds are not subject to expenditure to DCHS.</t>
    </r>
  </si>
  <si>
    <r>
      <rPr>
        <vertAlign val="superscript"/>
        <sz val="11"/>
        <rFont val="Calibri"/>
        <family val="2"/>
        <scheme val="minor"/>
      </rPr>
      <t>5</t>
    </r>
    <r>
      <rPr>
        <sz val="11"/>
        <rFont val="Calibri"/>
        <family val="2"/>
        <scheme val="minor"/>
      </rPr>
      <t xml:space="preserve"> This fund will carry a 60-day rainy day reserve. This reserve will be fully funded by the 2019-2020 biennium. There may be a reserve shortfall at the end of 2018 due to prioritizing housing stability RFPs.</t>
    </r>
  </si>
  <si>
    <t>This plan was updated by DCHS Staff on 01/04/2018.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</si>
</sst>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0.0%"/>
  </numFmts>
  <fonts count="12">
    <font>
      <sz val="11"/>
      <color theme="1"/>
      <name val="Calibri"/>
      <family val="2"/>
      <scheme val="minor"/>
    </font>
    <font>
      <sz val="10"/>
      <name val="Arial"/>
      <family val="2"/>
    </font>
    <font>
      <b/>
      <sz val="11"/>
      <color theme="1"/>
      <name val="Calibri"/>
      <family val="2"/>
      <scheme val="minor"/>
    </font>
    <font>
      <b/>
      <sz val="12"/>
      <name val="Calibri"/>
      <family val="2"/>
      <scheme val="minor"/>
    </font>
    <font>
      <sz val="12"/>
      <name val="Times New Roman"/>
      <family val="1"/>
    </font>
    <font>
      <b/>
      <vertAlign val="superscript"/>
      <sz val="12"/>
      <name val="Calibri"/>
      <family val="2"/>
      <scheme val="minor"/>
    </font>
    <font>
      <sz val="12"/>
      <name val="Calibri"/>
      <family val="2"/>
      <scheme val="minor"/>
    </font>
    <font>
      <sz val="8"/>
      <color theme="1"/>
      <name val="Calibri"/>
      <family val="2"/>
      <scheme val="minor"/>
    </font>
    <font>
      <u val="singleAccounting"/>
      <sz val="8"/>
      <color theme="1"/>
      <name val="Calibri"/>
      <family val="2"/>
      <scheme val="minor"/>
    </font>
    <font>
      <vertAlign val="superscript"/>
      <sz val="12"/>
      <name val="Calibri"/>
      <family val="2"/>
      <scheme val="minor"/>
    </font>
    <font>
      <vertAlign val="superscript"/>
      <sz val="11"/>
      <name val="Calibri"/>
      <family val="2"/>
      <scheme val="minor"/>
    </font>
    <font>
      <sz val="11"/>
      <name val="Calibri"/>
      <family val="2"/>
      <scheme val="minor"/>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right style="thin"/>
      <top style="thin"/>
      <bottom style="thin"/>
    </border>
    <border>
      <left style="thin"/>
      <right style="thin"/>
      <top/>
      <bottom style="thin"/>
    </border>
    <border>
      <left/>
      <right style="thin"/>
      <top/>
      <bottom style="thin"/>
    </border>
    <border>
      <left style="thin"/>
      <right style="thin"/>
      <top/>
      <bottom/>
    </border>
    <border>
      <left style="thin"/>
      <right style="thin"/>
      <top style="thin"/>
      <bottom/>
    </border>
    <border>
      <left/>
      <right style="thin"/>
      <top style="thin"/>
      <bottom/>
    </border>
    <border>
      <left style="thin"/>
      <right/>
      <top/>
      <bottom/>
    </border>
    <border>
      <left/>
      <right style="thin"/>
      <top/>
      <bottom/>
    </border>
    <border>
      <left style="thin"/>
      <right/>
      <top/>
      <bottom style="thin"/>
    </border>
    <border>
      <left/>
      <right style="thin"/>
      <top style="thin"/>
      <bottom style="thin"/>
    </border>
    <border>
      <left/>
      <right/>
      <top/>
      <bottom style="thin"/>
    </border>
    <border>
      <left style="thin"/>
      <right/>
      <top style="thin"/>
      <bottom/>
    </border>
    <border>
      <left/>
      <right/>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37" fontId="4" fillId="0" borderId="0">
      <alignment/>
      <protection/>
    </xf>
    <xf numFmtId="43"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cellStyleXfs>
  <cellXfs count="85">
    <xf numFmtId="0" fontId="0" fillId="0" borderId="0" xfId="0"/>
    <xf numFmtId="0" fontId="0" fillId="2" borderId="0" xfId="20" applyFill="1">
      <alignment/>
      <protection/>
    </xf>
    <xf numFmtId="0" fontId="0" fillId="0" borderId="0" xfId="20">
      <alignment/>
      <protection/>
    </xf>
    <xf numFmtId="0" fontId="0" fillId="0" borderId="0" xfId="20" applyFill="1">
      <alignment/>
      <protection/>
    </xf>
    <xf numFmtId="0" fontId="3" fillId="2" borderId="0" xfId="20" applyFont="1" applyFill="1" applyAlignment="1">
      <alignment horizontal="center"/>
      <protection/>
    </xf>
    <xf numFmtId="37" fontId="3" fillId="2" borderId="1" xfId="21" applyFont="1" applyFill="1" applyBorder="1" applyAlignment="1" applyProtection="1">
      <alignment horizontal="left" wrapText="1"/>
      <protection/>
    </xf>
    <xf numFmtId="37" fontId="3" fillId="2" borderId="1" xfId="21" applyFont="1" applyFill="1" applyBorder="1" applyAlignment="1">
      <alignment horizontal="center" wrapText="1"/>
      <protection/>
    </xf>
    <xf numFmtId="37" fontId="3" fillId="0" borderId="1" xfId="21" applyFont="1" applyFill="1" applyBorder="1" applyAlignment="1">
      <alignment horizontal="center" wrapText="1"/>
      <protection/>
    </xf>
    <xf numFmtId="37" fontId="3" fillId="2" borderId="2" xfId="21" applyFont="1" applyFill="1" applyBorder="1" applyAlignment="1">
      <alignment horizontal="center" wrapText="1"/>
      <protection/>
    </xf>
    <xf numFmtId="37" fontId="3" fillId="2" borderId="3" xfId="21" applyFont="1" applyFill="1" applyBorder="1" applyAlignment="1">
      <alignment horizontal="center" wrapText="1"/>
      <protection/>
    </xf>
    <xf numFmtId="37" fontId="3" fillId="2" borderId="4" xfId="21" applyFont="1" applyFill="1" applyBorder="1" applyAlignment="1">
      <alignment horizontal="center" wrapText="1"/>
      <protection/>
    </xf>
    <xf numFmtId="37" fontId="3" fillId="2" borderId="1" xfId="21" applyFont="1" applyFill="1" applyBorder="1" applyAlignment="1">
      <alignment horizontal="left"/>
      <protection/>
    </xf>
    <xf numFmtId="164" fontId="3" fillId="2" borderId="1" xfId="22" applyNumberFormat="1" applyFont="1" applyFill="1" applyBorder="1" applyAlignment="1">
      <alignment/>
    </xf>
    <xf numFmtId="164" fontId="0" fillId="2" borderId="5" xfId="20" applyNumberFormat="1" applyFill="1" applyBorder="1">
      <alignment/>
      <protection/>
    </xf>
    <xf numFmtId="9" fontId="0" fillId="2" borderId="6" xfId="23" applyNumberFormat="1" applyFont="1" applyFill="1" applyBorder="1"/>
    <xf numFmtId="165" fontId="0" fillId="0" borderId="0" xfId="23" applyNumberFormat="1" applyFont="1"/>
    <xf numFmtId="0" fontId="2" fillId="0" borderId="0" xfId="20" applyFont="1">
      <alignment/>
      <protection/>
    </xf>
    <xf numFmtId="37" fontId="3" fillId="2" borderId="4" xfId="21" applyFont="1" applyFill="1" applyBorder="1" applyAlignment="1">
      <alignment horizontal="left" vertical="center"/>
      <protection/>
    </xf>
    <xf numFmtId="37" fontId="3" fillId="2" borderId="7" xfId="21" applyFont="1" applyFill="1" applyBorder="1" applyAlignment="1">
      <alignment horizontal="left" vertical="center"/>
      <protection/>
    </xf>
    <xf numFmtId="164" fontId="6" fillId="2" borderId="5" xfId="22" applyNumberFormat="1" applyFont="1" applyFill="1" applyBorder="1" applyAlignment="1">
      <alignment vertical="center"/>
    </xf>
    <xf numFmtId="0" fontId="0" fillId="2" borderId="5" xfId="20" applyFill="1" applyBorder="1">
      <alignment/>
      <protection/>
    </xf>
    <xf numFmtId="0" fontId="0" fillId="2" borderId="6" xfId="20" applyFill="1" applyBorder="1">
      <alignment/>
      <protection/>
    </xf>
    <xf numFmtId="37" fontId="6" fillId="2" borderId="4" xfId="21" applyFont="1" applyFill="1" applyBorder="1" applyAlignment="1">
      <alignment horizontal="left" vertical="center"/>
      <protection/>
    </xf>
    <xf numFmtId="164" fontId="6" fillId="2" borderId="4" xfId="22" applyNumberFormat="1" applyFont="1" applyFill="1" applyBorder="1" applyAlignment="1">
      <alignment vertical="center"/>
    </xf>
    <xf numFmtId="37" fontId="0" fillId="2" borderId="4" xfId="20" applyNumberFormat="1" applyFill="1" applyBorder="1">
      <alignment/>
      <protection/>
    </xf>
    <xf numFmtId="9" fontId="0" fillId="2" borderId="4" xfId="23" applyNumberFormat="1" applyFont="1" applyFill="1" applyBorder="1"/>
    <xf numFmtId="0" fontId="0" fillId="2" borderId="4" xfId="20" applyFill="1" applyBorder="1">
      <alignment/>
      <protection/>
    </xf>
    <xf numFmtId="0" fontId="0" fillId="2" borderId="8" xfId="20" applyFill="1" applyBorder="1">
      <alignment/>
      <protection/>
    </xf>
    <xf numFmtId="37" fontId="6" fillId="2" borderId="7" xfId="21" applyFont="1" applyFill="1" applyBorder="1" applyAlignment="1">
      <alignment horizontal="right" vertical="center"/>
      <protection/>
    </xf>
    <xf numFmtId="164" fontId="0" fillId="2" borderId="4" xfId="20" applyNumberFormat="1" applyFill="1" applyBorder="1">
      <alignment/>
      <protection/>
    </xf>
    <xf numFmtId="0" fontId="0" fillId="0" borderId="0" xfId="20" applyFont="1">
      <alignment/>
      <protection/>
    </xf>
    <xf numFmtId="37" fontId="6" fillId="2" borderId="4" xfId="21" applyFont="1" applyFill="1" applyBorder="1" applyAlignment="1">
      <alignment horizontal="left"/>
      <protection/>
    </xf>
    <xf numFmtId="37" fontId="6" fillId="2" borderId="7" xfId="21" applyFont="1" applyFill="1" applyBorder="1" applyAlignment="1">
      <alignment horizontal="left"/>
      <protection/>
    </xf>
    <xf numFmtId="9" fontId="0" fillId="2" borderId="8" xfId="23" applyNumberFormat="1" applyFont="1" applyFill="1" applyBorder="1"/>
    <xf numFmtId="0" fontId="0" fillId="0" borderId="0" xfId="20" applyFont="1" applyFill="1">
      <alignment/>
      <protection/>
    </xf>
    <xf numFmtId="37" fontId="3" fillId="2" borderId="2" xfId="21" applyFont="1" applyFill="1" applyBorder="1" applyAlignment="1">
      <alignment horizontal="left" vertical="center"/>
      <protection/>
    </xf>
    <xf numFmtId="164" fontId="3" fillId="2" borderId="9" xfId="22" applyNumberFormat="1" applyFont="1" applyFill="1" applyBorder="1" applyAlignment="1">
      <alignment vertical="center"/>
    </xf>
    <xf numFmtId="164" fontId="3" fillId="2" borderId="2" xfId="22" applyNumberFormat="1" applyFont="1" applyFill="1" applyBorder="1" applyAlignment="1">
      <alignment vertical="center"/>
    </xf>
    <xf numFmtId="37" fontId="6" fillId="2" borderId="7" xfId="21" applyFont="1" applyFill="1" applyBorder="1" applyAlignment="1">
      <alignment horizontal="right"/>
      <protection/>
    </xf>
    <xf numFmtId="9" fontId="0" fillId="2" borderId="5" xfId="20" applyNumberFormat="1" applyFill="1" applyBorder="1">
      <alignment/>
      <protection/>
    </xf>
    <xf numFmtId="9" fontId="0" fillId="2" borderId="4" xfId="20" applyNumberFormat="1" applyFill="1" applyBorder="1">
      <alignment/>
      <protection/>
    </xf>
    <xf numFmtId="9" fontId="0" fillId="0" borderId="0" xfId="24" applyFont="1" applyFill="1"/>
    <xf numFmtId="0" fontId="0" fillId="0" borderId="0" xfId="20" applyBorder="1">
      <alignment/>
      <protection/>
    </xf>
    <xf numFmtId="0" fontId="7" fillId="0" borderId="0" xfId="20" applyFont="1" applyBorder="1">
      <alignment/>
      <protection/>
    </xf>
    <xf numFmtId="164" fontId="8" fillId="0" borderId="0" xfId="20" applyNumberFormat="1" applyFont="1" applyBorder="1">
      <alignment/>
      <protection/>
    </xf>
    <xf numFmtId="9" fontId="0" fillId="0" borderId="0" xfId="24" applyFont="1"/>
    <xf numFmtId="164" fontId="7" fillId="0" borderId="0" xfId="20" applyNumberFormat="1" applyFont="1" applyBorder="1">
      <alignment/>
      <protection/>
    </xf>
    <xf numFmtId="9" fontId="0" fillId="2" borderId="2" xfId="23" applyNumberFormat="1" applyFont="1" applyFill="1" applyBorder="1"/>
    <xf numFmtId="37" fontId="3" fillId="2" borderId="1" xfId="21" applyFont="1" applyFill="1" applyBorder="1" applyAlignment="1">
      <alignment horizontal="left" vertical="center"/>
      <protection/>
    </xf>
    <xf numFmtId="37" fontId="3" fillId="2" borderId="1" xfId="21" applyFont="1" applyFill="1" applyBorder="1" applyAlignment="1">
      <alignment horizontal="right" vertical="center"/>
      <protection/>
    </xf>
    <xf numFmtId="164" fontId="6" fillId="2" borderId="1" xfId="25" applyNumberFormat="1" applyFont="1" applyFill="1" applyBorder="1" applyAlignment="1">
      <alignment horizontal="right" vertical="center"/>
    </xf>
    <xf numFmtId="164" fontId="0" fillId="2" borderId="1" xfId="20" applyNumberFormat="1" applyFill="1" applyBorder="1">
      <alignment/>
      <protection/>
    </xf>
    <xf numFmtId="9" fontId="0" fillId="2" borderId="1" xfId="23" applyNumberFormat="1" applyFont="1" applyFill="1" applyBorder="1"/>
    <xf numFmtId="164" fontId="0" fillId="0" borderId="0" xfId="20" applyNumberFormat="1">
      <alignment/>
      <protection/>
    </xf>
    <xf numFmtId="37" fontId="6" fillId="2" borderId="7" xfId="21" applyFont="1" applyFill="1" applyBorder="1" applyAlignment="1" quotePrefix="1">
      <alignment horizontal="left" vertical="center"/>
      <protection/>
    </xf>
    <xf numFmtId="37" fontId="6" fillId="2" borderId="4" xfId="21" applyFont="1" applyFill="1" applyBorder="1" applyAlignment="1">
      <alignment horizontal="right"/>
      <protection/>
    </xf>
    <xf numFmtId="164" fontId="0" fillId="2" borderId="2" xfId="20" applyNumberFormat="1" applyFill="1" applyBorder="1">
      <alignment/>
      <protection/>
    </xf>
    <xf numFmtId="164" fontId="6" fillId="2" borderId="1" xfId="22" applyNumberFormat="1" applyFont="1" applyFill="1" applyBorder="1" applyAlignment="1" quotePrefix="1">
      <alignment vertical="center"/>
    </xf>
    <xf numFmtId="0" fontId="7" fillId="0" borderId="0" xfId="20" applyFont="1">
      <alignment/>
      <protection/>
    </xf>
    <xf numFmtId="9" fontId="0" fillId="2" borderId="8" xfId="20" applyNumberFormat="1" applyFill="1" applyBorder="1">
      <alignment/>
      <protection/>
    </xf>
    <xf numFmtId="37" fontId="6" fillId="0" borderId="4" xfId="21" applyFont="1" applyFill="1" applyBorder="1" applyAlignment="1">
      <alignment horizontal="left"/>
      <protection/>
    </xf>
    <xf numFmtId="164" fontId="6" fillId="2" borderId="8" xfId="22" applyNumberFormat="1" applyFont="1" applyFill="1" applyBorder="1" applyAlignment="1">
      <alignment vertical="center"/>
    </xf>
    <xf numFmtId="164" fontId="6" fillId="2" borderId="4" xfId="25" applyNumberFormat="1" applyFont="1" applyFill="1" applyBorder="1" applyAlignment="1">
      <alignment vertical="center"/>
    </xf>
    <xf numFmtId="164" fontId="3" fillId="2" borderId="4" xfId="22" applyNumberFormat="1" applyFont="1" applyFill="1" applyBorder="1" applyAlignment="1">
      <alignment vertical="center"/>
    </xf>
    <xf numFmtId="164" fontId="3" fillId="2" borderId="2" xfId="25" applyNumberFormat="1" applyFont="1" applyFill="1" applyBorder="1" applyAlignment="1">
      <alignment vertical="center"/>
    </xf>
    <xf numFmtId="0" fontId="0" fillId="2" borderId="2" xfId="20" applyFill="1" applyBorder="1">
      <alignment/>
      <protection/>
    </xf>
    <xf numFmtId="164" fontId="3" fillId="2" borderId="1" xfId="25" applyNumberFormat="1" applyFont="1" applyFill="1" applyBorder="1" applyAlignment="1">
      <alignment vertical="center"/>
    </xf>
    <xf numFmtId="37" fontId="0" fillId="2" borderId="1" xfId="20" applyNumberFormat="1" applyFill="1" applyBorder="1">
      <alignment/>
      <protection/>
    </xf>
    <xf numFmtId="9" fontId="0" fillId="2" borderId="10" xfId="23" applyNumberFormat="1" applyFont="1" applyFill="1" applyBorder="1"/>
    <xf numFmtId="37" fontId="3" fillId="0" borderId="0" xfId="21" applyFont="1" applyFill="1" applyAlignment="1">
      <alignment horizontal="left"/>
      <protection/>
    </xf>
    <xf numFmtId="37" fontId="6" fillId="0" borderId="0" xfId="21" applyFont="1" applyFill="1" applyBorder="1">
      <alignment/>
      <protection/>
    </xf>
    <xf numFmtId="0" fontId="10" fillId="0" borderId="0" xfId="20" applyFont="1" applyFill="1" applyAlignment="1">
      <alignment horizontal="left" vertical="top"/>
      <protection/>
    </xf>
    <xf numFmtId="0" fontId="10" fillId="0" borderId="0" xfId="20" applyFont="1" applyFill="1" applyAlignment="1">
      <alignment horizontal="center" wrapText="1"/>
      <protection/>
    </xf>
    <xf numFmtId="44" fontId="6" fillId="0" borderId="0" xfId="16" applyFont="1" applyFill="1" applyBorder="1"/>
    <xf numFmtId="0" fontId="11" fillId="0" borderId="0" xfId="20" applyFont="1" applyFill="1" applyAlignment="1">
      <alignment horizontal="left" vertical="top"/>
      <protection/>
    </xf>
    <xf numFmtId="0" fontId="10" fillId="0" borderId="0" xfId="20" applyFont="1" applyFill="1" applyAlignment="1">
      <alignment horizontal="left" wrapText="1"/>
      <protection/>
    </xf>
    <xf numFmtId="0" fontId="11" fillId="0" borderId="0" xfId="20" applyFont="1" applyFill="1" applyAlignment="1">
      <alignment horizontal="left" vertical="top" wrapText="1"/>
      <protection/>
    </xf>
    <xf numFmtId="0" fontId="0" fillId="0" borderId="0" xfId="0" applyAlignment="1">
      <alignment wrapText="1"/>
    </xf>
    <xf numFmtId="0" fontId="11" fillId="0" borderId="0" xfId="20" applyFont="1" applyFill="1" applyAlignment="1">
      <alignment horizontal="left" vertical="top"/>
      <protection/>
    </xf>
    <xf numFmtId="0" fontId="0" fillId="0" borderId="0" xfId="0" applyAlignment="1">
      <alignment/>
    </xf>
    <xf numFmtId="0" fontId="3" fillId="2" borderId="0" xfId="20" applyFont="1" applyFill="1" applyAlignment="1">
      <alignment horizontal="center"/>
      <protection/>
    </xf>
    <xf numFmtId="0" fontId="2" fillId="0" borderId="11" xfId="20" applyFont="1" applyFill="1" applyBorder="1" applyAlignment="1">
      <alignment horizontal="center"/>
      <protection/>
    </xf>
    <xf numFmtId="0" fontId="2" fillId="3" borderId="12" xfId="20" applyFont="1" applyFill="1" applyBorder="1" applyAlignment="1">
      <alignment horizontal="center"/>
      <protection/>
    </xf>
    <xf numFmtId="0" fontId="2" fillId="3" borderId="13" xfId="20" applyFont="1" applyFill="1" applyBorder="1" applyAlignment="1">
      <alignment horizontal="center"/>
      <protection/>
    </xf>
    <xf numFmtId="0" fontId="2" fillId="3" borderId="6" xfId="20" applyFont="1" applyFill="1" applyBorder="1" applyAlignment="1">
      <alignment horizontal="center"/>
      <protection/>
    </xf>
  </cellXfs>
  <cellStyles count="12">
    <cellStyle name="Normal" xfId="0"/>
    <cellStyle name="Percent" xfId="15"/>
    <cellStyle name="Currency" xfId="16"/>
    <cellStyle name="Currency [0]" xfId="17"/>
    <cellStyle name="Comma" xfId="18"/>
    <cellStyle name="Comma [0]" xfId="19"/>
    <cellStyle name="Normal 17" xfId="20"/>
    <cellStyle name="Normal_AIRPLAN.XLS" xfId="21"/>
    <cellStyle name="Comma 2" xfId="22"/>
    <cellStyle name="Percent 15" xfId="23"/>
    <cellStyle name="Percent 2" xfId="24"/>
    <cellStyle name="Comma 16"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pageSetUpPr fitToPage="1"/>
  </sheetPr>
  <dimension ref="A1:Y52"/>
  <sheetViews>
    <sheetView showGridLines="0" tabSelected="1" zoomScale="85" zoomScaleNormal="85" workbookViewId="0" topLeftCell="A1">
      <selection activeCell="B3" sqref="B3"/>
    </sheetView>
  </sheetViews>
  <sheetFormatPr defaultColWidth="9.140625" defaultRowHeight="15" outlineLevelRow="1"/>
  <cols>
    <col min="1" max="1" width="48.421875" style="2" customWidth="1"/>
    <col min="2" max="5" width="14.8515625" style="2" customWidth="1"/>
    <col min="6" max="6" width="17.140625" style="2" bestFit="1" customWidth="1"/>
    <col min="7" max="7" width="16.8515625" style="2" customWidth="1"/>
    <col min="8" max="8" width="15.421875" style="2" customWidth="1"/>
    <col min="9" max="9" width="2.28125" style="2" customWidth="1"/>
    <col min="10" max="11" width="15.7109375" style="2" hidden="1" customWidth="1"/>
    <col min="12" max="12" width="1.8515625" style="2" hidden="1" customWidth="1"/>
    <col min="13" max="14" width="15.7109375" style="2" hidden="1" customWidth="1"/>
    <col min="15" max="15" width="9.140625" style="2" customWidth="1"/>
    <col min="16" max="16" width="17.57421875" style="2" customWidth="1"/>
    <col min="17" max="23" width="9.140625" style="2" customWidth="1"/>
    <col min="24" max="25" width="9.140625" style="58" customWidth="1"/>
    <col min="26" max="16384" width="9.140625" style="2" customWidth="1"/>
  </cols>
  <sheetData>
    <row r="1" spans="1:14" ht="15.75">
      <c r="A1" s="80" t="s">
        <v>0</v>
      </c>
      <c r="B1" s="80"/>
      <c r="C1" s="80"/>
      <c r="D1" s="80"/>
      <c r="E1" s="80"/>
      <c r="F1" s="80"/>
      <c r="G1" s="80"/>
      <c r="H1" s="80"/>
      <c r="I1" s="1"/>
      <c r="J1" s="1"/>
      <c r="K1" s="1"/>
      <c r="L1" s="1"/>
      <c r="M1" s="1"/>
      <c r="N1" s="1"/>
    </row>
    <row r="2" spans="1:19" ht="15.75">
      <c r="A2" s="80" t="s">
        <v>1</v>
      </c>
      <c r="B2" s="80"/>
      <c r="C2" s="80"/>
      <c r="D2" s="80"/>
      <c r="E2" s="80"/>
      <c r="F2" s="80"/>
      <c r="G2" s="80"/>
      <c r="H2" s="80"/>
      <c r="I2" s="1"/>
      <c r="J2" s="81"/>
      <c r="K2" s="81"/>
      <c r="L2" s="81"/>
      <c r="M2" s="81"/>
      <c r="N2" s="81"/>
      <c r="O2" s="3"/>
      <c r="P2" s="3"/>
      <c r="Q2" s="3"/>
      <c r="R2" s="3"/>
      <c r="S2" s="3"/>
    </row>
    <row r="3" spans="1:19" ht="15.75">
      <c r="A3" s="4"/>
      <c r="B3" s="4"/>
      <c r="C3" s="4"/>
      <c r="D3" s="4"/>
      <c r="E3" s="4"/>
      <c r="F3" s="4"/>
      <c r="G3" s="4"/>
      <c r="H3" s="4"/>
      <c r="I3" s="1"/>
      <c r="J3" s="82" t="s">
        <v>2</v>
      </c>
      <c r="K3" s="83"/>
      <c r="L3" s="83"/>
      <c r="M3" s="83"/>
      <c r="N3" s="84"/>
      <c r="O3" s="3"/>
      <c r="P3" s="3"/>
      <c r="Q3" s="3"/>
      <c r="R3" s="3"/>
      <c r="S3" s="3"/>
    </row>
    <row r="4" spans="1:14" ht="63">
      <c r="A4" s="5" t="s">
        <v>3</v>
      </c>
      <c r="B4" s="6" t="s">
        <v>4</v>
      </c>
      <c r="C4" s="7" t="s">
        <v>5</v>
      </c>
      <c r="D4" s="6" t="s">
        <v>6</v>
      </c>
      <c r="E4" s="6" t="s">
        <v>7</v>
      </c>
      <c r="F4" s="6" t="s">
        <v>8</v>
      </c>
      <c r="G4" s="7" t="s">
        <v>9</v>
      </c>
      <c r="H4" s="7" t="s">
        <v>10</v>
      </c>
      <c r="I4" s="1"/>
      <c r="J4" s="8" t="s">
        <v>11</v>
      </c>
      <c r="K4" s="9" t="s">
        <v>12</v>
      </c>
      <c r="L4" s="1"/>
      <c r="M4" s="8" t="s">
        <v>13</v>
      </c>
      <c r="N4" s="10" t="s">
        <v>14</v>
      </c>
    </row>
    <row r="5" spans="1:16" ht="15.75">
      <c r="A5" s="11" t="s">
        <v>15</v>
      </c>
      <c r="B5" s="12">
        <v>0</v>
      </c>
      <c r="C5" s="12">
        <v>0</v>
      </c>
      <c r="D5" s="12">
        <v>0</v>
      </c>
      <c r="E5" s="12">
        <f>D5</f>
        <v>0</v>
      </c>
      <c r="F5" s="12">
        <v>0</v>
      </c>
      <c r="G5" s="12">
        <f>+F29</f>
        <v>861117.8507397249</v>
      </c>
      <c r="H5" s="12">
        <f>+G29</f>
        <v>9460131.550625399</v>
      </c>
      <c r="I5" s="1"/>
      <c r="J5" s="13"/>
      <c r="K5" s="14" t="e">
        <f>E5/D5</f>
        <v>#DIV/0!</v>
      </c>
      <c r="L5" s="1"/>
      <c r="M5" s="13">
        <f>H5-D5</f>
        <v>9460131.550625399</v>
      </c>
      <c r="N5" s="14" t="e">
        <f>H5/D5</f>
        <v>#DIV/0!</v>
      </c>
      <c r="O5" s="15"/>
      <c r="P5" s="16"/>
    </row>
    <row r="6" spans="1:14" ht="15.75">
      <c r="A6" s="17" t="s">
        <v>16</v>
      </c>
      <c r="B6" s="18"/>
      <c r="C6" s="19"/>
      <c r="D6" s="19"/>
      <c r="E6" s="19"/>
      <c r="F6" s="19"/>
      <c r="G6" s="19"/>
      <c r="H6" s="19"/>
      <c r="I6" s="1"/>
      <c r="J6" s="20"/>
      <c r="K6" s="21"/>
      <c r="L6" s="1"/>
      <c r="M6" s="20"/>
      <c r="N6" s="21"/>
    </row>
    <row r="7" spans="1:14" ht="15.75">
      <c r="A7" s="22"/>
      <c r="B7" s="18"/>
      <c r="C7" s="23"/>
      <c r="D7" s="23"/>
      <c r="E7" s="23"/>
      <c r="F7" s="23"/>
      <c r="G7" s="23"/>
      <c r="H7" s="23"/>
      <c r="I7" s="1"/>
      <c r="J7" s="24"/>
      <c r="K7" s="25"/>
      <c r="L7" s="1"/>
      <c r="M7" s="26"/>
      <c r="N7" s="27"/>
    </row>
    <row r="8" spans="1:14" ht="15.75" hidden="1" outlineLevel="1">
      <c r="A8" s="22" t="s">
        <v>17</v>
      </c>
      <c r="B8" s="18"/>
      <c r="C8" s="23"/>
      <c r="D8" s="23"/>
      <c r="E8" s="23"/>
      <c r="F8" s="23"/>
      <c r="G8" s="23"/>
      <c r="H8" s="23"/>
      <c r="I8" s="1"/>
      <c r="J8" s="26"/>
      <c r="K8" s="25"/>
      <c r="L8" s="1"/>
      <c r="M8" s="26"/>
      <c r="N8" s="27"/>
    </row>
    <row r="9" spans="1:16" ht="15.75" collapsed="1">
      <c r="A9" s="22" t="s">
        <v>18</v>
      </c>
      <c r="B9" s="28"/>
      <c r="C9" s="23"/>
      <c r="D9" s="23"/>
      <c r="E9" s="23"/>
      <c r="F9" s="23">
        <v>52366358</v>
      </c>
      <c r="G9" s="23">
        <v>112545090</v>
      </c>
      <c r="H9" s="23">
        <v>123354100</v>
      </c>
      <c r="I9" s="1"/>
      <c r="J9" s="24">
        <f>E9-D9</f>
        <v>0</v>
      </c>
      <c r="K9" s="25" t="e">
        <f>E9/D9</f>
        <v>#DIV/0!</v>
      </c>
      <c r="L9" s="1"/>
      <c r="M9" s="29">
        <f>H9-D9</f>
        <v>123354100</v>
      </c>
      <c r="N9" s="25" t="e">
        <f>H9/D9</f>
        <v>#DIV/0!</v>
      </c>
      <c r="P9" s="30"/>
    </row>
    <row r="10" spans="1:14" ht="15.75" hidden="1" outlineLevel="1">
      <c r="A10" s="22" t="s">
        <v>19</v>
      </c>
      <c r="B10" s="28"/>
      <c r="C10" s="23"/>
      <c r="D10" s="23"/>
      <c r="E10" s="23"/>
      <c r="F10" s="23"/>
      <c r="G10" s="23"/>
      <c r="H10" s="23"/>
      <c r="I10" s="1"/>
      <c r="J10" s="24"/>
      <c r="K10" s="25"/>
      <c r="L10" s="1"/>
      <c r="M10" s="29"/>
      <c r="N10" s="25"/>
    </row>
    <row r="11" spans="1:14" ht="15.75" hidden="1" outlineLevel="1">
      <c r="A11" s="22" t="s">
        <v>20</v>
      </c>
      <c r="B11" s="28"/>
      <c r="C11" s="23"/>
      <c r="D11" s="23"/>
      <c r="E11" s="23"/>
      <c r="F11" s="23"/>
      <c r="G11" s="23"/>
      <c r="H11" s="23"/>
      <c r="I11" s="1"/>
      <c r="J11" s="24"/>
      <c r="K11" s="25"/>
      <c r="L11" s="1"/>
      <c r="M11" s="29"/>
      <c r="N11" s="25"/>
    </row>
    <row r="12" spans="1:14" ht="15.75" hidden="1" outlineLevel="1">
      <c r="A12" s="22" t="s">
        <v>21</v>
      </c>
      <c r="B12" s="28"/>
      <c r="C12" s="23"/>
      <c r="D12" s="23"/>
      <c r="E12" s="23"/>
      <c r="F12" s="23"/>
      <c r="G12" s="23"/>
      <c r="H12" s="23"/>
      <c r="I12" s="1"/>
      <c r="J12" s="24"/>
      <c r="K12" s="25"/>
      <c r="L12" s="1"/>
      <c r="M12" s="29"/>
      <c r="N12" s="25"/>
    </row>
    <row r="13" spans="1:14" ht="15.75" collapsed="1">
      <c r="A13" s="22" t="s">
        <v>22</v>
      </c>
      <c r="B13" s="28"/>
      <c r="C13" s="23"/>
      <c r="D13" s="23"/>
      <c r="E13" s="23"/>
      <c r="F13" s="23">
        <v>11889.206</v>
      </c>
      <c r="G13" s="23">
        <v>183673.86839999998</v>
      </c>
      <c r="H13" s="23">
        <v>290140.0381</v>
      </c>
      <c r="I13" s="1"/>
      <c r="J13" s="24">
        <f aca="true" t="shared" si="0" ref="J13">E13-D13</f>
        <v>0</v>
      </c>
      <c r="K13" s="25" t="e">
        <f aca="true" t="shared" si="1" ref="K13">E13/D13</f>
        <v>#DIV/0!</v>
      </c>
      <c r="L13" s="1"/>
      <c r="M13" s="29">
        <f aca="true" t="shared" si="2" ref="M13">H13-D13</f>
        <v>290140.0381</v>
      </c>
      <c r="N13" s="25" t="e">
        <f aca="true" t="shared" si="3" ref="N13">H13/D13</f>
        <v>#DIV/0!</v>
      </c>
    </row>
    <row r="14" spans="1:19" ht="15.75">
      <c r="A14" s="31"/>
      <c r="B14" s="32"/>
      <c r="C14" s="23"/>
      <c r="D14" s="23"/>
      <c r="E14" s="23"/>
      <c r="F14" s="23"/>
      <c r="G14" s="23"/>
      <c r="H14" s="23"/>
      <c r="I14" s="1"/>
      <c r="J14" s="29"/>
      <c r="K14" s="33"/>
      <c r="L14" s="1"/>
      <c r="M14" s="29"/>
      <c r="N14" s="33"/>
      <c r="O14" s="34"/>
      <c r="R14" s="34"/>
      <c r="S14" s="30"/>
    </row>
    <row r="15" spans="1:19" ht="15.75">
      <c r="A15" s="35" t="s">
        <v>23</v>
      </c>
      <c r="B15" s="36">
        <f aca="true" t="shared" si="4" ref="B15:C15">SUM(B7:B13)</f>
        <v>0</v>
      </c>
      <c r="C15" s="37">
        <f t="shared" si="4"/>
        <v>0</v>
      </c>
      <c r="D15" s="37">
        <f aca="true" t="shared" si="5" ref="D15:H15">SUM(D7:D13)</f>
        <v>0</v>
      </c>
      <c r="E15" s="37">
        <f t="shared" si="5"/>
        <v>0</v>
      </c>
      <c r="F15" s="37">
        <f t="shared" si="5"/>
        <v>52378247.206</v>
      </c>
      <c r="G15" s="37">
        <f t="shared" si="5"/>
        <v>112728763.8684</v>
      </c>
      <c r="H15" s="37">
        <f t="shared" si="5"/>
        <v>123644240.0381</v>
      </c>
      <c r="I15" s="1"/>
      <c r="J15" s="29">
        <f>E15-D15</f>
        <v>0</v>
      </c>
      <c r="K15" s="33" t="e">
        <f>E15/D15</f>
        <v>#DIV/0!</v>
      </c>
      <c r="L15" s="1"/>
      <c r="M15" s="29">
        <f>H15-D15</f>
        <v>123644240.0381</v>
      </c>
      <c r="N15" s="33" t="e">
        <f>H15/D15</f>
        <v>#DIV/0!</v>
      </c>
      <c r="O15" s="34"/>
      <c r="R15" s="34"/>
      <c r="S15" s="30"/>
    </row>
    <row r="16" spans="1:19" ht="15.75">
      <c r="A16" s="17" t="s">
        <v>24</v>
      </c>
      <c r="B16" s="38"/>
      <c r="C16" s="19"/>
      <c r="D16" s="19"/>
      <c r="E16" s="19"/>
      <c r="F16" s="19"/>
      <c r="G16" s="19"/>
      <c r="H16" s="19"/>
      <c r="I16" s="1"/>
      <c r="J16" s="20"/>
      <c r="K16" s="39"/>
      <c r="L16" s="1"/>
      <c r="M16" s="20"/>
      <c r="N16" s="39"/>
      <c r="O16" s="34"/>
      <c r="R16" s="34"/>
      <c r="S16" s="30"/>
    </row>
    <row r="17" spans="1:25" ht="15.75">
      <c r="A17" s="31" t="s">
        <v>25</v>
      </c>
      <c r="B17" s="38"/>
      <c r="C17" s="23"/>
      <c r="D17" s="23"/>
      <c r="E17" s="23"/>
      <c r="F17" s="23">
        <v>-3193644.2797293505</v>
      </c>
      <c r="G17" s="23">
        <v>-6840786.047180268</v>
      </c>
      <c r="H17" s="23">
        <v>-7251233.210011085</v>
      </c>
      <c r="I17" s="1"/>
      <c r="J17" s="24">
        <f>E17-D17</f>
        <v>0</v>
      </c>
      <c r="K17" s="40" t="e">
        <f>E17/D17</f>
        <v>#DIV/0!</v>
      </c>
      <c r="L17" s="1"/>
      <c r="M17" s="29">
        <f>H17-D17</f>
        <v>-7251233.210011085</v>
      </c>
      <c r="N17" s="40" t="e">
        <f>H17/D17</f>
        <v>#DIV/0!</v>
      </c>
      <c r="O17" s="34"/>
      <c r="P17" s="41"/>
      <c r="Q17" s="34"/>
      <c r="R17" s="34"/>
      <c r="S17" s="30"/>
      <c r="U17" s="42"/>
      <c r="V17" s="42"/>
      <c r="W17" s="42"/>
      <c r="X17" s="43"/>
      <c r="Y17" s="43"/>
    </row>
    <row r="18" spans="1:25" ht="17.25">
      <c r="A18" s="31" t="s">
        <v>26</v>
      </c>
      <c r="B18" s="38"/>
      <c r="C18" s="23"/>
      <c r="D18" s="23"/>
      <c r="E18" s="23"/>
      <c r="F18" s="23">
        <v>-1383983</v>
      </c>
      <c r="G18" s="23">
        <v>-2956187.688</v>
      </c>
      <c r="H18" s="23">
        <v>-3130602.761592</v>
      </c>
      <c r="I18" s="1"/>
      <c r="J18" s="24">
        <f aca="true" t="shared" si="6" ref="J18:J21">E18-D18</f>
        <v>0</v>
      </c>
      <c r="K18" s="40" t="e">
        <f aca="true" t="shared" si="7" ref="K18:K21">E18/D18</f>
        <v>#DIV/0!</v>
      </c>
      <c r="L18" s="1"/>
      <c r="M18" s="29">
        <f aca="true" t="shared" si="8" ref="M18:M21">H18-D18</f>
        <v>-3130602.761592</v>
      </c>
      <c r="N18" s="40" t="e">
        <f aca="true" t="shared" si="9" ref="N18:N21">H18/D18</f>
        <v>#DIV/0!</v>
      </c>
      <c r="O18" s="34"/>
      <c r="P18" s="41"/>
      <c r="Q18" s="34"/>
      <c r="R18" s="34"/>
      <c r="S18" s="30"/>
      <c r="U18" s="42"/>
      <c r="V18" s="42"/>
      <c r="W18" s="42"/>
      <c r="X18" s="44"/>
      <c r="Y18" s="43"/>
    </row>
    <row r="19" spans="1:25" ht="15.75">
      <c r="A19" s="31" t="s">
        <v>27</v>
      </c>
      <c r="B19" s="38"/>
      <c r="C19" s="23"/>
      <c r="D19" s="23"/>
      <c r="E19" s="23"/>
      <c r="F19" s="23">
        <v>-8893938.075530924</v>
      </c>
      <c r="G19" s="23">
        <v>-18997451.729334056</v>
      </c>
      <c r="H19" s="23">
        <v>-26118301.381364763</v>
      </c>
      <c r="I19" s="1"/>
      <c r="J19" s="24">
        <f t="shared" si="6"/>
        <v>0</v>
      </c>
      <c r="K19" s="40" t="e">
        <f t="shared" si="7"/>
        <v>#DIV/0!</v>
      </c>
      <c r="L19" s="1"/>
      <c r="M19" s="29">
        <f t="shared" si="8"/>
        <v>-26118301.381364763</v>
      </c>
      <c r="N19" s="40" t="e">
        <f t="shared" si="9"/>
        <v>#DIV/0!</v>
      </c>
      <c r="O19" s="34"/>
      <c r="P19" s="30"/>
      <c r="Q19" s="34"/>
      <c r="R19" s="34"/>
      <c r="S19" s="30"/>
      <c r="U19" s="42"/>
      <c r="V19" s="42"/>
      <c r="W19" s="42"/>
      <c r="X19" s="43"/>
      <c r="Y19" s="43"/>
    </row>
    <row r="20" spans="1:25" ht="15.75">
      <c r="A20" s="31" t="s">
        <v>28</v>
      </c>
      <c r="B20" s="38"/>
      <c r="C20" s="23"/>
      <c r="D20" s="23"/>
      <c r="E20" s="23"/>
      <c r="F20" s="23">
        <v>-1693880</v>
      </c>
      <c r="G20" s="23">
        <v>-3618127.68</v>
      </c>
      <c r="H20" s="23">
        <v>-3831597.21312</v>
      </c>
      <c r="I20" s="1"/>
      <c r="J20" s="24">
        <f t="shared" si="6"/>
        <v>0</v>
      </c>
      <c r="K20" s="40" t="e">
        <f t="shared" si="7"/>
        <v>#DIV/0!</v>
      </c>
      <c r="L20" s="1"/>
      <c r="M20" s="29">
        <f t="shared" si="8"/>
        <v>-3831597.21312</v>
      </c>
      <c r="N20" s="40" t="e">
        <f t="shared" si="9"/>
        <v>#DIV/0!</v>
      </c>
      <c r="P20" s="41"/>
      <c r="U20" s="42"/>
      <c r="V20" s="42"/>
      <c r="W20" s="42"/>
      <c r="X20" s="43"/>
      <c r="Y20" s="43"/>
    </row>
    <row r="21" spans="1:25" ht="15.75">
      <c r="A21" s="31" t="s">
        <v>21</v>
      </c>
      <c r="B21" s="38"/>
      <c r="C21" s="23"/>
      <c r="D21" s="23"/>
      <c r="E21" s="23"/>
      <c r="F21" s="23">
        <v>-36351684</v>
      </c>
      <c r="G21" s="23">
        <v>-71717197.024</v>
      </c>
      <c r="H21" s="23">
        <v>-81258511.648416</v>
      </c>
      <c r="I21" s="1"/>
      <c r="J21" s="24">
        <f t="shared" si="6"/>
        <v>0</v>
      </c>
      <c r="K21" s="40" t="e">
        <f t="shared" si="7"/>
        <v>#DIV/0!</v>
      </c>
      <c r="L21" s="1"/>
      <c r="M21" s="29">
        <f t="shared" si="8"/>
        <v>-81258511.648416</v>
      </c>
      <c r="N21" s="40" t="e">
        <f t="shared" si="9"/>
        <v>#DIV/0!</v>
      </c>
      <c r="P21" s="41"/>
      <c r="U21" s="42"/>
      <c r="V21" s="42"/>
      <c r="W21" s="42"/>
      <c r="X21" s="43"/>
      <c r="Y21" s="43"/>
    </row>
    <row r="22" spans="1:25" ht="15.75">
      <c r="A22" s="31"/>
      <c r="B22" s="32"/>
      <c r="C22" s="23"/>
      <c r="D22" s="23"/>
      <c r="E22" s="23"/>
      <c r="F22" s="23"/>
      <c r="G22" s="23"/>
      <c r="H22" s="23"/>
      <c r="I22" s="1"/>
      <c r="J22" s="29"/>
      <c r="K22" s="25"/>
      <c r="L22" s="1"/>
      <c r="M22" s="29"/>
      <c r="N22" s="25"/>
      <c r="P22" s="45"/>
      <c r="U22" s="42"/>
      <c r="V22" s="42"/>
      <c r="W22" s="42"/>
      <c r="X22" s="46"/>
      <c r="Y22" s="43"/>
    </row>
    <row r="23" spans="1:25" ht="15.75">
      <c r="A23" s="35" t="s">
        <v>29</v>
      </c>
      <c r="B23" s="37">
        <f>SUM(B17:B21)</f>
        <v>0</v>
      </c>
      <c r="C23" s="37">
        <f>SUM(C17:C21)</f>
        <v>0</v>
      </c>
      <c r="D23" s="37">
        <f>SUM(D17:D21)</f>
        <v>0</v>
      </c>
      <c r="E23" s="37">
        <f>SUM(E17:E21)</f>
        <v>0</v>
      </c>
      <c r="F23" s="37">
        <f aca="true" t="shared" si="10" ref="F23:H23">SUM(F17:F21)</f>
        <v>-51517129.355260275</v>
      </c>
      <c r="G23" s="37">
        <f t="shared" si="10"/>
        <v>-104129750.16851433</v>
      </c>
      <c r="H23" s="37">
        <f t="shared" si="10"/>
        <v>-121590246.21450384</v>
      </c>
      <c r="I23" s="1"/>
      <c r="J23" s="29">
        <f>E23-D23</f>
        <v>0</v>
      </c>
      <c r="K23" s="47" t="e">
        <f>E23/D23</f>
        <v>#DIV/0!</v>
      </c>
      <c r="L23" s="1"/>
      <c r="M23" s="29">
        <f>H23-D23</f>
        <v>-121590246.21450384</v>
      </c>
      <c r="N23" s="47" t="e">
        <f>H23/D23</f>
        <v>#DIV/0!</v>
      </c>
      <c r="P23" s="45"/>
      <c r="U23" s="42"/>
      <c r="V23" s="42"/>
      <c r="W23" s="42"/>
      <c r="X23" s="46"/>
      <c r="Y23" s="43"/>
    </row>
    <row r="24" spans="1:25" ht="18">
      <c r="A24" s="48" t="s">
        <v>30</v>
      </c>
      <c r="B24" s="49"/>
      <c r="C24" s="50"/>
      <c r="D24" s="50"/>
      <c r="E24" s="50"/>
      <c r="F24" s="50"/>
      <c r="G24" s="50"/>
      <c r="H24" s="50"/>
      <c r="I24" s="1"/>
      <c r="J24" s="51">
        <f>E24-D24</f>
        <v>0</v>
      </c>
      <c r="K24" s="52"/>
      <c r="L24" s="1"/>
      <c r="M24" s="51">
        <f>H24-D24</f>
        <v>0</v>
      </c>
      <c r="N24" s="52"/>
      <c r="P24" s="53"/>
      <c r="U24" s="42"/>
      <c r="V24" s="42"/>
      <c r="W24" s="42"/>
      <c r="X24" s="43"/>
      <c r="Y24" s="43"/>
    </row>
    <row r="25" spans="1:25" ht="15.75">
      <c r="A25" s="17" t="s">
        <v>31</v>
      </c>
      <c r="B25" s="17"/>
      <c r="C25" s="23"/>
      <c r="D25" s="23"/>
      <c r="E25" s="23"/>
      <c r="F25" s="23"/>
      <c r="G25" s="23"/>
      <c r="H25" s="23"/>
      <c r="I25" s="1"/>
      <c r="J25" s="20"/>
      <c r="K25" s="39"/>
      <c r="L25" s="1"/>
      <c r="M25" s="20"/>
      <c r="N25" s="39"/>
      <c r="U25" s="42"/>
      <c r="V25" s="42"/>
      <c r="W25" s="42"/>
      <c r="X25" s="43"/>
      <c r="Y25" s="43"/>
    </row>
    <row r="26" spans="1:25" ht="15.75" hidden="1" outlineLevel="1">
      <c r="A26" s="54"/>
      <c r="B26" s="38"/>
      <c r="C26" s="55"/>
      <c r="D26" s="55"/>
      <c r="E26" s="55"/>
      <c r="F26" s="55"/>
      <c r="G26" s="55"/>
      <c r="H26" s="55"/>
      <c r="I26" s="1"/>
      <c r="J26" s="29">
        <v>0</v>
      </c>
      <c r="K26" s="25"/>
      <c r="L26" s="1"/>
      <c r="M26" s="29"/>
      <c r="N26" s="25"/>
      <c r="U26" s="42"/>
      <c r="V26" s="42"/>
      <c r="W26" s="42"/>
      <c r="X26" s="43"/>
      <c r="Y26" s="43"/>
    </row>
    <row r="27" spans="1:25" ht="15.75" collapsed="1">
      <c r="A27" s="54"/>
      <c r="B27" s="38"/>
      <c r="C27" s="55"/>
      <c r="D27" s="55"/>
      <c r="E27" s="55"/>
      <c r="F27" s="55"/>
      <c r="G27" s="55"/>
      <c r="H27" s="55"/>
      <c r="I27" s="1"/>
      <c r="J27" s="29"/>
      <c r="K27" s="25"/>
      <c r="L27" s="1"/>
      <c r="M27" s="29"/>
      <c r="N27" s="25"/>
      <c r="U27" s="42"/>
      <c r="V27" s="42"/>
      <c r="W27" s="42"/>
      <c r="X27" s="43"/>
      <c r="Y27" s="43"/>
    </row>
    <row r="28" spans="1:25" ht="15.75">
      <c r="A28" s="17" t="s">
        <v>32</v>
      </c>
      <c r="B28" s="37">
        <f aca="true" t="shared" si="11" ref="B28:H28">SUM(B26:B27)</f>
        <v>0</v>
      </c>
      <c r="C28" s="37">
        <f t="shared" si="11"/>
        <v>0</v>
      </c>
      <c r="D28" s="37">
        <f t="shared" si="11"/>
        <v>0</v>
      </c>
      <c r="E28" s="37">
        <f t="shared" si="11"/>
        <v>0</v>
      </c>
      <c r="F28" s="37">
        <f t="shared" si="11"/>
        <v>0</v>
      </c>
      <c r="G28" s="37">
        <f t="shared" si="11"/>
        <v>0</v>
      </c>
      <c r="H28" s="37">
        <f t="shared" si="11"/>
        <v>0</v>
      </c>
      <c r="I28" s="1"/>
      <c r="J28" s="56">
        <v>0</v>
      </c>
      <c r="K28" s="47"/>
      <c r="L28" s="1"/>
      <c r="M28" s="56"/>
      <c r="N28" s="47"/>
      <c r="U28" s="42"/>
      <c r="V28" s="42"/>
      <c r="W28" s="42"/>
      <c r="X28" s="43"/>
      <c r="Y28" s="43"/>
    </row>
    <row r="29" spans="1:14" ht="15.75">
      <c r="A29" s="48" t="s">
        <v>33</v>
      </c>
      <c r="B29" s="57">
        <f>B5+B15+B23+B24+B28</f>
        <v>0</v>
      </c>
      <c r="C29" s="57">
        <f>C5+C15+C23+C24+C28</f>
        <v>0</v>
      </c>
      <c r="D29" s="57">
        <f>D5+D15+D23+D24+D28</f>
        <v>0</v>
      </c>
      <c r="E29" s="57">
        <f>E5+E15+E23+E24+E28</f>
        <v>0</v>
      </c>
      <c r="F29" s="57">
        <f aca="true" t="shared" si="12" ref="F29:G29">F5+F15+F23+F24+F28</f>
        <v>861117.8507397249</v>
      </c>
      <c r="G29" s="57">
        <f t="shared" si="12"/>
        <v>9460131.550625399</v>
      </c>
      <c r="H29" s="57">
        <f>H5+H15+H23+H24+H28</f>
        <v>11514125.374221563</v>
      </c>
      <c r="I29" s="1"/>
      <c r="J29" s="51">
        <f>E29-D29</f>
        <v>0</v>
      </c>
      <c r="K29" s="52" t="e">
        <f>E29/D29</f>
        <v>#DIV/0!</v>
      </c>
      <c r="L29" s="1"/>
      <c r="M29" s="51">
        <f>H29-D29</f>
        <v>11514125.374221563</v>
      </c>
      <c r="N29" s="47" t="e">
        <f>H29/D29</f>
        <v>#DIV/0!</v>
      </c>
    </row>
    <row r="30" spans="1:14" ht="18">
      <c r="A30" s="17" t="s">
        <v>34</v>
      </c>
      <c r="B30" s="17"/>
      <c r="C30" s="23"/>
      <c r="D30" s="23"/>
      <c r="E30" s="23"/>
      <c r="F30" s="23"/>
      <c r="G30" s="23"/>
      <c r="H30" s="23"/>
      <c r="I30" s="1"/>
      <c r="J30" s="20"/>
      <c r="K30" s="59"/>
      <c r="L30" s="1"/>
      <c r="M30" s="20"/>
      <c r="N30" s="59"/>
    </row>
    <row r="31" spans="1:14" ht="15.75">
      <c r="A31" s="60" t="s">
        <v>35</v>
      </c>
      <c r="B31" s="61"/>
      <c r="C31" s="61"/>
      <c r="D31" s="61"/>
      <c r="E31" s="61"/>
      <c r="F31" s="61"/>
      <c r="G31" s="61"/>
      <c r="H31" s="61">
        <v>0</v>
      </c>
      <c r="I31" s="1"/>
      <c r="J31" s="29">
        <v>0</v>
      </c>
      <c r="K31" s="33"/>
      <c r="L31" s="1"/>
      <c r="M31" s="29"/>
      <c r="N31" s="33"/>
    </row>
    <row r="32" spans="1:14" ht="18">
      <c r="A32" s="31" t="s">
        <v>36</v>
      </c>
      <c r="B32" s="31"/>
      <c r="C32" s="23"/>
      <c r="D32" s="23"/>
      <c r="E32" s="23"/>
      <c r="F32" s="23">
        <v>-300000</v>
      </c>
      <c r="G32" s="23">
        <v>-900000</v>
      </c>
      <c r="H32" s="23">
        <v>-1500000</v>
      </c>
      <c r="I32" s="1"/>
      <c r="J32" s="29">
        <v>0</v>
      </c>
      <c r="K32" s="33"/>
      <c r="L32" s="1"/>
      <c r="M32" s="29"/>
      <c r="N32" s="33"/>
    </row>
    <row r="33" spans="1:14" ht="15.75" hidden="1" outlineLevel="1">
      <c r="A33" s="31"/>
      <c r="B33" s="31"/>
      <c r="C33" s="23"/>
      <c r="D33" s="23"/>
      <c r="E33" s="23"/>
      <c r="F33" s="23"/>
      <c r="G33" s="23"/>
      <c r="H33" s="23"/>
      <c r="I33" s="1"/>
      <c r="J33" s="29">
        <v>0</v>
      </c>
      <c r="K33" s="33"/>
      <c r="L33" s="1"/>
      <c r="M33" s="29"/>
      <c r="N33" s="33"/>
    </row>
    <row r="34" spans="1:14" ht="18" collapsed="1">
      <c r="A34" s="31" t="s">
        <v>37</v>
      </c>
      <c r="B34" s="62">
        <f aca="true" t="shared" si="13" ref="B34">ROUND(B23/24,0)*2</f>
        <v>0</v>
      </c>
      <c r="C34" s="62">
        <f>ROUND(C23/12,0)*2</f>
        <v>0</v>
      </c>
      <c r="D34" s="62">
        <f>ROUND(D23/12,0)*2</f>
        <v>0</v>
      </c>
      <c r="E34" s="62">
        <f>ROUND(E23/12,0)*2</f>
        <v>0</v>
      </c>
      <c r="F34" s="62">
        <f>+F23/365*60</f>
        <v>-8468569.209083881</v>
      </c>
      <c r="G34" s="62">
        <f>+G23/730*60</f>
        <v>-8558609.602891589</v>
      </c>
      <c r="H34" s="62">
        <f>+H23/730*60</f>
        <v>-9993718.86694552</v>
      </c>
      <c r="I34" s="1"/>
      <c r="J34" s="29">
        <f>E34-D34</f>
        <v>0</v>
      </c>
      <c r="K34" s="33" t="e">
        <f>E34/D34</f>
        <v>#DIV/0!</v>
      </c>
      <c r="L34" s="1"/>
      <c r="M34" s="29">
        <f>H34-D34</f>
        <v>-9993718.86694552</v>
      </c>
      <c r="N34" s="33" t="e">
        <f>H34/D34</f>
        <v>#DIV/0!</v>
      </c>
    </row>
    <row r="35" spans="1:14" ht="15.75">
      <c r="A35" s="17" t="s">
        <v>38</v>
      </c>
      <c r="B35" s="63">
        <f>SUM(B31:B34)</f>
        <v>0</v>
      </c>
      <c r="C35" s="63">
        <f aca="true" t="shared" si="14" ref="C35:H35">SUM(C31:C34)</f>
        <v>0</v>
      </c>
      <c r="D35" s="63">
        <f t="shared" si="14"/>
        <v>0</v>
      </c>
      <c r="E35" s="63">
        <f t="shared" si="14"/>
        <v>0</v>
      </c>
      <c r="F35" s="63">
        <f t="shared" si="14"/>
        <v>-8768569.209083881</v>
      </c>
      <c r="G35" s="63">
        <f t="shared" si="14"/>
        <v>-9458609.602891589</v>
      </c>
      <c r="H35" s="63">
        <f t="shared" si="14"/>
        <v>-11493718.86694552</v>
      </c>
      <c r="I35" s="1"/>
      <c r="J35" s="29">
        <f>E35-D35</f>
        <v>0</v>
      </c>
      <c r="K35" s="33" t="e">
        <f>E35/D35</f>
        <v>#DIV/0!</v>
      </c>
      <c r="L35" s="1"/>
      <c r="M35" s="29">
        <f>H35-D35</f>
        <v>-11493718.86694552</v>
      </c>
      <c r="N35" s="33" t="e">
        <f>H35/D35</f>
        <v>#DIV/0!</v>
      </c>
    </row>
    <row r="36" spans="1:14" ht="15.75">
      <c r="A36" s="22"/>
      <c r="B36" s="22"/>
      <c r="C36" s="63"/>
      <c r="D36" s="63"/>
      <c r="E36" s="63"/>
      <c r="F36" s="63"/>
      <c r="G36" s="63"/>
      <c r="H36" s="63"/>
      <c r="I36" s="1"/>
      <c r="J36" s="26"/>
      <c r="K36" s="59"/>
      <c r="L36" s="1"/>
      <c r="M36" s="29">
        <f aca="true" t="shared" si="15" ref="M36:M37">H36-D36</f>
        <v>0</v>
      </c>
      <c r="N36" s="59"/>
    </row>
    <row r="37" spans="1:14" ht="15.75">
      <c r="A37" s="22" t="s">
        <v>39</v>
      </c>
      <c r="B37" s="23">
        <f aca="true" t="shared" si="16" ref="B37:H37">ABS(IF(B29+B35&gt;0,0,B29+B35))</f>
        <v>0</v>
      </c>
      <c r="C37" s="23">
        <f t="shared" si="16"/>
        <v>0</v>
      </c>
      <c r="D37" s="23">
        <f t="shared" si="16"/>
        <v>0</v>
      </c>
      <c r="E37" s="23">
        <f t="shared" si="16"/>
        <v>0</v>
      </c>
      <c r="F37" s="23">
        <f t="shared" si="16"/>
        <v>7907451.358344156</v>
      </c>
      <c r="G37" s="23">
        <f t="shared" si="16"/>
        <v>0</v>
      </c>
      <c r="H37" s="23">
        <f t="shared" si="16"/>
        <v>0</v>
      </c>
      <c r="I37" s="1"/>
      <c r="J37" s="29">
        <v>0</v>
      </c>
      <c r="K37" s="33"/>
      <c r="L37" s="1"/>
      <c r="M37" s="29">
        <f t="shared" si="15"/>
        <v>0</v>
      </c>
      <c r="N37" s="33"/>
    </row>
    <row r="38" spans="1:14" ht="15.75">
      <c r="A38" s="35"/>
      <c r="B38" s="35"/>
      <c r="C38" s="64"/>
      <c r="D38" s="64"/>
      <c r="E38" s="64"/>
      <c r="F38" s="64"/>
      <c r="G38" s="64"/>
      <c r="H38" s="64"/>
      <c r="I38" s="1"/>
      <c r="J38" s="65"/>
      <c r="K38" s="59"/>
      <c r="L38" s="1"/>
      <c r="M38" s="65"/>
      <c r="N38" s="59"/>
    </row>
    <row r="39" spans="1:14" ht="15.75">
      <c r="A39" s="48" t="s">
        <v>40</v>
      </c>
      <c r="B39" s="66">
        <f>ROUND(B29+B35+B37,0)</f>
        <v>0</v>
      </c>
      <c r="C39" s="66">
        <f aca="true" t="shared" si="17" ref="C39:H39">ROUND(C29+C35+C37,0)</f>
        <v>0</v>
      </c>
      <c r="D39" s="66">
        <f t="shared" si="17"/>
        <v>0</v>
      </c>
      <c r="E39" s="66">
        <f t="shared" si="17"/>
        <v>0</v>
      </c>
      <c r="F39" s="66">
        <f t="shared" si="17"/>
        <v>0</v>
      </c>
      <c r="G39" s="66">
        <f t="shared" si="17"/>
        <v>1522</v>
      </c>
      <c r="H39" s="66">
        <f t="shared" si="17"/>
        <v>20407</v>
      </c>
      <c r="I39" s="1"/>
      <c r="J39" s="67">
        <f>E39-D39</f>
        <v>0</v>
      </c>
      <c r="K39" s="68" t="e">
        <f>E39/D39</f>
        <v>#DIV/0!</v>
      </c>
      <c r="L39" s="1"/>
      <c r="M39" s="67">
        <f>H39-D39</f>
        <v>20407</v>
      </c>
      <c r="N39" s="68" t="e">
        <f>H39/D39</f>
        <v>#DIV/0!</v>
      </c>
    </row>
    <row r="41" spans="1:8" ht="15.75">
      <c r="A41" s="69" t="s">
        <v>41</v>
      </c>
      <c r="B41" s="69"/>
      <c r="C41" s="70"/>
      <c r="D41" s="70"/>
      <c r="E41" s="70"/>
      <c r="F41" s="70"/>
      <c r="G41" s="70"/>
      <c r="H41" s="70"/>
    </row>
    <row r="42" spans="1:8" ht="15" customHeight="1">
      <c r="A42" s="71"/>
      <c r="B42" s="72"/>
      <c r="C42" s="70"/>
      <c r="D42" s="70"/>
      <c r="E42" s="70"/>
      <c r="F42" s="73"/>
      <c r="G42" s="70"/>
      <c r="H42" s="70"/>
    </row>
    <row r="43" spans="1:8" ht="15.75" customHeight="1">
      <c r="A43" s="74" t="s">
        <v>42</v>
      </c>
      <c r="B43" s="71"/>
      <c r="C43" s="75"/>
      <c r="D43" s="75"/>
      <c r="E43" s="75"/>
      <c r="F43" s="75"/>
      <c r="G43" s="75"/>
      <c r="H43" s="75"/>
    </row>
    <row r="44" spans="1:8" ht="17.25">
      <c r="A44" s="78" t="s">
        <v>43</v>
      </c>
      <c r="B44" s="78"/>
      <c r="C44" s="78"/>
      <c r="D44" s="78"/>
      <c r="E44" s="78"/>
      <c r="F44" s="78"/>
      <c r="G44" s="78"/>
      <c r="H44" s="78"/>
    </row>
    <row r="45" spans="1:8" ht="36.75" customHeight="1">
      <c r="A45" s="76" t="s">
        <v>44</v>
      </c>
      <c r="B45" s="77"/>
      <c r="C45" s="77"/>
      <c r="D45" s="77"/>
      <c r="E45" s="77"/>
      <c r="F45" s="77"/>
      <c r="G45" s="77"/>
      <c r="H45" s="77"/>
    </row>
    <row r="46" spans="1:8" ht="39.75" customHeight="1">
      <c r="A46" s="76" t="s">
        <v>45</v>
      </c>
      <c r="B46" s="77"/>
      <c r="C46" s="77"/>
      <c r="D46" s="77"/>
      <c r="E46" s="77"/>
      <c r="F46" s="77"/>
      <c r="G46" s="77"/>
      <c r="H46" s="77"/>
    </row>
    <row r="47" spans="1:8" ht="34.5" customHeight="1">
      <c r="A47" s="76" t="s">
        <v>46</v>
      </c>
      <c r="B47" s="77"/>
      <c r="C47" s="77"/>
      <c r="D47" s="77"/>
      <c r="E47" s="77"/>
      <c r="F47" s="77"/>
      <c r="G47" s="77"/>
      <c r="H47" s="77"/>
    </row>
    <row r="48" spans="1:8" ht="17.25">
      <c r="A48" s="78" t="s">
        <v>47</v>
      </c>
      <c r="B48" s="79"/>
      <c r="C48" s="79"/>
      <c r="D48" s="79"/>
      <c r="E48" s="79"/>
      <c r="F48" s="79"/>
      <c r="G48" s="75"/>
      <c r="H48" s="75"/>
    </row>
    <row r="49" spans="1:8" ht="17.25">
      <c r="A49" s="74"/>
      <c r="B49" s="71"/>
      <c r="C49" s="75"/>
      <c r="D49" s="75"/>
      <c r="E49" s="75"/>
      <c r="F49" s="75"/>
      <c r="G49" s="75"/>
      <c r="H49" s="75"/>
    </row>
    <row r="50" spans="1:8" ht="17.25">
      <c r="A50" s="74"/>
      <c r="B50" s="71"/>
      <c r="C50" s="75"/>
      <c r="D50" s="75"/>
      <c r="E50" s="75"/>
      <c r="F50" s="75"/>
      <c r="G50" s="75"/>
      <c r="H50" s="75"/>
    </row>
    <row r="51" spans="1:8" ht="17.25">
      <c r="A51" s="74"/>
      <c r="B51" s="71"/>
      <c r="C51" s="75"/>
      <c r="D51" s="75"/>
      <c r="E51" s="75"/>
      <c r="F51" s="75"/>
      <c r="G51" s="75"/>
      <c r="H51" s="75"/>
    </row>
    <row r="52" spans="1:8" ht="17.25">
      <c r="A52" s="74"/>
      <c r="B52" s="71"/>
      <c r="C52" s="75"/>
      <c r="D52" s="75"/>
      <c r="E52" s="75"/>
      <c r="F52" s="75"/>
      <c r="G52" s="75"/>
      <c r="H52" s="75"/>
    </row>
  </sheetData>
  <mergeCells count="9">
    <mergeCell ref="J2:N2"/>
    <mergeCell ref="J3:N3"/>
    <mergeCell ref="A44:H44"/>
    <mergeCell ref="A45:H45"/>
    <mergeCell ref="A46:H46"/>
    <mergeCell ref="A47:H47"/>
    <mergeCell ref="A48:F48"/>
    <mergeCell ref="A1:H1"/>
    <mergeCell ref="A2:H2"/>
  </mergeCells>
  <printOptions/>
  <pageMargins left="0.5" right="0.5" top="0.75" bottom="0.75" header="0.3" footer="0.3"/>
  <pageSetup fitToHeight="1" fitToWidth="1" horizontalDpi="600" verticalDpi="600" orientation="landscape" paperSize="17"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 Joe</dc:creator>
  <cp:keywords/>
  <dc:description/>
  <cp:lastModifiedBy>Masuo, Janet</cp:lastModifiedBy>
  <dcterms:created xsi:type="dcterms:W3CDTF">2018-01-29T17:18:30Z</dcterms:created>
  <dcterms:modified xsi:type="dcterms:W3CDTF">2018-03-01T23:52:56Z</dcterms:modified>
  <cp:category/>
  <cp:version/>
  <cp:contentType/>
  <cp:contentStatus/>
</cp:coreProperties>
</file>