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5115" yWindow="540" windowWidth="19440" windowHeight="10020" activeTab="0"/>
  </bookViews>
  <sheets>
    <sheet name="3473" sheetId="1" r:id="rId1"/>
    <sheet name="CIP RV 2011" sheetId="3" state="hidden" r:id="rId2"/>
    <sheet name="Nom Form Radio-PSERN" sheetId="5" state="hidden" r:id="rId3"/>
    <sheet name="2012 Actual" sheetId="2" r:id="rId4"/>
    <sheet name="2012 Budget" sheetId="4" r:id="rId5"/>
  </sheets>
  <externalReferences>
    <externalReference r:id="rId10"/>
    <externalReference r:id="rId11"/>
  </externalReferences>
  <definedNames>
    <definedName name="BudgetedRevenue">OFFSET('[1]x'!$I$9,0,0,COUNTA('[2]3473R'!$I:$I),9)</definedName>
    <definedName name="_xlnm.Print_Area" localSheetId="3">'2012 Actual'!$F$110:$J$125</definedName>
    <definedName name="_xlnm.Print_Area" localSheetId="0">'3473'!$A$3:$K$69</definedName>
    <definedName name="_xlnm.Print_Area" localSheetId="1">'CIP RV 2011'!$A$2:$F$48</definedName>
    <definedName name="_xlnm.Print_Area" localSheetId="2">'Nom Form Radio-PSERN'!$A$1:$K$31</definedName>
    <definedName name="Qry01_02_03Exp">#REF!</definedName>
  </definedNames>
  <calcPr calcId="125725"/>
  <pivotCaches>
    <pivotCache cacheId="11" r:id="rId6"/>
    <pivotCache cacheId="10" r:id="rId7"/>
  </pivotCaches>
</workbook>
</file>

<file path=xl/comments1.xml><?xml version="1.0" encoding="utf-8"?>
<comments xmlns="http://schemas.openxmlformats.org/spreadsheetml/2006/main">
  <authors>
    <author>odellt</author>
  </authors>
  <commentList>
    <comment ref="B13" authorId="0">
      <text>
        <r>
          <rPr>
            <sz val="8"/>
            <rFont val="Tahoma"/>
            <family val="2"/>
          </rPr>
          <t xml:space="preserve">Includes Chinook,  Black River and Earlington
</t>
        </r>
      </text>
    </comment>
    <comment ref="B14" authorId="0">
      <text>
        <r>
          <rPr>
            <sz val="8"/>
            <rFont val="Tahoma"/>
            <family val="2"/>
          </rPr>
          <t xml:space="preserve">Funds for 342618 only - funds in 3425
</t>
        </r>
      </text>
    </comment>
  </commentList>
</comments>
</file>

<file path=xl/comments2.xml><?xml version="1.0" encoding="utf-8"?>
<comments xmlns="http://schemas.openxmlformats.org/spreadsheetml/2006/main">
  <authors>
    <author>recordj</author>
    <author>Budget</author>
  </authors>
  <commentList>
    <comment ref="E20" authorId="0">
      <text>
        <r>
          <rPr>
            <sz val="8"/>
            <rFont val="Tahoma"/>
            <family val="2"/>
          </rPr>
          <t>Total of 'Combined Carryover &amp; Ordinance' column on Expenditure Sheet.</t>
        </r>
      </text>
    </comment>
    <comment ref="B27" authorId="1">
      <text>
        <r>
          <rPr>
            <b/>
            <sz val="8"/>
            <rFont val="Tahoma"/>
            <family val="2"/>
          </rPr>
          <t>Budget:</t>
        </r>
        <r>
          <rPr>
            <sz val="8"/>
            <rFont val="Tahoma"/>
            <family val="2"/>
          </rPr>
          <t xml:space="preserve">
Replace "Revenue Source 1" with name of revenue source.</t>
        </r>
      </text>
    </comment>
    <comment ref="E29" authorId="0">
      <text>
        <r>
          <rPr>
            <sz val="8"/>
            <rFont val="Tahoma"/>
            <family val="2"/>
          </rPr>
          <t xml:space="preserve">Total revenues supporting carryover on revenue sheet, excluding fund balance.  Formula sums individual revenue sources listed above.
</t>
        </r>
      </text>
    </comment>
  </commentList>
</comments>
</file>

<file path=xl/comments3.xml><?xml version="1.0" encoding="utf-8"?>
<comments xmlns="http://schemas.openxmlformats.org/spreadsheetml/2006/main">
  <authors>
    <author>Walsh, John</author>
    <author>John Walsh</author>
  </authors>
  <commentList>
    <comment ref="B10" authorId="0">
      <text>
        <r>
          <rPr>
            <sz val="9"/>
            <rFont val="Tahoma"/>
            <family val="2"/>
          </rPr>
          <t>This needs to be one transparency section; this cannot be "various" or "N/A"</t>
        </r>
      </text>
    </comment>
    <comment ref="B13" authorId="1">
      <text>
        <r>
          <rPr>
            <sz val="9"/>
            <rFont val="Tahoma"/>
            <family val="2"/>
          </rPr>
          <t>Should be 0000000 unless you have an Operating Project to assign this to</t>
        </r>
      </text>
    </comment>
    <comment ref="E13" authorId="1">
      <text>
        <r>
          <rPr>
            <sz val="9"/>
            <rFont val="Tahoma"/>
            <family val="2"/>
          </rPr>
          <t>Should be 0000000</t>
        </r>
      </text>
    </comment>
    <comment ref="F13" authorId="1">
      <text>
        <r>
          <rPr>
            <sz val="9"/>
            <rFont val="Tahoma"/>
            <family val="2"/>
          </rPr>
          <t>Should be 00000</t>
        </r>
      </text>
    </comment>
  </commentList>
</comments>
</file>

<file path=xl/sharedStrings.xml><?xml version="1.0" encoding="utf-8"?>
<sst xmlns="http://schemas.openxmlformats.org/spreadsheetml/2006/main" count="1028" uniqueCount="334">
  <si>
    <t>Ending Fund Balance</t>
  </si>
  <si>
    <t>Total Expenditures</t>
  </si>
  <si>
    <t>Expenditures</t>
  </si>
  <si>
    <t>Total Revenues</t>
  </si>
  <si>
    <t>Revenues</t>
  </si>
  <si>
    <t>Beginning Fund Balance</t>
  </si>
  <si>
    <t>2012 Proposed Financial Plan</t>
  </si>
  <si>
    <t>Form 5</t>
  </si>
  <si>
    <t>Reserves</t>
  </si>
  <si>
    <t>Total Reserves</t>
  </si>
  <si>
    <t xml:space="preserve">  Budget:  Current Year</t>
  </si>
  <si>
    <t xml:space="preserve">  Budget:  Carryover from Prior Year</t>
  </si>
  <si>
    <t xml:space="preserve">  Budget:  Unexpended at Year End</t>
  </si>
  <si>
    <t xml:space="preserve">  Budget:  Total</t>
  </si>
  <si>
    <t xml:space="preserve">  Reserve for Encumbrance</t>
  </si>
  <si>
    <t xml:space="preserve">  Estimated Expenditure from Prior Year Carryover</t>
  </si>
  <si>
    <t>Ending Undesignated Fund Balance</t>
  </si>
  <si>
    <t xml:space="preserve">2012   Actual </t>
  </si>
  <si>
    <t>2013 Adopted</t>
  </si>
  <si>
    <t>Shading denotes cells with formulas</t>
  </si>
  <si>
    <t>Data shown is sample data</t>
  </si>
  <si>
    <t>Contact S. Bender with ?'s about new format</t>
  </si>
  <si>
    <t>2014 Adopted</t>
  </si>
  <si>
    <t>2014 
Revised</t>
  </si>
  <si>
    <r>
      <t>2013 
Revised</t>
    </r>
    <r>
      <rPr>
        <b/>
        <vertAlign val="superscript"/>
        <sz val="11"/>
        <rFont val="Calibri"/>
        <family val="2"/>
        <scheme val="minor"/>
      </rPr>
      <t xml:space="preserve"> </t>
    </r>
  </si>
  <si>
    <r>
      <t>2013 
Estimated</t>
    </r>
    <r>
      <rPr>
        <b/>
        <vertAlign val="superscript"/>
        <sz val="11"/>
        <rFont val="Calibri"/>
        <family val="2"/>
        <scheme val="minor"/>
      </rPr>
      <t xml:space="preserve"> </t>
    </r>
  </si>
  <si>
    <t>Explanation of Changes</t>
  </si>
  <si>
    <t>2013 Estimated - Adopted Change</t>
  </si>
  <si>
    <t>2014 Estimated - Adopted Change</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</si>
  <si>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</si>
  <si>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</si>
  <si>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</si>
  <si>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</si>
  <si>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</si>
  <si>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</si>
  <si>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</si>
  <si>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</si>
  <si>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</si>
  <si>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</si>
  <si>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</si>
  <si>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</si>
  <si>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</si>
  <si>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</si>
  <si>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</si>
  <si>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</si>
  <si>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</si>
  <si>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</si>
  <si>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</si>
  <si>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</si>
  <si>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</si>
  <si>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</si>
  <si>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</si>
  <si>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</si>
  <si>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</si>
  <si>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</si>
  <si>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</si>
  <si>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</si>
  <si>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</si>
  <si>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</si>
  <si>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</si>
  <si>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</si>
  <si>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</si>
  <si>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</si>
  <si>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000003473</t>
  </si>
  <si>
    <t>1111945</t>
  </si>
  <si>
    <t>138001</t>
  </si>
  <si>
    <t>55245</t>
  </si>
  <si>
    <t>5188800</t>
  </si>
  <si>
    <t>Expense</t>
  </si>
  <si>
    <t>FINANCIAL MGMT SVCS</t>
  </si>
  <si>
    <t>50000-PROGRAM EXPENDITUR BUDGET</t>
  </si>
  <si>
    <t>55000-INTRAGOVERNMENTAL SERVICES</t>
  </si>
  <si>
    <t>N/A</t>
  </si>
  <si>
    <t>RADIO COMM SRVS CIP FUND</t>
  </si>
  <si>
    <t>KCIT Radio Comm Infrastructure</t>
  </si>
  <si>
    <t>FINANCE DIRECTOR</t>
  </si>
  <si>
    <t>INFORMATION TECHNOLOGY: OPERATIONS-GENERAL</t>
  </si>
  <si>
    <t>55255</t>
  </si>
  <si>
    <t>FINANCIAL MGMT SVCS REBATE</t>
  </si>
  <si>
    <t>300001</t>
  </si>
  <si>
    <t>55347</t>
  </si>
  <si>
    <t>BRC SVC CHARGES</t>
  </si>
  <si>
    <t>BRC DIRECTORS OFFICE</t>
  </si>
  <si>
    <t>1047313</t>
  </si>
  <si>
    <t>432009</t>
  </si>
  <si>
    <t>55253</t>
  </si>
  <si>
    <t>SYSTEMS SERVICES SVC</t>
  </si>
  <si>
    <t>KCIT REBANDING 800MHZ RADIO</t>
  </si>
  <si>
    <t>PROJECT MANAGEMENT</t>
  </si>
  <si>
    <t>1047320</t>
  </si>
  <si>
    <t>KCIT VHF UHF Narrowbanding</t>
  </si>
  <si>
    <t>1047311</t>
  </si>
  <si>
    <t>780003</t>
  </si>
  <si>
    <t>55010</t>
  </si>
  <si>
    <t>MOTOR POOL ER R SERVICE</t>
  </si>
  <si>
    <t>KCIT EMER RADIO EQ REPLACE ASM</t>
  </si>
  <si>
    <t>VEHICLE MAINTENANCE</t>
  </si>
  <si>
    <t>C47301</t>
  </si>
  <si>
    <t>51110</t>
  </si>
  <si>
    <t>REGULAR SALARIED EMPLOYEE</t>
  </si>
  <si>
    <t>51000-WAGES AND BENEFITS</t>
  </si>
  <si>
    <t>51100-SALARIES/WAGES</t>
  </si>
  <si>
    <t>RADIO COMM INFRASTRCTR RV</t>
  </si>
  <si>
    <t>51315</t>
  </si>
  <si>
    <t>MED DENTAL LIFE INS BENEFITS/NON 587</t>
  </si>
  <si>
    <t>51300-PERSONNEL BENEFITS</t>
  </si>
  <si>
    <t>51320</t>
  </si>
  <si>
    <t>SOCIAL SECURITY MEDICARE FICA</t>
  </si>
  <si>
    <t>51330</t>
  </si>
  <si>
    <t>RETIREMENT</t>
  </si>
  <si>
    <t>52205</t>
  </si>
  <si>
    <t>SUPPLIES FOOD</t>
  </si>
  <si>
    <t>52000-SUPPLIES</t>
  </si>
  <si>
    <t>52410</t>
  </si>
  <si>
    <t>COST GOODS SOLD SUPPLIES FOR RESALE</t>
  </si>
  <si>
    <t>53105</t>
  </si>
  <si>
    <t>OTHER CONTRACTUAL PROF SVCS</t>
  </si>
  <si>
    <t>53000-SERVICES-OTHER CHARGES</t>
  </si>
  <si>
    <t>53310</t>
  </si>
  <si>
    <t>TRAVEL SUBSISTENCE IN STATE</t>
  </si>
  <si>
    <t>53311</t>
  </si>
  <si>
    <t>TRAVEL SUBSISTENCE OUT OF STATE</t>
  </si>
  <si>
    <t>53320</t>
  </si>
  <si>
    <t>FREIGHT AND DELIVRY SRV</t>
  </si>
  <si>
    <t>53330</t>
  </si>
  <si>
    <t>PURCHASED TRANSPORTATION</t>
  </si>
  <si>
    <t>53803</t>
  </si>
  <si>
    <t>DUES MEMBERSHIPS</t>
  </si>
  <si>
    <t>53890</t>
  </si>
  <si>
    <t>MISC SERVICES CHARGES</t>
  </si>
  <si>
    <t>53710</t>
  </si>
  <si>
    <t>RENT LEASE</t>
  </si>
  <si>
    <t>1047315</t>
  </si>
  <si>
    <t>52181</t>
  </si>
  <si>
    <t>INVENTORY EQUIP 5K UNDER</t>
  </si>
  <si>
    <t>KCIT RADIO INFRA FACILITY AND</t>
  </si>
  <si>
    <t>1047316</t>
  </si>
  <si>
    <t>53610</t>
  </si>
  <si>
    <t>SERVICES REPAIR MAINTENANCE</t>
  </si>
  <si>
    <t>KCIT RADIO TOWER REPAIR WORK</t>
  </si>
  <si>
    <t>1047317</t>
  </si>
  <si>
    <t>KCIT SOUTHLOOP MICROWAVE REPLA</t>
  </si>
  <si>
    <t>56787</t>
  </si>
  <si>
    <t>5188000</t>
  </si>
  <si>
    <t>RADIO INFRASTRUCTURE EQUIP</t>
  </si>
  <si>
    <t>56000-CAPITAL OUTLAY</t>
  </si>
  <si>
    <t>DATA PROCESSING</t>
  </si>
  <si>
    <t>1116591</t>
  </si>
  <si>
    <t>Sobieski Tower Repair</t>
  </si>
  <si>
    <t>1045836</t>
  </si>
  <si>
    <t>213002</t>
  </si>
  <si>
    <t>34281</t>
  </si>
  <si>
    <t>0000000</t>
  </si>
  <si>
    <t>Revenue</t>
  </si>
  <si>
    <t>RESERVE RADIO INFRASTRUCTURE</t>
  </si>
  <si>
    <t>R3000-REVENUE</t>
  </si>
  <si>
    <t>R3400-CHARGE FOR SERVICES</t>
  </si>
  <si>
    <t>213002 ADMIN DEFAULT</t>
  </si>
  <si>
    <t>RADIO INF EQUIP  RSRVS</t>
  </si>
  <si>
    <t>Default</t>
  </si>
  <si>
    <t>36111</t>
  </si>
  <si>
    <t>INVESTMENT INTEREST GROSS</t>
  </si>
  <si>
    <t>R3600-MISCELLANEOUS REVENUE</t>
  </si>
  <si>
    <t>36117</t>
  </si>
  <si>
    <t>CASH MANAGEMENT SVCS FEE</t>
  </si>
  <si>
    <t>36118</t>
  </si>
  <si>
    <t>INVEST SERVICE FEE POOL</t>
  </si>
  <si>
    <t>36129</t>
  </si>
  <si>
    <t>REALIZED LOSS-IMPAIRINV</t>
  </si>
  <si>
    <t>36131</t>
  </si>
  <si>
    <t>REALIZED GAIN LOSS INVEST</t>
  </si>
  <si>
    <t>36134</t>
  </si>
  <si>
    <t>UNREALIZED LOSS IMPAIRED INVESTMENT</t>
  </si>
  <si>
    <t>36940</t>
  </si>
  <si>
    <t>JUDGMENTS SETTLEMENTS</t>
  </si>
  <si>
    <t>36994</t>
  </si>
  <si>
    <t>IMMATL PRIOR YEAR CORRECT</t>
  </si>
  <si>
    <t>36999</t>
  </si>
  <si>
    <t>OTHER MISC REVENUE</t>
  </si>
  <si>
    <t>44135</t>
  </si>
  <si>
    <t>RESERVE RADIO INFRASTRUCT</t>
  </si>
  <si>
    <t>40858</t>
  </si>
  <si>
    <t>UASI INDIRECT</t>
  </si>
  <si>
    <t>R3330-FEDERAL GRANTS INDIRECT</t>
  </si>
  <si>
    <t>43354</t>
  </si>
  <si>
    <t>HW INCORPORATED CITIES</t>
  </si>
  <si>
    <t>R3380-INTERGOVERNMENTAL PAYMENTS</t>
  </si>
  <si>
    <t>43399</t>
  </si>
  <si>
    <t>2009 IECGP IP-T9-0034</t>
  </si>
  <si>
    <t>34283</t>
  </si>
  <si>
    <t>RADIO SERVICES</t>
  </si>
  <si>
    <t>1115922</t>
  </si>
  <si>
    <t>39796</t>
  </si>
  <si>
    <t>CONTRIB OTHER FUNDS</t>
  </si>
  <si>
    <t>R3900-OTHER FINANCING SOURCES</t>
  </si>
  <si>
    <t>Subscriber Radios Rplc</t>
  </si>
  <si>
    <t>Expenditure</t>
  </si>
  <si>
    <t xml:space="preserve"> Financial Plan </t>
  </si>
  <si>
    <t>CIP Revenue Verification for Budget Carried Over from 2011</t>
  </si>
  <si>
    <t>Fund Number:</t>
  </si>
  <si>
    <t>Fund Name:</t>
  </si>
  <si>
    <t>Radio Communications CIP</t>
  </si>
  <si>
    <t>Verification Approval Name:</t>
  </si>
  <si>
    <t>Junko Keesecker</t>
  </si>
  <si>
    <t>2011 Beginning and Ending Fund Balance</t>
  </si>
  <si>
    <t>2011 Beginning Fund Balance (See equity adj. discussion below)</t>
  </si>
  <si>
    <t>2011 Revenues (14th Month)</t>
  </si>
  <si>
    <t>2011 Expenditures (14th Month)</t>
  </si>
  <si>
    <t>2011 Ending Fund Balance/2012 Beginning Fund Balance</t>
  </si>
  <si>
    <t>Calculation of Expenditure Budget Carryover from 2011</t>
  </si>
  <si>
    <t>Auto-Budget Carryover from 2011 to 2012</t>
  </si>
  <si>
    <t>Lapsed Project Cancellations (3 Years without expenditures)</t>
  </si>
  <si>
    <t>Proposed CIP RV Ordinance Carryover Adjustment</t>
  </si>
  <si>
    <t>Net Technical/Rounding Adjustments</t>
  </si>
  <si>
    <t>Final Expenditure Budget Carryover into 2012</t>
  </si>
  <si>
    <t>Verification of Revenue Backing for Final Expenditure Budget Carryover into 2012</t>
  </si>
  <si>
    <t>Total of Revenue Source 1  (Name)</t>
  </si>
  <si>
    <t>Total of Revenue Source 2  (Name) (insert rows as needed)</t>
  </si>
  <si>
    <t xml:space="preserve">Total Revenue Backing for Carryover Budget </t>
  </si>
  <si>
    <t>2012 Budget (2011/2012 Budget if Biennial)</t>
  </si>
  <si>
    <t>2012 Adopted Expenditures</t>
  </si>
  <si>
    <t>2012 Revenue Backing excluding Fund Balance Usage</t>
  </si>
  <si>
    <t>2012 Projected Ending Fund Balance</t>
  </si>
  <si>
    <t>Footnotes/Comments:</t>
  </si>
  <si>
    <r>
      <t>Equity Adjustment Discussion</t>
    </r>
    <r>
      <rPr>
        <sz val="10"/>
        <rFont val="Arial"/>
        <family val="2"/>
      </rPr>
      <t>:  The following equity adjustment explanation is provided to describe the process of establishing the 2011 beginning balance for purpose of the CIP RV process.</t>
    </r>
  </si>
  <si>
    <t>2011 Beginning Fund Balance (From 14th Month balance sheet) (sample amount)</t>
  </si>
  <si>
    <t>Reserve for Encumbrance (a credit in the 14th Month balance sheet)</t>
  </si>
  <si>
    <t>2011 Beginning Fund Balance to be entered above (with Equity Adjustment)</t>
  </si>
  <si>
    <r>
      <t xml:space="preserve">1 </t>
    </r>
    <r>
      <rPr>
        <sz val="9"/>
        <rFont val="Arial"/>
        <family val="2"/>
      </rPr>
      <t xml:space="preserve">For the purpose of the CIP Revenue Verification process, FBOD 14th month balance sheet understates the 2011 Beginning fund balance because it is lower by the amount of the reserve for encumbrances moving from 2010 to 2011.  Adding the Reserve for Encumbrance credit to the 2011 Beginning Fund Balance has the effect of removing a double count for the 2010 to 2011 encumbrances that were recorded as expenditures in 2010.  </t>
    </r>
  </si>
  <si>
    <t>Revenue from Infrastructure Rate</t>
  </si>
  <si>
    <t>Row Labels</t>
  </si>
  <si>
    <t>Grand Total</t>
  </si>
  <si>
    <t>Sum of Actuals</t>
  </si>
  <si>
    <t>Revenue from external agencies</t>
  </si>
  <si>
    <t>Contribution from Radio Comm Ops fund</t>
  </si>
  <si>
    <t>Misc Revenue</t>
  </si>
  <si>
    <t>From CIP Base</t>
  </si>
  <si>
    <t>From PSB Spreadsheets</t>
  </si>
  <si>
    <t>Award</t>
  </si>
  <si>
    <t>EBS Project</t>
  </si>
  <si>
    <t>Legacy Project</t>
  </si>
  <si>
    <t>Task</t>
  </si>
  <si>
    <t>Exp Type</t>
  </si>
  <si>
    <t>2012 Adopted</t>
  </si>
  <si>
    <t>Ord 17349</t>
  </si>
  <si>
    <t>Ord 17362</t>
  </si>
  <si>
    <t>Ord 17372</t>
  </si>
  <si>
    <t>Ord 17401</t>
  </si>
  <si>
    <t>Ord 17414</t>
  </si>
  <si>
    <t>Ord 17419</t>
  </si>
  <si>
    <t>Ord 17459</t>
  </si>
  <si>
    <t>Ord 17493</t>
  </si>
  <si>
    <t>Ord17500</t>
  </si>
  <si>
    <t>CIP RV (17496)</t>
  </si>
  <si>
    <t>Total 2012</t>
  </si>
  <si>
    <t>BUDGET CONVERSION</t>
  </si>
  <si>
    <t>Q1 Supplemental Request</t>
  </si>
  <si>
    <t>2013-2014 Financial Plan</t>
  </si>
  <si>
    <t>Q1 2013 Supplemental request</t>
  </si>
  <si>
    <t>Transfer to 3781 for I-Net project</t>
  </si>
  <si>
    <t>Interfund borrowing repayment from the I-Net Ops</t>
  </si>
  <si>
    <t>Subscribers' Radio RPLC</t>
  </si>
  <si>
    <t>Next generation Land Mobile Radio sys</t>
  </si>
  <si>
    <t>Project Title</t>
  </si>
  <si>
    <t>Sobieski Mountain Radio Repair</t>
  </si>
  <si>
    <t>2011 Budget Carryovers</t>
  </si>
  <si>
    <t>301ERS</t>
  </si>
  <si>
    <t>Southloop</t>
  </si>
  <si>
    <t>D15080</t>
  </si>
  <si>
    <t>301NGS - PS Next Gen Voice/Data</t>
  </si>
  <si>
    <t>347301 - Regional 800Mhz Trunked</t>
  </si>
  <si>
    <t>347302- Rebanding 800mhz radio</t>
  </si>
  <si>
    <t>347303 - Radio Infra Facility and …</t>
  </si>
  <si>
    <t>347304 Radio Tower Repair work</t>
  </si>
  <si>
    <t>347306 - VHF UHF Narrowbanding</t>
  </si>
  <si>
    <t>347CP0 - CAP Proj Oversight</t>
  </si>
  <si>
    <t>2012 Appropriation</t>
  </si>
  <si>
    <t>Next Gen Land Mobile Radio sys</t>
  </si>
  <si>
    <t>2013 Q1 Request</t>
  </si>
  <si>
    <t>Rapair of the Squak Mountain</t>
  </si>
  <si>
    <t>The Radio system planning</t>
  </si>
  <si>
    <t>2012 EXP</t>
  </si>
  <si>
    <t>Other Transactions</t>
  </si>
  <si>
    <t>2014 
Proposed</t>
  </si>
  <si>
    <t>Q4 Supplemental Request</t>
  </si>
  <si>
    <t>Supplemental/Reappropriation Nomination Form</t>
  </si>
  <si>
    <t>Nomination Form Prepared by:  George Vida</t>
  </si>
  <si>
    <t xml:space="preserve">Type of Request (check one): </t>
  </si>
  <si>
    <t>Supplemental Appropriation</t>
  </si>
  <si>
    <t xml:space="preserve">Budget Reappropriation </t>
  </si>
  <si>
    <t xml:space="preserve">Technical Budget Correction </t>
  </si>
  <si>
    <t>Appropriation Unit</t>
  </si>
  <si>
    <t>Budget Transparency Section</t>
  </si>
  <si>
    <t>Title of Request</t>
  </si>
  <si>
    <t>A21400</t>
  </si>
  <si>
    <t>T21400</t>
  </si>
  <si>
    <t>To fund Phase II of the Puget Sound Emergency Radio Network(PSERN)</t>
  </si>
  <si>
    <t>WORKSHEET</t>
  </si>
  <si>
    <t>FUND</t>
  </si>
  <si>
    <t>PROJECT</t>
  </si>
  <si>
    <t>COST CENTER</t>
  </si>
  <si>
    <t>ACCOUNT</t>
  </si>
  <si>
    <t>BARS</t>
  </si>
  <si>
    <t>FUTURE</t>
  </si>
  <si>
    <t>2013 FTE/TLT</t>
  </si>
  <si>
    <t>2013 Amount</t>
  </si>
  <si>
    <t>2014 FTE/TLT</t>
  </si>
  <si>
    <t>2014 Amount</t>
  </si>
  <si>
    <r>
      <t xml:space="preserve">Please describe your request and provide an explanation of why it is necessary. </t>
    </r>
    <r>
      <rPr>
        <b/>
        <i/>
        <sz val="10"/>
        <color indexed="56"/>
        <rFont val="Arial"/>
        <family val="2"/>
      </rPr>
      <t>If this is a Budget Reappropriation for an Encumbrance, please identify the Vendor.</t>
    </r>
  </si>
  <si>
    <t>(9 Digits)</t>
  </si>
  <si>
    <t>(7 Digits)</t>
  </si>
  <si>
    <t>(6 Digits)</t>
  </si>
  <si>
    <t>(5 Digits)</t>
  </si>
  <si>
    <t>1115920</t>
  </si>
  <si>
    <t>51XXX</t>
  </si>
  <si>
    <t>00000</t>
  </si>
  <si>
    <r>
      <t xml:space="preserve">A mid-year appropriation of </t>
    </r>
    <r>
      <rPr>
        <b/>
        <sz val="11"/>
        <rFont val="Calibri"/>
        <family val="2"/>
      </rPr>
      <t>$1,803,527</t>
    </r>
    <r>
      <rPr>
        <sz val="11"/>
        <rFont val="Calibri"/>
        <family val="2"/>
      </rPr>
      <t xml:space="preserve"> was initially received to complete Phase 2 in late 2012.  The Supplemental Funding Request for the PSERN Project will be in the amount of: </t>
    </r>
    <r>
      <rPr>
        <b/>
        <sz val="11"/>
        <rFont val="Calibri"/>
        <family val="2"/>
      </rPr>
      <t>$6,080,545</t>
    </r>
    <r>
      <rPr>
        <sz val="11"/>
        <rFont val="Calibri"/>
        <family val="2"/>
      </rPr>
      <t xml:space="preserve"> + 20% Contingency (</t>
    </r>
    <r>
      <rPr>
        <b/>
        <sz val="11"/>
        <rFont val="Calibri"/>
        <family val="2"/>
      </rPr>
      <t>$1,216,109</t>
    </r>
    <r>
      <rPr>
        <sz val="11"/>
        <rFont val="Calibri"/>
        <family val="2"/>
      </rPr>
      <t xml:space="preserve">) = </t>
    </r>
    <r>
      <rPr>
        <b/>
        <sz val="11"/>
        <rFont val="Calibri"/>
        <family val="2"/>
      </rPr>
      <t>$7,296,654</t>
    </r>
    <r>
      <rPr>
        <sz val="11"/>
        <rFont val="Calibri"/>
        <family val="2"/>
      </rPr>
      <t xml:space="preserve">, which would bring the total for Phase 2 to </t>
    </r>
    <r>
      <rPr>
        <b/>
        <sz val="11"/>
        <rFont val="Calibri"/>
        <family val="2"/>
      </rPr>
      <t>$9,100,181</t>
    </r>
    <r>
      <rPr>
        <sz val="11"/>
        <rFont val="Calibri"/>
        <family val="2"/>
      </rPr>
      <t>.  The additional Supplemental Funding request will be required for the addition of staff, services and project expenses that were considered in the initial CBA to start at a later date.  The bulk of the appropriation request is for Architectural &amp; Engineering (A/E) Consultant.  The upcoming A/E consultant expenses for the government tower site viability verifications (SEPA, right-of-way research, permitting, surveying, geotechnical, tower analysis, etc.),  and the final design of the new government radio tower sites and the final design of the modifications to the existing tower sites were based on an estimate of 18% of the total construction cost of $28,341,900, which originated from a cost estimate that was prepared by Hatfield and Dawson in January 2012 for new radio tower sites for a P25 radio system.    Additional expenses included in the request are for project staffing to support project activities until the end of 2014.</t>
    </r>
  </si>
  <si>
    <t>52XXX</t>
  </si>
  <si>
    <t>53XXX</t>
  </si>
  <si>
    <t>55XXX</t>
  </si>
  <si>
    <t>TOTAL</t>
  </si>
  <si>
    <t xml:space="preserve"> </t>
  </si>
  <si>
    <t>General Fund Expenditures Impact:</t>
  </si>
  <si>
    <t>Revenues:</t>
  </si>
  <si>
    <t>PLEASE RETURN SEPARATE FORMS FOR EACH OF YOUR REQUESTS TO PSB</t>
  </si>
  <si>
    <t>Interfund borrowing from the Radio Comm Ops Fund</t>
  </si>
  <si>
    <t>Total Other Transactions</t>
  </si>
  <si>
    <t>Transfer from the Radio Comm Ops fund to support the PSERN project.</t>
  </si>
  <si>
    <t xml:space="preserve">  Reserve for the future projects</t>
  </si>
  <si>
    <t>Notes</t>
  </si>
  <si>
    <t>1. 2012 Actual is from the final 13th month EBS actual.</t>
  </si>
  <si>
    <t>2. 2013 Q1 supplemental is from Ordinance 17619.</t>
  </si>
  <si>
    <t>3. Assumed $3M transfer from the radio communication operating fund in 2014 to support the PSERN project.</t>
  </si>
  <si>
    <t>CIP Financial Plan/ Fund 3473</t>
  </si>
</sst>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_(* #,##0_);_(* \(#,##0\);_(* &quot;-&quot;??_);_(@_)"/>
    <numFmt numFmtId="165" formatCode="00000"/>
    <numFmt numFmtId="166" formatCode="000000000"/>
    <numFmt numFmtId="167" formatCode="0000"/>
    <numFmt numFmtId="168" formatCode="_(&quot;$&quot;* #,##0_);_(&quot;$&quot;* \(#,##0\);_(&quot;$&quot;* &quot;-&quot;??_);_(@_)"/>
  </numFmts>
  <fonts count="44">
    <font>
      <sz val="11"/>
      <color theme="1"/>
      <name val="Calibri"/>
      <family val="2"/>
      <scheme val="minor"/>
    </font>
    <font>
      <sz val="10"/>
      <name val="Arial"/>
      <family val="2"/>
    </font>
    <font>
      <sz val="10"/>
      <color theme="1"/>
      <name val="Arial"/>
      <family val="2"/>
    </font>
    <font>
      <b/>
      <sz val="11"/>
      <name val="Calibri"/>
      <family val="2"/>
      <scheme val="minor"/>
    </font>
    <font>
      <sz val="11"/>
      <name val="Calibri"/>
      <family val="2"/>
      <scheme val="minor"/>
    </font>
    <font>
      <b/>
      <vertAlign val="superscript"/>
      <sz val="11"/>
      <name val="Calibri"/>
      <family val="2"/>
      <scheme val="minor"/>
    </font>
    <font>
      <sz val="12"/>
      <name val="Times New Roman"/>
      <family val="1"/>
    </font>
    <font>
      <sz val="8"/>
      <name val="Arial"/>
      <family val="2"/>
    </font>
    <font>
      <sz val="12"/>
      <name val="Arial"/>
      <family val="2"/>
    </font>
    <font>
      <sz val="11"/>
      <color indexed="8"/>
      <name val="Calibri"/>
      <family val="2"/>
    </font>
    <font>
      <sz val="10"/>
      <color indexed="8"/>
      <name val="Arial"/>
      <family val="2"/>
    </font>
    <font>
      <sz val="11"/>
      <name val="Arial"/>
      <family val="2"/>
    </font>
    <font>
      <b/>
      <sz val="11"/>
      <name val="Arial"/>
      <family val="2"/>
    </font>
    <font>
      <sz val="8"/>
      <name val="Tahoma"/>
      <family val="2"/>
    </font>
    <font>
      <u val="single"/>
      <sz val="11"/>
      <name val="Arial"/>
      <family val="2"/>
    </font>
    <font>
      <u val="single"/>
      <sz val="10"/>
      <name val="Arial"/>
      <family val="2"/>
    </font>
    <font>
      <u val="singleAccounting"/>
      <sz val="10"/>
      <name val="Arial"/>
      <family val="2"/>
    </font>
    <font>
      <b/>
      <sz val="12"/>
      <name val="Arial"/>
      <family val="2"/>
    </font>
    <font>
      <b/>
      <sz val="14"/>
      <name val="Arial"/>
      <family val="2"/>
    </font>
    <font>
      <sz val="14"/>
      <name val="Arial"/>
      <family val="2"/>
    </font>
    <font>
      <b/>
      <sz val="10"/>
      <name val="Arial"/>
      <family val="2"/>
    </font>
    <font>
      <b/>
      <u val="single"/>
      <sz val="10"/>
      <name val="Arial"/>
      <family val="2"/>
    </font>
    <font>
      <b/>
      <sz val="10"/>
      <name val="Lucida Calligraphy"/>
      <family val="4"/>
    </font>
    <font>
      <sz val="10"/>
      <name val="Lucida Calligraphy"/>
      <family val="4"/>
    </font>
    <font>
      <sz val="10"/>
      <name val="Lucida Handwriting"/>
      <family val="4"/>
    </font>
    <font>
      <b/>
      <sz val="10"/>
      <color indexed="12"/>
      <name val="Arial"/>
      <family val="2"/>
    </font>
    <font>
      <vertAlign val="superscript"/>
      <sz val="9"/>
      <name val="Arial"/>
      <family val="2"/>
    </font>
    <font>
      <sz val="9"/>
      <name val="Arial"/>
      <family val="2"/>
    </font>
    <font>
      <b/>
      <sz val="8"/>
      <name val="Tahoma"/>
      <family val="2"/>
    </font>
    <font>
      <sz val="11"/>
      <color indexed="8"/>
      <name val="Calibri"/>
      <family val="2"/>
      <scheme val="minor"/>
    </font>
    <font>
      <b/>
      <sz val="11"/>
      <color theme="3"/>
      <name val="Calibri"/>
      <family val="2"/>
      <scheme val="minor"/>
    </font>
    <font>
      <sz val="11"/>
      <color rgb="FF006100"/>
      <name val="Calibri"/>
      <family val="2"/>
      <scheme val="minor"/>
    </font>
    <font>
      <b/>
      <sz val="11"/>
      <color theme="1"/>
      <name val="Calibri"/>
      <family val="2"/>
      <scheme val="minor"/>
    </font>
    <font>
      <b/>
      <sz val="14"/>
      <color indexed="56"/>
      <name val="Arial"/>
      <family val="2"/>
    </font>
    <font>
      <b/>
      <sz val="10"/>
      <color indexed="56"/>
      <name val="Arial"/>
      <family val="2"/>
    </font>
    <font>
      <b/>
      <sz val="10"/>
      <color theme="3"/>
      <name val="Arial"/>
      <family val="2"/>
    </font>
    <font>
      <b/>
      <sz val="12"/>
      <color indexed="56"/>
      <name val="Arial"/>
      <family val="2"/>
    </font>
    <font>
      <b/>
      <i/>
      <sz val="10"/>
      <color indexed="56"/>
      <name val="Arial"/>
      <family val="2"/>
    </font>
    <font>
      <sz val="11"/>
      <name val="Calibri"/>
      <family val="2"/>
    </font>
    <font>
      <b/>
      <sz val="11"/>
      <name val="Calibri"/>
      <family val="2"/>
    </font>
    <font>
      <sz val="10"/>
      <name val="MS Sans Serif"/>
      <family val="2"/>
    </font>
    <font>
      <sz val="9"/>
      <name val="Tahoma"/>
      <family val="2"/>
    </font>
    <font>
      <b/>
      <sz val="8"/>
      <color rgb="FFFF0000"/>
      <name val="Calibri"/>
      <family val="2"/>
      <scheme val="minor"/>
    </font>
    <font>
      <b/>
      <sz val="8"/>
      <name val="Calibri"/>
      <family val="2"/>
    </font>
  </fonts>
  <fills count="12">
    <fill>
      <patternFill/>
    </fill>
    <fill>
      <patternFill patternType="gray125"/>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7" tint="0.39998000860214233"/>
        <bgColor indexed="64"/>
      </patternFill>
    </fill>
    <fill>
      <patternFill patternType="solid">
        <fgColor theme="6" tint="0.39998000860214233"/>
        <bgColor indexed="64"/>
      </patternFill>
    </fill>
  </fills>
  <borders count="53">
    <border>
      <left/>
      <right/>
      <top/>
      <bottom/>
      <diagonal/>
    </border>
    <border>
      <left style="thin">
        <color indexed="8"/>
      </left>
      <right/>
      <top/>
      <bottom style="thin">
        <color indexed="8"/>
      </bottom>
    </border>
    <border>
      <left style="thin"/>
      <right/>
      <top/>
      <bottom style="thin"/>
    </border>
    <border>
      <left style="medium"/>
      <right style="medium"/>
      <top style="medium"/>
      <bottom style="medium"/>
    </border>
    <border>
      <left/>
      <right style="thin"/>
      <top style="thin"/>
      <bottom/>
    </border>
    <border>
      <left/>
      <right style="thin"/>
      <top/>
      <bottom/>
    </border>
    <border>
      <left/>
      <right style="thin"/>
      <top/>
      <bottom style="thin"/>
    </border>
    <border>
      <left/>
      <right style="thin"/>
      <top style="thin"/>
      <bottom style="thin"/>
    </border>
    <border>
      <left/>
      <right/>
      <top/>
      <bottom style="medium"/>
    </border>
    <border>
      <left/>
      <right/>
      <top/>
      <bottom style="thin"/>
    </border>
    <border>
      <left/>
      <right/>
      <top/>
      <bottom style="double"/>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bottom/>
    </border>
    <border>
      <left/>
      <right style="medium"/>
      <top/>
      <bottom/>
    </border>
    <border>
      <left style="medium"/>
      <right style="thin"/>
      <top/>
      <bottom style="thin"/>
    </border>
    <border>
      <left style="medium"/>
      <right/>
      <top/>
      <bottom/>
    </border>
    <border>
      <left style="thin"/>
      <right style="medium"/>
      <top/>
      <bottom/>
    </border>
    <border>
      <left style="medium"/>
      <right style="thin"/>
      <top style="thin"/>
      <bottom style="thin"/>
    </border>
    <border>
      <left style="thin"/>
      <right/>
      <top style="thin"/>
      <bottom style="thin"/>
    </border>
    <border>
      <left style="thin"/>
      <right/>
      <top style="thin"/>
      <bottom/>
    </border>
    <border>
      <left style="thin"/>
      <right/>
      <top/>
      <bottom/>
    </border>
    <border>
      <left style="medium"/>
      <right style="medium"/>
      <top style="medium"/>
      <bottom style="thin"/>
    </border>
    <border>
      <left style="medium"/>
      <right/>
      <top style="medium"/>
      <bottom style="thin"/>
    </border>
    <border>
      <left style="medium"/>
      <right/>
      <top/>
      <bottom style="thin"/>
    </border>
    <border>
      <left style="thin"/>
      <right style="thin"/>
      <top style="thin"/>
      <bottom/>
    </border>
    <border>
      <left style="thin"/>
      <right style="medium"/>
      <top style="thin"/>
      <bottom/>
    </border>
    <border>
      <left style="medium"/>
      <right style="medium"/>
      <top style="thin"/>
      <bottom/>
    </border>
    <border>
      <left style="thin"/>
      <right style="thin"/>
      <top/>
      <bottom style="thin"/>
    </border>
    <border>
      <left style="medium"/>
      <right style="medium"/>
      <top/>
      <bottom/>
    </border>
    <border>
      <left style="thin"/>
      <right style="thin"/>
      <top/>
      <bottom/>
    </border>
    <border>
      <left style="medium"/>
      <right style="thin"/>
      <top/>
      <bottom style="medium"/>
    </border>
    <border>
      <left style="thin"/>
      <right style="thin"/>
      <top/>
      <bottom style="medium"/>
    </border>
    <border>
      <left style="thin"/>
      <right style="medium"/>
      <top/>
      <bottom style="medium"/>
    </border>
    <border>
      <left style="medium"/>
      <right style="medium"/>
      <top/>
      <bottom style="medium"/>
    </border>
    <border>
      <left style="thin"/>
      <right style="medium"/>
      <top/>
      <bottom style="thin"/>
    </border>
    <border>
      <left style="medium"/>
      <right style="medium"/>
      <top/>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top style="thin"/>
      <bottom/>
    </border>
    <border>
      <left style="medium"/>
      <right style="thin"/>
      <top style="thin"/>
      <bottom/>
    </border>
    <border>
      <left/>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thin"/>
      <top style="thin"/>
      <bottom style="medium"/>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s>
  <cellStyleXfs count="7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6" fillId="0" borderId="0">
      <alignment/>
      <protection/>
    </xf>
    <xf numFmtId="0" fontId="7" fillId="0" borderId="0">
      <alignment/>
      <protection/>
    </xf>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7" fillId="0" borderId="0" applyFont="0" applyFill="0" applyBorder="0" applyAlignment="0" applyProtection="0"/>
    <xf numFmtId="9" fontId="7"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165" fontId="8" fillId="0" borderId="1">
      <alignment horizontal="center"/>
      <protection/>
    </xf>
    <xf numFmtId="166" fontId="8" fillId="0" borderId="1">
      <alignment horizont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7" fontId="8" fillId="0" borderId="1">
      <alignment horizontal="center"/>
      <protection/>
    </xf>
    <xf numFmtId="43" fontId="1"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0" fillId="0" borderId="0">
      <alignment/>
      <protection/>
    </xf>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9" fillId="0" borderId="0" applyFont="0" applyFill="0" applyBorder="0" applyAlignment="0" applyProtection="0"/>
    <xf numFmtId="0" fontId="0" fillId="0" borderId="0">
      <alignment/>
      <protection/>
    </xf>
    <xf numFmtId="0" fontId="10" fillId="0" borderId="0">
      <alignment vertical="top"/>
      <protection/>
    </xf>
    <xf numFmtId="0" fontId="10" fillId="0" borderId="0">
      <alignment vertical="top"/>
      <protection/>
    </xf>
    <xf numFmtId="0" fontId="8"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44" fontId="1" fillId="0" borderId="0" applyFont="0" applyFill="0" applyBorder="0" applyAlignment="0" applyProtection="0"/>
    <xf numFmtId="0" fontId="10" fillId="0" borderId="0">
      <alignment/>
      <protection/>
    </xf>
    <xf numFmtId="0" fontId="31" fillId="2" borderId="0" applyNumberFormat="0" applyBorder="0" applyAlignment="0" applyProtection="0"/>
    <xf numFmtId="0" fontId="1" fillId="0" borderId="0">
      <alignment/>
      <protection/>
    </xf>
    <xf numFmtId="9" fontId="1" fillId="0" borderId="0" applyFont="0" applyFill="0" applyBorder="0" applyAlignment="0" applyProtection="0"/>
  </cellStyleXfs>
  <cellXfs count="273">
    <xf numFmtId="0" fontId="0" fillId="0" borderId="0" xfId="0"/>
    <xf numFmtId="0" fontId="0" fillId="0" borderId="0" xfId="0" applyFont="1" applyFill="1"/>
    <xf numFmtId="0" fontId="3" fillId="0" borderId="0" xfId="0" applyFont="1" applyFill="1" applyAlignment="1">
      <alignment horizontal="center"/>
    </xf>
    <xf numFmtId="0" fontId="3" fillId="0" borderId="0" xfId="0" applyFont="1" applyFill="1"/>
    <xf numFmtId="0" fontId="4" fillId="0" borderId="0" xfId="0" applyFont="1" applyFill="1"/>
    <xf numFmtId="164" fontId="0" fillId="0" borderId="0" xfId="18" applyNumberFormat="1" applyFont="1" applyFill="1"/>
    <xf numFmtId="0" fontId="0" fillId="0" borderId="0" xfId="0" applyFill="1"/>
    <xf numFmtId="43" fontId="3" fillId="0" borderId="0" xfId="18" applyFont="1" applyFill="1" applyAlignment="1">
      <alignment horizontal="center"/>
    </xf>
    <xf numFmtId="0" fontId="0" fillId="0" borderId="0" xfId="0" applyFont="1" applyFill="1"/>
    <xf numFmtId="0" fontId="12" fillId="0" borderId="2" xfId="0" applyFont="1" applyFill="1" applyBorder="1"/>
    <xf numFmtId="0" fontId="17" fillId="3" borderId="3" xfId="0" applyFont="1" applyFill="1" applyBorder="1" applyAlignment="1">
      <alignment horizontal="center"/>
    </xf>
    <xf numFmtId="164" fontId="1" fillId="0" borderId="4" xfId="18" applyNumberFormat="1" applyFont="1" applyFill="1" applyBorder="1" applyAlignment="1">
      <alignment horizontal="left"/>
    </xf>
    <xf numFmtId="164" fontId="1" fillId="0" borderId="5" xfId="18" applyNumberFormat="1" applyFont="1" applyFill="1" applyBorder="1" applyAlignment="1">
      <alignment horizontal="left"/>
    </xf>
    <xf numFmtId="164" fontId="16" fillId="0" borderId="5" xfId="18" applyNumberFormat="1" applyFont="1" applyFill="1" applyBorder="1" applyAlignment="1">
      <alignment horizontal="left"/>
    </xf>
    <xf numFmtId="164" fontId="1" fillId="0" borderId="6" xfId="18" applyNumberFormat="1" applyFont="1" applyFill="1" applyBorder="1" applyAlignment="1">
      <alignment horizontal="left"/>
    </xf>
    <xf numFmtId="164" fontId="1" fillId="0" borderId="7" xfId="18" applyNumberFormat="1" applyFont="1" applyFill="1" applyBorder="1" applyAlignment="1">
      <alignment horizontal="left"/>
    </xf>
    <xf numFmtId="37" fontId="3" fillId="0" borderId="0" xfId="0" applyNumberFormat="1" applyFont="1" applyFill="1" applyAlignment="1">
      <alignment horizontal="center"/>
    </xf>
    <xf numFmtId="37" fontId="4" fillId="0" borderId="0" xfId="0" applyNumberFormat="1" applyFont="1" applyFill="1"/>
    <xf numFmtId="37" fontId="4" fillId="0" borderId="0" xfId="18" applyNumberFormat="1" applyFont="1" applyFill="1"/>
    <xf numFmtId="37" fontId="0" fillId="0" borderId="0" xfId="0" applyNumberFormat="1" applyFill="1"/>
    <xf numFmtId="37" fontId="0" fillId="0" borderId="0" xfId="0" applyNumberFormat="1" applyFont="1" applyFill="1"/>
    <xf numFmtId="0" fontId="2" fillId="0" borderId="0" xfId="784">
      <alignment/>
      <protection/>
    </xf>
    <xf numFmtId="43" fontId="0" fillId="0" borderId="0" xfId="785" applyFont="1"/>
    <xf numFmtId="0" fontId="19" fillId="0" borderId="0" xfId="786" applyFont="1">
      <alignment/>
      <protection/>
    </xf>
    <xf numFmtId="0" fontId="1" fillId="0" borderId="0" xfId="786">
      <alignment/>
      <protection/>
    </xf>
    <xf numFmtId="0" fontId="20" fillId="0" borderId="0" xfId="786" applyFont="1">
      <alignment/>
      <protection/>
    </xf>
    <xf numFmtId="0" fontId="20" fillId="0" borderId="8" xfId="786" applyFont="1" applyBorder="1" quotePrefix="1">
      <alignment/>
      <protection/>
    </xf>
    <xf numFmtId="0" fontId="1" fillId="0" borderId="8" xfId="786" applyBorder="1">
      <alignment/>
      <protection/>
    </xf>
    <xf numFmtId="164" fontId="1" fillId="0" borderId="0" xfId="483" applyNumberFormat="1"/>
    <xf numFmtId="0" fontId="20" fillId="0" borderId="8" xfId="786" applyFont="1" applyBorder="1">
      <alignment/>
      <protection/>
    </xf>
    <xf numFmtId="0" fontId="21" fillId="0" borderId="0" xfId="786" applyFont="1" applyBorder="1">
      <alignment/>
      <protection/>
    </xf>
    <xf numFmtId="0" fontId="1" fillId="0" borderId="0" xfId="786" applyBorder="1">
      <alignment/>
      <protection/>
    </xf>
    <xf numFmtId="0" fontId="22" fillId="0" borderId="8" xfId="786" applyFont="1" applyBorder="1">
      <alignment/>
      <protection/>
    </xf>
    <xf numFmtId="0" fontId="23" fillId="0" borderId="8" xfId="786" applyFont="1" applyBorder="1">
      <alignment/>
      <protection/>
    </xf>
    <xf numFmtId="0" fontId="0" fillId="0" borderId="0" xfId="786" applyFont="1" applyBorder="1">
      <alignment/>
      <protection/>
    </xf>
    <xf numFmtId="164" fontId="1" fillId="0" borderId="0" xfId="483" applyNumberFormat="1" applyFont="1" applyBorder="1"/>
    <xf numFmtId="0" fontId="0" fillId="0" borderId="0" xfId="786" applyFont="1">
      <alignment/>
      <protection/>
    </xf>
    <xf numFmtId="164" fontId="1" fillId="0" borderId="9" xfId="483" applyNumberFormat="1" applyBorder="1"/>
    <xf numFmtId="164" fontId="20" fillId="0" borderId="10" xfId="483" applyNumberFormat="1" applyFont="1" applyBorder="1"/>
    <xf numFmtId="0" fontId="1" fillId="0" borderId="0" xfId="786" applyFont="1">
      <alignment/>
      <protection/>
    </xf>
    <xf numFmtId="164" fontId="1" fillId="0" borderId="0" xfId="483" applyNumberFormat="1" applyBorder="1"/>
    <xf numFmtId="0" fontId="1" fillId="0" borderId="0" xfId="786" applyFont="1" applyFill="1" applyBorder="1">
      <alignment/>
      <protection/>
    </xf>
    <xf numFmtId="0" fontId="1" fillId="0" borderId="0" xfId="786" applyFill="1" applyBorder="1">
      <alignment/>
      <protection/>
    </xf>
    <xf numFmtId="0" fontId="24" fillId="0" borderId="0" xfId="786" applyFont="1" applyBorder="1">
      <alignment/>
      <protection/>
    </xf>
    <xf numFmtId="0" fontId="1" fillId="0" borderId="0" xfId="786" applyFont="1" applyBorder="1">
      <alignment/>
      <protection/>
    </xf>
    <xf numFmtId="0" fontId="25" fillId="0" borderId="0" xfId="786" applyFont="1" applyBorder="1" applyAlignment="1">
      <alignment horizontal="right"/>
      <protection/>
    </xf>
    <xf numFmtId="164" fontId="1" fillId="0" borderId="0" xfId="483" applyNumberFormat="1" applyFill="1" applyBorder="1"/>
    <xf numFmtId="0" fontId="20" fillId="0" borderId="0" xfId="786" applyFont="1" applyBorder="1">
      <alignment/>
      <protection/>
    </xf>
    <xf numFmtId="168" fontId="20" fillId="0" borderId="11" xfId="787" applyNumberFormat="1" applyFont="1" applyBorder="1"/>
    <xf numFmtId="168" fontId="20" fillId="0" borderId="0" xfId="787" applyNumberFormat="1" applyFont="1" applyBorder="1"/>
    <xf numFmtId="0" fontId="1" fillId="0" borderId="0" xfId="786" applyFont="1" applyAlignment="1">
      <alignment wrapText="1"/>
      <protection/>
    </xf>
    <xf numFmtId="0" fontId="1" fillId="0" borderId="0" xfId="447" applyAlignment="1">
      <alignment wrapText="1"/>
      <protection/>
    </xf>
    <xf numFmtId="0" fontId="1" fillId="0" borderId="0" xfId="786" applyFont="1" applyFill="1">
      <alignment/>
      <protection/>
    </xf>
    <xf numFmtId="0" fontId="21" fillId="0" borderId="0" xfId="786" applyFont="1" applyFill="1" applyBorder="1">
      <alignment/>
      <protection/>
    </xf>
    <xf numFmtId="0" fontId="20" fillId="0" borderId="0" xfId="786" applyFont="1" applyFill="1" applyBorder="1">
      <alignment/>
      <protection/>
    </xf>
    <xf numFmtId="164" fontId="1" fillId="0" borderId="0" xfId="483" applyNumberFormat="1" applyFill="1"/>
    <xf numFmtId="0" fontId="0" fillId="0" borderId="0" xfId="786" applyFont="1" applyFill="1" applyBorder="1">
      <alignment/>
      <protection/>
    </xf>
    <xf numFmtId="164" fontId="20" fillId="0" borderId="0" xfId="483" applyNumberFormat="1" applyFont="1" applyFill="1" applyBorder="1"/>
    <xf numFmtId="0" fontId="0" fillId="0" borderId="0" xfId="0"/>
    <xf numFmtId="0" fontId="0" fillId="0" borderId="0" xfId="0" applyAlignment="1">
      <alignment horizontal="left"/>
    </xf>
    <xf numFmtId="43" fontId="0" fillId="0" borderId="0" xfId="0" applyNumberFormat="1"/>
    <xf numFmtId="164" fontId="0" fillId="0" borderId="0" xfId="18" applyNumberFormat="1" applyFont="1"/>
    <xf numFmtId="0" fontId="0" fillId="0" borderId="11" xfId="0" applyBorder="1"/>
    <xf numFmtId="0" fontId="0" fillId="0" borderId="11" xfId="0" applyFill="1" applyBorder="1"/>
    <xf numFmtId="0" fontId="29" fillId="4" borderId="11" xfId="788" applyFont="1" applyFill="1" applyBorder="1" applyAlignment="1">
      <alignment horizontal="center"/>
      <protection/>
    </xf>
    <xf numFmtId="0" fontId="29" fillId="4" borderId="11" xfId="788" applyNumberFormat="1" applyFont="1" applyFill="1" applyBorder="1" applyAlignment="1">
      <alignment horizontal="center"/>
      <protection/>
    </xf>
    <xf numFmtId="0" fontId="0" fillId="5" borderId="11" xfId="0" applyFont="1" applyFill="1" applyBorder="1"/>
    <xf numFmtId="0" fontId="0" fillId="6" borderId="11" xfId="0" applyFont="1" applyFill="1" applyBorder="1"/>
    <xf numFmtId="0" fontId="0" fillId="0" borderId="11" xfId="0" applyFont="1" applyFill="1" applyBorder="1"/>
    <xf numFmtId="0" fontId="29" fillId="0" borderId="11" xfId="788" applyNumberFormat="1" applyFont="1" applyFill="1" applyBorder="1" applyAlignment="1">
      <alignment wrapText="1"/>
      <protection/>
    </xf>
    <xf numFmtId="0" fontId="29" fillId="6" borderId="11" xfId="788" applyNumberFormat="1" applyFont="1" applyFill="1" applyBorder="1" applyAlignment="1">
      <alignment wrapText="1"/>
      <protection/>
    </xf>
    <xf numFmtId="4" fontId="29" fillId="0" borderId="11" xfId="788" applyNumberFormat="1" applyFont="1" applyFill="1" applyBorder="1" applyAlignment="1">
      <alignment horizontal="right" wrapText="1"/>
      <protection/>
    </xf>
    <xf numFmtId="4" fontId="29" fillId="7" borderId="11" xfId="788" applyNumberFormat="1" applyFont="1" applyFill="1" applyBorder="1" applyAlignment="1">
      <alignment horizontal="right" wrapText="1"/>
      <protection/>
    </xf>
    <xf numFmtId="0" fontId="0" fillId="0" borderId="11" xfId="0" applyFont="1" applyBorder="1"/>
    <xf numFmtId="0" fontId="0" fillId="0" borderId="11" xfId="0" applyFont="1" applyFill="1" applyBorder="1"/>
    <xf numFmtId="4" fontId="0" fillId="0" borderId="11" xfId="0" applyNumberFormat="1" applyBorder="1"/>
    <xf numFmtId="4" fontId="0" fillId="0" borderId="0" xfId="0" applyNumberFormat="1"/>
    <xf numFmtId="164" fontId="0" fillId="0" borderId="0" xfId="0" applyNumberFormat="1"/>
    <xf numFmtId="37" fontId="3" fillId="0" borderId="12" xfId="0" applyNumberFormat="1" applyFont="1" applyFill="1" applyBorder="1" applyAlignment="1">
      <alignment horizontal="center" wrapText="1"/>
    </xf>
    <xf numFmtId="37" fontId="3" fillId="0" borderId="13" xfId="0" applyNumberFormat="1" applyFont="1" applyFill="1" applyBorder="1" applyAlignment="1">
      <alignment horizontal="center" wrapText="1"/>
    </xf>
    <xf numFmtId="37" fontId="1" fillId="0" borderId="14" xfId="783" applyNumberFormat="1" applyFont="1" applyFill="1" applyBorder="1">
      <alignment/>
      <protection/>
    </xf>
    <xf numFmtId="37" fontId="1" fillId="0" borderId="15" xfId="783" applyNumberFormat="1" applyFont="1" applyFill="1" applyBorder="1">
      <alignment/>
      <protection/>
    </xf>
    <xf numFmtId="37" fontId="1" fillId="0" borderId="16" xfId="783" applyNumberFormat="1" applyFont="1" applyFill="1" applyBorder="1">
      <alignment/>
      <protection/>
    </xf>
    <xf numFmtId="37" fontId="0" fillId="0" borderId="17" xfId="0" applyNumberFormat="1" applyFont="1" applyFill="1" applyBorder="1"/>
    <xf numFmtId="37" fontId="16" fillId="0" borderId="18" xfId="18" applyNumberFormat="1" applyFont="1" applyFill="1" applyBorder="1"/>
    <xf numFmtId="0" fontId="3" fillId="0" borderId="7" xfId="0" applyFont="1" applyFill="1" applyBorder="1" applyAlignment="1">
      <alignment horizontal="center" wrapText="1"/>
    </xf>
    <xf numFmtId="37" fontId="1" fillId="0" borderId="19" xfId="18" applyNumberFormat="1" applyFont="1" applyFill="1" applyBorder="1"/>
    <xf numFmtId="37" fontId="16" fillId="0" borderId="14" xfId="18" applyNumberFormat="1" applyFont="1" applyFill="1" applyBorder="1"/>
    <xf numFmtId="37" fontId="1" fillId="0" borderId="14" xfId="18" applyNumberFormat="1" applyFont="1" applyFill="1" applyBorder="1"/>
    <xf numFmtId="37" fontId="1" fillId="0" borderId="18" xfId="18" applyNumberFormat="1" applyFont="1" applyFill="1" applyBorder="1"/>
    <xf numFmtId="0" fontId="4" fillId="0" borderId="20" xfId="0" applyFont="1" applyFill="1" applyBorder="1"/>
    <xf numFmtId="0" fontId="12" fillId="0" borderId="21" xfId="0" applyFont="1" applyFill="1" applyBorder="1"/>
    <xf numFmtId="38" fontId="11" fillId="0" borderId="22" xfId="783" applyNumberFormat="1" applyFont="1" applyFill="1" applyBorder="1">
      <alignment/>
      <protection/>
    </xf>
    <xf numFmtId="38" fontId="11" fillId="0" borderId="2" xfId="783" applyNumberFormat="1" applyFont="1" applyFill="1" applyBorder="1">
      <alignment/>
      <protection/>
    </xf>
    <xf numFmtId="0" fontId="11" fillId="0" borderId="22" xfId="0" applyFont="1" applyFill="1" applyBorder="1" quotePrefix="1"/>
    <xf numFmtId="0" fontId="11" fillId="0" borderId="22" xfId="0" applyFont="1" applyFill="1" applyBorder="1" applyAlignment="1">
      <alignment horizontal="left" indent="1"/>
    </xf>
    <xf numFmtId="38" fontId="14" fillId="0" borderId="22" xfId="783" applyNumberFormat="1" applyFont="1" applyFill="1" applyBorder="1" applyAlignment="1" quotePrefix="1">
      <alignment horizontal="left"/>
      <protection/>
    </xf>
    <xf numFmtId="0" fontId="12" fillId="0" borderId="20" xfId="0" applyFont="1" applyFill="1" applyBorder="1"/>
    <xf numFmtId="0" fontId="11" fillId="0" borderId="22" xfId="0" applyFont="1" applyFill="1" applyBorder="1"/>
    <xf numFmtId="0" fontId="12" fillId="0" borderId="22" xfId="0" applyFont="1" applyFill="1" applyBorder="1"/>
    <xf numFmtId="37" fontId="3" fillId="0" borderId="23" xfId="0" applyNumberFormat="1" applyFont="1" applyFill="1" applyBorder="1" applyAlignment="1">
      <alignment horizontal="center" wrapText="1"/>
    </xf>
    <xf numFmtId="0" fontId="11" fillId="0" borderId="22" xfId="0" applyFont="1" applyFill="1" applyBorder="1" applyAlignment="1">
      <alignment horizontal="center" wrapText="1"/>
    </xf>
    <xf numFmtId="0" fontId="0" fillId="0" borderId="9" xfId="0" applyFill="1" applyBorder="1"/>
    <xf numFmtId="37" fontId="0" fillId="0" borderId="9" xfId="0" applyNumberFormat="1" applyFont="1" applyFill="1" applyBorder="1"/>
    <xf numFmtId="0" fontId="0" fillId="0" borderId="9" xfId="0" applyFont="1" applyFill="1" applyBorder="1"/>
    <xf numFmtId="37" fontId="0" fillId="0" borderId="0" xfId="0" applyNumberFormat="1" applyFont="1" applyFill="1" applyAlignment="1">
      <alignment horizontal="right"/>
    </xf>
    <xf numFmtId="37" fontId="0" fillId="0" borderId="9" xfId="0" applyNumberFormat="1" applyFont="1" applyFill="1" applyBorder="1" applyAlignment="1">
      <alignment horizontal="right"/>
    </xf>
    <xf numFmtId="37" fontId="0" fillId="6" borderId="0" xfId="0" applyNumberFormat="1" applyFill="1" applyAlignment="1">
      <alignment horizontal="right"/>
    </xf>
    <xf numFmtId="37" fontId="0" fillId="8" borderId="0" xfId="0" applyNumberFormat="1" applyFont="1" applyFill="1"/>
    <xf numFmtId="37" fontId="0" fillId="9" borderId="0" xfId="0" applyNumberFormat="1" applyFont="1" applyFill="1"/>
    <xf numFmtId="0" fontId="0" fillId="9" borderId="0" xfId="0" applyFont="1" applyFill="1"/>
    <xf numFmtId="0" fontId="0" fillId="8" borderId="0" xfId="0" applyFill="1"/>
    <xf numFmtId="37" fontId="0" fillId="6" borderId="0" xfId="0" applyNumberFormat="1" applyFont="1" applyFill="1"/>
    <xf numFmtId="37" fontId="0" fillId="10" borderId="0" xfId="0" applyNumberFormat="1" applyFont="1" applyFill="1"/>
    <xf numFmtId="0" fontId="12" fillId="0" borderId="18" xfId="0" applyFont="1" applyFill="1" applyBorder="1"/>
    <xf numFmtId="37" fontId="3" fillId="0" borderId="24" xfId="0" applyNumberFormat="1" applyFont="1" applyFill="1" applyBorder="1" applyAlignment="1">
      <alignment horizontal="center" wrapText="1"/>
    </xf>
    <xf numFmtId="37" fontId="1" fillId="0" borderId="17" xfId="783" applyNumberFormat="1" applyFont="1" applyFill="1" applyBorder="1">
      <alignment/>
      <protection/>
    </xf>
    <xf numFmtId="37" fontId="1" fillId="0" borderId="25" xfId="783" applyNumberFormat="1" applyFont="1" applyFill="1" applyBorder="1">
      <alignment/>
      <protection/>
    </xf>
    <xf numFmtId="37" fontId="1" fillId="0" borderId="18" xfId="783" applyNumberFormat="1" applyFont="1" applyFill="1" applyBorder="1">
      <alignment/>
      <protection/>
    </xf>
    <xf numFmtId="0" fontId="11" fillId="0" borderId="18" xfId="0" applyFont="1" applyFill="1" applyBorder="1"/>
    <xf numFmtId="0" fontId="1" fillId="0" borderId="0" xfId="790">
      <alignment/>
      <protection/>
    </xf>
    <xf numFmtId="0" fontId="33" fillId="0" borderId="0" xfId="790" applyFont="1" applyBorder="1" applyAlignment="1">
      <alignment horizontal="center"/>
      <protection/>
    </xf>
    <xf numFmtId="0" fontId="1" fillId="0" borderId="0" xfId="790" applyBorder="1" applyAlignment="1">
      <alignment/>
      <protection/>
    </xf>
    <xf numFmtId="0" fontId="34" fillId="0" borderId="21" xfId="790" applyFont="1" applyBorder="1">
      <alignment/>
      <protection/>
    </xf>
    <xf numFmtId="0" fontId="34" fillId="0" borderId="4" xfId="790" applyFont="1" applyBorder="1">
      <alignment/>
      <protection/>
    </xf>
    <xf numFmtId="0" fontId="33" fillId="0" borderId="0" xfId="790" applyFont="1" applyBorder="1" applyAlignment="1">
      <alignment horizontal="centerContinuous"/>
      <protection/>
    </xf>
    <xf numFmtId="0" fontId="34" fillId="0" borderId="22" xfId="790" applyFont="1" applyBorder="1">
      <alignment/>
      <protection/>
    </xf>
    <xf numFmtId="0" fontId="34" fillId="0" borderId="5" xfId="790" applyFont="1" applyBorder="1">
      <alignment/>
      <protection/>
    </xf>
    <xf numFmtId="0" fontId="34" fillId="0" borderId="2" xfId="790" applyFont="1" applyBorder="1">
      <alignment/>
      <protection/>
    </xf>
    <xf numFmtId="0" fontId="34" fillId="0" borderId="6" xfId="790" applyFont="1" applyBorder="1">
      <alignment/>
      <protection/>
    </xf>
    <xf numFmtId="0" fontId="1" fillId="0" borderId="0" xfId="790" applyBorder="1">
      <alignment/>
      <protection/>
    </xf>
    <xf numFmtId="0" fontId="35" fillId="11" borderId="11" xfId="790" applyFont="1" applyFill="1" applyBorder="1" applyAlignment="1">
      <alignment horizontal="center" wrapText="1"/>
      <protection/>
    </xf>
    <xf numFmtId="0" fontId="30" fillId="11" borderId="11" xfId="789" applyFont="1" applyFill="1" applyBorder="1" applyAlignment="1">
      <alignment horizontal="center" wrapText="1"/>
    </xf>
    <xf numFmtId="49" fontId="1" fillId="0" borderId="11" xfId="790" applyNumberFormat="1" applyFont="1" applyBorder="1" applyAlignment="1">
      <alignment horizontal="center"/>
      <protection/>
    </xf>
    <xf numFmtId="0" fontId="1" fillId="0" borderId="22" xfId="790" applyBorder="1">
      <alignment/>
      <protection/>
    </xf>
    <xf numFmtId="0" fontId="8" fillId="0" borderId="0" xfId="790" applyFont="1" applyAlignment="1">
      <alignment/>
      <protection/>
    </xf>
    <xf numFmtId="0" fontId="34" fillId="0" borderId="26" xfId="790" applyFont="1" applyBorder="1" applyAlignment="1">
      <alignment horizontal="center" wrapText="1"/>
      <protection/>
    </xf>
    <xf numFmtId="0" fontId="34" fillId="0" borderId="27" xfId="790" applyFont="1" applyBorder="1" applyAlignment="1">
      <alignment horizontal="center" wrapText="1"/>
      <protection/>
    </xf>
    <xf numFmtId="0" fontId="34" fillId="0" borderId="28" xfId="790" applyFont="1" applyBorder="1" applyAlignment="1">
      <alignment horizontal="center" wrapText="1"/>
      <protection/>
    </xf>
    <xf numFmtId="0" fontId="34" fillId="0" borderId="6" xfId="790" applyFont="1" applyBorder="1" applyAlignment="1">
      <alignment horizontal="center" wrapText="1"/>
      <protection/>
    </xf>
    <xf numFmtId="0" fontId="34" fillId="0" borderId="29" xfId="790" applyFont="1" applyBorder="1" applyAlignment="1">
      <alignment horizontal="center" wrapText="1"/>
      <protection/>
    </xf>
    <xf numFmtId="0" fontId="34" fillId="0" borderId="2" xfId="790" applyFont="1" applyBorder="1" applyAlignment="1">
      <alignment horizontal="center" wrapText="1"/>
      <protection/>
    </xf>
    <xf numFmtId="0" fontId="34" fillId="0" borderId="9" xfId="790" applyFont="1" applyBorder="1" applyAlignment="1">
      <alignment horizontal="center" wrapText="1"/>
      <protection/>
    </xf>
    <xf numFmtId="0" fontId="34" fillId="0" borderId="17" xfId="790" applyFont="1" applyBorder="1" applyAlignment="1">
      <alignment horizontal="center" wrapText="1"/>
      <protection/>
    </xf>
    <xf numFmtId="0" fontId="1" fillId="0" borderId="17" xfId="790" applyBorder="1">
      <alignment/>
      <protection/>
    </xf>
    <xf numFmtId="0" fontId="34" fillId="11" borderId="15" xfId="790" applyFont="1" applyFill="1" applyBorder="1" applyAlignment="1">
      <alignment horizontal="center"/>
      <protection/>
    </xf>
    <xf numFmtId="0" fontId="34" fillId="0" borderId="30" xfId="790" applyFont="1" applyBorder="1" applyAlignment="1">
      <alignment horizontal="center" wrapText="1"/>
      <protection/>
    </xf>
    <xf numFmtId="49" fontId="1" fillId="0" borderId="26" xfId="790" applyNumberFormat="1" applyFont="1" applyBorder="1" applyAlignment="1">
      <alignment horizontal="center"/>
      <protection/>
    </xf>
    <xf numFmtId="49" fontId="1" fillId="0" borderId="17" xfId="790" applyNumberFormat="1" applyFont="1" applyBorder="1">
      <alignment/>
      <protection/>
    </xf>
    <xf numFmtId="0" fontId="1" fillId="0" borderId="22" xfId="790" applyFont="1" applyBorder="1">
      <alignment/>
      <protection/>
    </xf>
    <xf numFmtId="0" fontId="1" fillId="0" borderId="21" xfId="790" applyFont="1" applyBorder="1" applyAlignment="1">
      <alignment horizontal="right"/>
      <protection/>
    </xf>
    <xf numFmtId="49" fontId="1" fillId="0" borderId="21" xfId="790" applyNumberFormat="1" applyFont="1" applyBorder="1">
      <alignment/>
      <protection/>
    </xf>
    <xf numFmtId="0" fontId="1" fillId="0" borderId="26" xfId="790" applyFont="1" applyBorder="1">
      <alignment/>
      <protection/>
    </xf>
    <xf numFmtId="164" fontId="1" fillId="0" borderId="27" xfId="483" applyNumberFormat="1" applyFont="1" applyBorder="1"/>
    <xf numFmtId="0" fontId="38" fillId="0" borderId="0" xfId="790" applyFont="1" applyAlignment="1">
      <alignment vertical="center" wrapText="1"/>
      <protection/>
    </xf>
    <xf numFmtId="0" fontId="1" fillId="0" borderId="22" xfId="790" applyFont="1" applyBorder="1" applyAlignment="1">
      <alignment horizontal="right"/>
      <protection/>
    </xf>
    <xf numFmtId="0" fontId="1" fillId="0" borderId="31" xfId="790" applyFont="1" applyBorder="1">
      <alignment/>
      <protection/>
    </xf>
    <xf numFmtId="164" fontId="1" fillId="0" borderId="18" xfId="483" applyNumberFormat="1" applyFont="1" applyBorder="1"/>
    <xf numFmtId="0" fontId="1" fillId="0" borderId="28" xfId="790" applyFont="1" applyFill="1" applyBorder="1" applyAlignment="1">
      <alignment wrapText="1"/>
      <protection/>
    </xf>
    <xf numFmtId="0" fontId="1" fillId="0" borderId="22" xfId="790" applyFont="1" applyFill="1" applyBorder="1" applyAlignment="1">
      <alignment horizontal="right"/>
      <protection/>
    </xf>
    <xf numFmtId="40" fontId="1" fillId="0" borderId="31" xfId="790" applyNumberFormat="1" applyFont="1" applyFill="1" applyBorder="1">
      <alignment/>
      <protection/>
    </xf>
    <xf numFmtId="37" fontId="1" fillId="0" borderId="18" xfId="787" applyNumberFormat="1" applyFont="1" applyFill="1" applyBorder="1"/>
    <xf numFmtId="168" fontId="1" fillId="0" borderId="18" xfId="787" applyNumberFormat="1" applyFont="1" applyFill="1" applyBorder="1"/>
    <xf numFmtId="0" fontId="1" fillId="0" borderId="30" xfId="790" applyBorder="1" applyAlignment="1">
      <alignment/>
      <protection/>
    </xf>
    <xf numFmtId="49" fontId="1" fillId="0" borderId="17" xfId="790" applyNumberFormat="1" applyBorder="1">
      <alignment/>
      <protection/>
    </xf>
    <xf numFmtId="0" fontId="34" fillId="0" borderId="14" xfId="790" applyFont="1" applyFill="1" applyBorder="1">
      <alignment/>
      <protection/>
    </xf>
    <xf numFmtId="0" fontId="1" fillId="0" borderId="22" xfId="790" applyFont="1" applyFill="1" applyBorder="1" applyAlignment="1">
      <alignment horizontal="center"/>
      <protection/>
    </xf>
    <xf numFmtId="2" fontId="34" fillId="0" borderId="31" xfId="787" applyNumberFormat="1" applyFont="1" applyBorder="1"/>
    <xf numFmtId="168" fontId="34" fillId="0" borderId="15" xfId="787" applyNumberFormat="1" applyFont="1" applyBorder="1"/>
    <xf numFmtId="49" fontId="1" fillId="0" borderId="16" xfId="790" applyNumberFormat="1" applyBorder="1">
      <alignment/>
      <protection/>
    </xf>
    <xf numFmtId="0" fontId="34" fillId="11" borderId="0" xfId="790" applyFont="1" applyFill="1" applyBorder="1" applyAlignment="1">
      <alignment horizontal="center"/>
      <protection/>
    </xf>
    <xf numFmtId="38" fontId="40" fillId="0" borderId="30" xfId="791" applyNumberFormat="1" applyFont="1" applyBorder="1" applyAlignment="1" quotePrefix="1">
      <alignment/>
    </xf>
    <xf numFmtId="40" fontId="10" fillId="0" borderId="31" xfId="790" applyNumberFormat="1" applyFont="1" applyFill="1" applyBorder="1">
      <alignment/>
      <protection/>
    </xf>
    <xf numFmtId="49" fontId="1" fillId="0" borderId="22" xfId="790" applyNumberFormat="1" applyFont="1" applyBorder="1">
      <alignment/>
      <protection/>
    </xf>
    <xf numFmtId="49" fontId="1" fillId="0" borderId="26" xfId="790" applyNumberFormat="1" applyBorder="1" applyAlignment="1">
      <alignment horizontal="center"/>
      <protection/>
    </xf>
    <xf numFmtId="0" fontId="10" fillId="0" borderId="22" xfId="790" applyFont="1" applyFill="1" applyBorder="1" applyAlignment="1">
      <alignment horizontal="center"/>
      <protection/>
    </xf>
    <xf numFmtId="49" fontId="10" fillId="0" borderId="22" xfId="790" applyNumberFormat="1" applyFont="1" applyFill="1" applyBorder="1" applyAlignment="1">
      <alignment horizontal="center"/>
      <protection/>
    </xf>
    <xf numFmtId="40" fontId="10" fillId="0" borderId="31" xfId="790" applyNumberFormat="1" applyFont="1" applyFill="1" applyBorder="1" applyAlignment="1">
      <alignment horizontal="center"/>
      <protection/>
    </xf>
    <xf numFmtId="168" fontId="10" fillId="0" borderId="18" xfId="787" applyNumberFormat="1" applyFont="1" applyFill="1" applyBorder="1"/>
    <xf numFmtId="0" fontId="34" fillId="0" borderId="32" xfId="790" applyFont="1" applyBorder="1">
      <alignment/>
      <protection/>
    </xf>
    <xf numFmtId="0" fontId="1" fillId="0" borderId="8" xfId="790" applyBorder="1">
      <alignment/>
      <protection/>
    </xf>
    <xf numFmtId="0" fontId="34" fillId="0" borderId="33" xfId="790" applyFont="1" applyBorder="1">
      <alignment/>
      <protection/>
    </xf>
    <xf numFmtId="43" fontId="34" fillId="0" borderId="33" xfId="483" applyFont="1" applyBorder="1"/>
    <xf numFmtId="168" fontId="34" fillId="0" borderId="34" xfId="787" applyNumberFormat="1" applyFont="1" applyBorder="1"/>
    <xf numFmtId="0" fontId="1" fillId="0" borderId="35" xfId="790" applyBorder="1">
      <alignment/>
      <protection/>
    </xf>
    <xf numFmtId="0" fontId="34" fillId="0" borderId="0" xfId="790" applyFont="1" applyBorder="1">
      <alignment/>
      <protection/>
    </xf>
    <xf numFmtId="40" fontId="34" fillId="0" borderId="22" xfId="790" applyNumberFormat="1" applyFont="1" applyBorder="1">
      <alignment/>
      <protection/>
    </xf>
    <xf numFmtId="168" fontId="34" fillId="0" borderId="0" xfId="787" applyNumberFormat="1" applyFont="1" applyBorder="1"/>
    <xf numFmtId="168" fontId="34" fillId="0" borderId="17" xfId="787" applyNumberFormat="1" applyFont="1" applyBorder="1"/>
    <xf numFmtId="0" fontId="12" fillId="0" borderId="36" xfId="0" applyFont="1" applyFill="1" applyBorder="1"/>
    <xf numFmtId="37" fontId="1" fillId="0" borderId="30" xfId="18" applyNumberFormat="1" applyFont="1" applyFill="1" applyBorder="1"/>
    <xf numFmtId="37" fontId="1" fillId="0" borderId="30" xfId="783" applyNumberFormat="1" applyFont="1" applyFill="1" applyBorder="1">
      <alignment/>
      <protection/>
    </xf>
    <xf numFmtId="37" fontId="1" fillId="0" borderId="37" xfId="18" applyNumberFormat="1" applyFont="1" applyFill="1" applyBorder="1"/>
    <xf numFmtId="37" fontId="1" fillId="0" borderId="38" xfId="18" applyNumberFormat="1" applyFont="1" applyFill="1" applyBorder="1"/>
    <xf numFmtId="37" fontId="1" fillId="0" borderId="39" xfId="18" applyNumberFormat="1" applyFont="1" applyFill="1" applyBorder="1"/>
    <xf numFmtId="37" fontId="1" fillId="0" borderId="40" xfId="18" applyNumberFormat="1" applyFont="1" applyFill="1" applyBorder="1"/>
    <xf numFmtId="37" fontId="1" fillId="0" borderId="28" xfId="18" applyNumberFormat="1" applyFont="1" applyFill="1" applyBorder="1"/>
    <xf numFmtId="37" fontId="1" fillId="0" borderId="41" xfId="18" applyNumberFormat="1" applyFont="1" applyFill="1" applyBorder="1"/>
    <xf numFmtId="37" fontId="1" fillId="0" borderId="27" xfId="18" applyNumberFormat="1" applyFont="1" applyFill="1" applyBorder="1"/>
    <xf numFmtId="37" fontId="1" fillId="0" borderId="42" xfId="18" applyNumberFormat="1" applyFont="1" applyFill="1" applyBorder="1"/>
    <xf numFmtId="37" fontId="1" fillId="0" borderId="37" xfId="783" applyNumberFormat="1" applyFont="1" applyFill="1" applyBorder="1">
      <alignment/>
      <protection/>
    </xf>
    <xf numFmtId="37" fontId="1" fillId="0" borderId="36" xfId="18" applyNumberFormat="1" applyFont="1" applyFill="1" applyBorder="1"/>
    <xf numFmtId="37" fontId="1" fillId="0" borderId="17" xfId="18" applyNumberFormat="1" applyFont="1" applyFill="1" applyBorder="1"/>
    <xf numFmtId="37" fontId="15" fillId="0" borderId="17" xfId="18" applyNumberFormat="1" applyFont="1" applyFill="1" applyBorder="1"/>
    <xf numFmtId="37" fontId="1" fillId="0" borderId="16" xfId="18" applyNumberFormat="1" applyFont="1" applyFill="1" applyBorder="1"/>
    <xf numFmtId="37" fontId="1" fillId="0" borderId="15" xfId="18" applyNumberFormat="1" applyFont="1" applyFill="1" applyBorder="1"/>
    <xf numFmtId="37" fontId="12" fillId="0" borderId="20" xfId="20" applyFont="1" applyFill="1" applyBorder="1" applyAlignment="1" quotePrefix="1">
      <alignment horizontal="left"/>
      <protection/>
    </xf>
    <xf numFmtId="37" fontId="20" fillId="0" borderId="30" xfId="18" applyNumberFormat="1" applyFont="1" applyFill="1" applyBorder="1" applyAlignment="1">
      <alignment horizontal="right"/>
    </xf>
    <xf numFmtId="37" fontId="20" fillId="0" borderId="17" xfId="18" applyNumberFormat="1" applyFont="1" applyFill="1" applyBorder="1" applyAlignment="1">
      <alignment horizontal="right"/>
    </xf>
    <xf numFmtId="37" fontId="20" fillId="0" borderId="18" xfId="18" applyNumberFormat="1" applyFont="1" applyFill="1" applyBorder="1" applyAlignment="1">
      <alignment horizontal="right"/>
    </xf>
    <xf numFmtId="37" fontId="20" fillId="0" borderId="14" xfId="18" applyNumberFormat="1" applyFont="1" applyFill="1" applyBorder="1" applyAlignment="1">
      <alignment horizontal="right"/>
    </xf>
    <xf numFmtId="37" fontId="20" fillId="0" borderId="19" xfId="18" applyNumberFormat="1" applyFont="1" applyFill="1" applyBorder="1" applyAlignment="1">
      <alignment horizontal="right"/>
    </xf>
    <xf numFmtId="37" fontId="20" fillId="0" borderId="40" xfId="18" applyNumberFormat="1" applyFont="1" applyFill="1" applyBorder="1" applyAlignment="1">
      <alignment horizontal="right"/>
    </xf>
    <xf numFmtId="164" fontId="20" fillId="0" borderId="5" xfId="18" applyNumberFormat="1" applyFont="1" applyFill="1" applyBorder="1" applyAlignment="1">
      <alignment horizontal="left"/>
    </xf>
    <xf numFmtId="0" fontId="42" fillId="0" borderId="0" xfId="0" applyFont="1" applyFill="1"/>
    <xf numFmtId="0" fontId="32" fillId="0" borderId="0" xfId="0" applyFont="1" applyFill="1"/>
    <xf numFmtId="37" fontId="20" fillId="0" borderId="37" xfId="18" applyNumberFormat="1" applyFont="1" applyFill="1" applyBorder="1"/>
    <xf numFmtId="37" fontId="32" fillId="0" borderId="25" xfId="0" applyNumberFormat="1" applyFont="1" applyFill="1" applyBorder="1"/>
    <xf numFmtId="37" fontId="20" fillId="0" borderId="36" xfId="18" applyNumberFormat="1" applyFont="1" applyFill="1" applyBorder="1"/>
    <xf numFmtId="37" fontId="20" fillId="0" borderId="16" xfId="18" applyNumberFormat="1" applyFont="1" applyFill="1" applyBorder="1"/>
    <xf numFmtId="37" fontId="20" fillId="0" borderId="16" xfId="783" applyNumberFormat="1" applyFont="1" applyFill="1" applyBorder="1">
      <alignment/>
      <protection/>
    </xf>
    <xf numFmtId="164" fontId="20" fillId="0" borderId="6" xfId="18" applyNumberFormat="1" applyFont="1" applyFill="1" applyBorder="1" applyAlignment="1">
      <alignment horizontal="left"/>
    </xf>
    <xf numFmtId="37" fontId="20" fillId="0" borderId="38" xfId="18" applyNumberFormat="1" applyFont="1" applyFill="1" applyBorder="1"/>
    <xf numFmtId="37" fontId="20" fillId="0" borderId="39" xfId="18" applyNumberFormat="1" applyFont="1" applyFill="1" applyBorder="1"/>
    <xf numFmtId="37" fontId="20" fillId="0" borderId="40" xfId="18" applyNumberFormat="1" applyFont="1" applyFill="1" applyBorder="1"/>
    <xf numFmtId="37" fontId="20" fillId="0" borderId="19" xfId="18" applyNumberFormat="1" applyFont="1" applyFill="1" applyBorder="1"/>
    <xf numFmtId="37" fontId="20" fillId="0" borderId="43" xfId="18" applyNumberFormat="1" applyFont="1" applyFill="1" applyBorder="1"/>
    <xf numFmtId="164" fontId="20" fillId="0" borderId="7" xfId="18" applyNumberFormat="1" applyFont="1" applyFill="1" applyBorder="1" applyAlignment="1">
      <alignment horizontal="left"/>
    </xf>
    <xf numFmtId="37" fontId="20" fillId="0" borderId="44" xfId="18" applyNumberFormat="1" applyFont="1" applyFill="1" applyBorder="1"/>
    <xf numFmtId="37" fontId="20" fillId="0" borderId="45" xfId="18" applyNumberFormat="1" applyFont="1" applyFill="1" applyBorder="1"/>
    <xf numFmtId="37" fontId="20" fillId="0" borderId="46" xfId="18" applyNumberFormat="1" applyFont="1" applyFill="1" applyBorder="1"/>
    <xf numFmtId="37" fontId="20" fillId="0" borderId="47" xfId="18" applyNumberFormat="1" applyFont="1" applyFill="1" applyBorder="1"/>
    <xf numFmtId="37" fontId="20" fillId="0" borderId="36" xfId="783" applyNumberFormat="1" applyFont="1" applyFill="1" applyBorder="1">
      <alignment/>
      <protection/>
    </xf>
    <xf numFmtId="38" fontId="14" fillId="0" borderId="2" xfId="783" applyNumberFormat="1" applyFont="1" applyFill="1" applyBorder="1" quotePrefix="1">
      <alignment/>
      <protection/>
    </xf>
    <xf numFmtId="37" fontId="15" fillId="0" borderId="37" xfId="783" applyNumberFormat="1" applyFont="1" applyFill="1" applyBorder="1">
      <alignment/>
      <protection/>
    </xf>
    <xf numFmtId="37" fontId="16" fillId="0" borderId="25" xfId="18" applyNumberFormat="1" applyFont="1" applyFill="1" applyBorder="1"/>
    <xf numFmtId="37" fontId="16" fillId="0" borderId="36" xfId="18" applyNumberFormat="1" applyFont="1" applyFill="1" applyBorder="1"/>
    <xf numFmtId="37" fontId="16" fillId="0" borderId="16" xfId="18" applyNumberFormat="1" applyFont="1" applyFill="1" applyBorder="1"/>
    <xf numFmtId="37" fontId="1" fillId="0" borderId="48" xfId="783" applyNumberFormat="1" applyFont="1" applyFill="1" applyBorder="1">
      <alignment/>
      <protection/>
    </xf>
    <xf numFmtId="164" fontId="16" fillId="0" borderId="6" xfId="18" applyNumberFormat="1" applyFont="1" applyFill="1" applyBorder="1" applyAlignment="1">
      <alignment horizontal="left"/>
    </xf>
    <xf numFmtId="164" fontId="1" fillId="0" borderId="5" xfId="18" applyNumberFormat="1" applyFont="1" applyFill="1" applyBorder="1" applyAlignment="1">
      <alignment horizontal="left" wrapText="1"/>
    </xf>
    <xf numFmtId="0" fontId="4" fillId="0" borderId="22" xfId="0" applyFont="1" applyFill="1" applyBorder="1"/>
    <xf numFmtId="37" fontId="1" fillId="0" borderId="25" xfId="18" applyNumberFormat="1" applyFont="1" applyFill="1" applyBorder="1"/>
    <xf numFmtId="0" fontId="3" fillId="0" borderId="0" xfId="0" applyFont="1" applyFill="1" applyAlignment="1">
      <alignment horizontal="center"/>
    </xf>
    <xf numFmtId="0" fontId="17" fillId="0" borderId="0" xfId="0" applyFont="1" applyFill="1" applyAlignment="1">
      <alignment horizontal="center"/>
    </xf>
    <xf numFmtId="37" fontId="17" fillId="3" borderId="49" xfId="0" applyNumberFormat="1" applyFont="1" applyFill="1" applyBorder="1" applyAlignment="1">
      <alignment horizontal="center"/>
    </xf>
    <xf numFmtId="37" fontId="17" fillId="3" borderId="50" xfId="0" applyNumberFormat="1" applyFont="1" applyFill="1" applyBorder="1" applyAlignment="1">
      <alignment horizontal="center"/>
    </xf>
    <xf numFmtId="37" fontId="17" fillId="3" borderId="51" xfId="0" applyNumberFormat="1" applyFont="1" applyFill="1" applyBorder="1" applyAlignment="1">
      <alignment horizontal="center"/>
    </xf>
    <xf numFmtId="0" fontId="17" fillId="3" borderId="49" xfId="0" applyFont="1" applyFill="1" applyBorder="1" applyAlignment="1">
      <alignment horizontal="center"/>
    </xf>
    <xf numFmtId="0" fontId="17" fillId="3" borderId="50" xfId="0" applyFont="1" applyFill="1" applyBorder="1" applyAlignment="1">
      <alignment horizontal="center"/>
    </xf>
    <xf numFmtId="0" fontId="17" fillId="3" borderId="51" xfId="0" applyFont="1" applyFill="1" applyBorder="1" applyAlignment="1">
      <alignment horizontal="center"/>
    </xf>
    <xf numFmtId="0" fontId="18" fillId="0" borderId="0" xfId="786" applyFont="1" applyAlignment="1">
      <alignment horizontal="center"/>
      <protection/>
    </xf>
    <xf numFmtId="0" fontId="18" fillId="0" borderId="0" xfId="786" applyFont="1" applyFill="1" applyAlignment="1">
      <alignment horizontal="center"/>
      <protection/>
    </xf>
    <xf numFmtId="0" fontId="20" fillId="0" borderId="0" xfId="786" applyFont="1" applyAlignment="1">
      <alignment wrapText="1"/>
      <protection/>
    </xf>
    <xf numFmtId="0" fontId="1" fillId="0" borderId="0" xfId="447" applyAlignment="1">
      <alignment wrapText="1"/>
      <protection/>
    </xf>
    <xf numFmtId="0" fontId="26" fillId="0" borderId="0" xfId="786" applyFont="1" applyAlignment="1">
      <alignment wrapText="1"/>
      <protection/>
    </xf>
    <xf numFmtId="0" fontId="27" fillId="0" borderId="0" xfId="447" applyFont="1" applyAlignment="1">
      <alignment wrapText="1"/>
      <protection/>
    </xf>
    <xf numFmtId="0" fontId="34" fillId="11" borderId="20" xfId="790" applyFont="1" applyFill="1" applyBorder="1" applyAlignment="1">
      <alignment horizontal="center"/>
      <protection/>
    </xf>
    <xf numFmtId="0" fontId="34" fillId="11" borderId="52" xfId="790" applyFont="1" applyFill="1" applyBorder="1" applyAlignment="1">
      <alignment horizontal="center"/>
      <protection/>
    </xf>
    <xf numFmtId="0" fontId="34" fillId="11" borderId="7" xfId="790" applyFont="1" applyFill="1" applyBorder="1" applyAlignment="1">
      <alignment horizontal="center"/>
      <protection/>
    </xf>
    <xf numFmtId="0" fontId="37" fillId="0" borderId="0" xfId="790" applyFont="1" applyBorder="1" applyAlignment="1">
      <alignment horizontal="center"/>
      <protection/>
    </xf>
    <xf numFmtId="0" fontId="33" fillId="0" borderId="0" xfId="790" applyFont="1" applyBorder="1" applyAlignment="1">
      <alignment horizontal="center"/>
      <protection/>
    </xf>
    <xf numFmtId="0" fontId="34" fillId="0" borderId="20" xfId="790" applyFont="1" applyBorder="1" applyAlignment="1">
      <alignment horizontal="left"/>
      <protection/>
    </xf>
    <xf numFmtId="0" fontId="34" fillId="0" borderId="52" xfId="790" applyFont="1" applyBorder="1" applyAlignment="1">
      <alignment horizontal="left"/>
      <protection/>
    </xf>
    <xf numFmtId="0" fontId="34" fillId="0" borderId="7" xfId="790" applyFont="1" applyBorder="1" applyAlignment="1">
      <alignment horizontal="left"/>
      <protection/>
    </xf>
    <xf numFmtId="49" fontId="1" fillId="0" borderId="2" xfId="790" applyNumberFormat="1" applyFont="1" applyBorder="1" applyAlignment="1">
      <alignment horizontal="center" wrapText="1"/>
      <protection/>
    </xf>
    <xf numFmtId="49" fontId="1" fillId="0" borderId="9" xfId="790" applyNumberFormat="1" applyBorder="1" applyAlignment="1">
      <alignment horizontal="center" wrapText="1"/>
      <protection/>
    </xf>
    <xf numFmtId="49" fontId="1" fillId="0" borderId="6" xfId="790" applyNumberFormat="1" applyBorder="1" applyAlignment="1">
      <alignment horizontal="center" wrapText="1"/>
      <protection/>
    </xf>
    <xf numFmtId="0" fontId="36" fillId="0" borderId="22" xfId="790" applyFont="1" applyBorder="1" applyAlignment="1">
      <alignment horizontal="center"/>
      <protection/>
    </xf>
    <xf numFmtId="0" fontId="8" fillId="0" borderId="0" xfId="790" applyFont="1" applyAlignment="1">
      <alignment/>
      <protection/>
    </xf>
    <xf numFmtId="0" fontId="34" fillId="11" borderId="25" xfId="790" applyFont="1" applyFill="1" applyBorder="1" applyAlignment="1">
      <alignment horizontal="center"/>
      <protection/>
    </xf>
    <xf numFmtId="0" fontId="34" fillId="11" borderId="9" xfId="790" applyFont="1" applyFill="1" applyBorder="1" applyAlignment="1">
      <alignment horizontal="center"/>
      <protection/>
    </xf>
    <xf numFmtId="0" fontId="34" fillId="11" borderId="48" xfId="790" applyFont="1" applyFill="1" applyBorder="1" applyAlignment="1">
      <alignment horizontal="center"/>
      <protection/>
    </xf>
  </cellXfs>
  <cellStyles count="778">
    <cellStyle name="Normal" xfId="0"/>
    <cellStyle name="Percent" xfId="15"/>
    <cellStyle name="Currency" xfId="16"/>
    <cellStyle name="Currency [0]" xfId="17"/>
    <cellStyle name="Comma" xfId="18"/>
    <cellStyle name="Comma [0]" xfId="19"/>
    <cellStyle name="Normal_AIRPLAN.XLS" xfId="20"/>
    <cellStyle name="Normal 12" xfId="21"/>
    <cellStyle name="Comma 10" xfId="22"/>
    <cellStyle name="Comma 13" xfId="23"/>
    <cellStyle name="Comma 13 2" xfId="24"/>
    <cellStyle name="Comma 14" xfId="25"/>
    <cellStyle name="Comma 14 2" xfId="26"/>
    <cellStyle name="Comma 15" xfId="27"/>
    <cellStyle name="Comma 15 2" xfId="28"/>
    <cellStyle name="Comma 16" xfId="29"/>
    <cellStyle name="Comma 16 2" xfId="30"/>
    <cellStyle name="Comma 17" xfId="31"/>
    <cellStyle name="Comma 17 2" xfId="32"/>
    <cellStyle name="Comma 18" xfId="33"/>
    <cellStyle name="Comma 18 2" xfId="34"/>
    <cellStyle name="Comma 19" xfId="35"/>
    <cellStyle name="Comma 19 2" xfId="36"/>
    <cellStyle name="Comma 20" xfId="37"/>
    <cellStyle name="Comma 20 2" xfId="38"/>
    <cellStyle name="Comma 21" xfId="39"/>
    <cellStyle name="Comma 21 2" xfId="40"/>
    <cellStyle name="Comma 22" xfId="41"/>
    <cellStyle name="Comma 22 2" xfId="42"/>
    <cellStyle name="Comma 23" xfId="43"/>
    <cellStyle name="Comma 23 2" xfId="44"/>
    <cellStyle name="Comma 24" xfId="45"/>
    <cellStyle name="Comma 24 2" xfId="46"/>
    <cellStyle name="Comma 25" xfId="47"/>
    <cellStyle name="Comma 25 2" xfId="48"/>
    <cellStyle name="Comma 26" xfId="49"/>
    <cellStyle name="Comma 26 2" xfId="50"/>
    <cellStyle name="Comma 27" xfId="51"/>
    <cellStyle name="Comma 27 2" xfId="52"/>
    <cellStyle name="Comma 28" xfId="53"/>
    <cellStyle name="Comma 28 2" xfId="54"/>
    <cellStyle name="Comma 29" xfId="55"/>
    <cellStyle name="Comma 29 2" xfId="56"/>
    <cellStyle name="Comma 30" xfId="57"/>
    <cellStyle name="Comma 30 2" xfId="58"/>
    <cellStyle name="Comma 31" xfId="59"/>
    <cellStyle name="Comma 31 2" xfId="60"/>
    <cellStyle name="Comma 32" xfId="61"/>
    <cellStyle name="Comma 32 2" xfId="62"/>
    <cellStyle name="Comma 33" xfId="63"/>
    <cellStyle name="Comma 33 2" xfId="64"/>
    <cellStyle name="Comma 34" xfId="65"/>
    <cellStyle name="Comma 34 2" xfId="66"/>
    <cellStyle name="Comma 35" xfId="67"/>
    <cellStyle name="Comma 35 2" xfId="68"/>
    <cellStyle name="Comma 36" xfId="69"/>
    <cellStyle name="Comma 36 2" xfId="70"/>
    <cellStyle name="Comma 37" xfId="71"/>
    <cellStyle name="Comma 37 2" xfId="72"/>
    <cellStyle name="Comma 38" xfId="73"/>
    <cellStyle name="Comma 38 2" xfId="74"/>
    <cellStyle name="Comma 39" xfId="75"/>
    <cellStyle name="Comma 39 2" xfId="76"/>
    <cellStyle name="Comma 4" xfId="77"/>
    <cellStyle name="Comma 4 2" xfId="78"/>
    <cellStyle name="Comma 40" xfId="79"/>
    <cellStyle name="Comma 40 2" xfId="80"/>
    <cellStyle name="Comma 41" xfId="81"/>
    <cellStyle name="Comma 41 2" xfId="82"/>
    <cellStyle name="Comma 42" xfId="83"/>
    <cellStyle name="Comma 42 2" xfId="84"/>
    <cellStyle name="Comma 43" xfId="85"/>
    <cellStyle name="Comma 43 2" xfId="86"/>
    <cellStyle name="Comma 44" xfId="87"/>
    <cellStyle name="Comma 44 2" xfId="88"/>
    <cellStyle name="Comma 5" xfId="89"/>
    <cellStyle name="Comma 5 2" xfId="90"/>
    <cellStyle name="Comma 50" xfId="91"/>
    <cellStyle name="Comma 50 2" xfId="92"/>
    <cellStyle name="Comma 51" xfId="93"/>
    <cellStyle name="Comma 51 2" xfId="94"/>
    <cellStyle name="Comma 52" xfId="95"/>
    <cellStyle name="Comma 52 2" xfId="96"/>
    <cellStyle name="Comma 53" xfId="97"/>
    <cellStyle name="Comma 53 2" xfId="98"/>
    <cellStyle name="Comma 54" xfId="99"/>
    <cellStyle name="Comma 54 2" xfId="100"/>
    <cellStyle name="Comma 7" xfId="101"/>
    <cellStyle name="Comma 7 2" xfId="102"/>
    <cellStyle name="Comma 75" xfId="103"/>
    <cellStyle name="Comma 76" xfId="104"/>
    <cellStyle name="Comma 77" xfId="105"/>
    <cellStyle name="Currency 6" xfId="106"/>
    <cellStyle name="Currency 235" xfId="107"/>
    <cellStyle name="Currency 236" xfId="108"/>
    <cellStyle name="Normal 10" xfId="109"/>
    <cellStyle name="Normal 10 2" xfId="110"/>
    <cellStyle name="Normal 2" xfId="111"/>
    <cellStyle name="Normal 211" xfId="112"/>
    <cellStyle name="Normal 211 2" xfId="113"/>
    <cellStyle name="Normal 212" xfId="114"/>
    <cellStyle name="Normal 212 2" xfId="115"/>
    <cellStyle name="Normal 213" xfId="116"/>
    <cellStyle name="Normal 213 2" xfId="117"/>
    <cellStyle name="Normal 214" xfId="118"/>
    <cellStyle name="Normal 214 2" xfId="119"/>
    <cellStyle name="Normal 215" xfId="120"/>
    <cellStyle name="Normal 215 2" xfId="121"/>
    <cellStyle name="Normal 216" xfId="122"/>
    <cellStyle name="Normal 216 2" xfId="123"/>
    <cellStyle name="Normal 217" xfId="124"/>
    <cellStyle name="Normal 217 2" xfId="125"/>
    <cellStyle name="Normal 218" xfId="126"/>
    <cellStyle name="Normal 218 2" xfId="127"/>
    <cellStyle name="Normal 219" xfId="128"/>
    <cellStyle name="Normal 219 2" xfId="129"/>
    <cellStyle name="Normal 220" xfId="130"/>
    <cellStyle name="Normal 220 2" xfId="131"/>
    <cellStyle name="Normal 221" xfId="132"/>
    <cellStyle name="Normal 221 2" xfId="133"/>
    <cellStyle name="Normal 222" xfId="134"/>
    <cellStyle name="Normal 222 2" xfId="135"/>
    <cellStyle name="Normal 223" xfId="136"/>
    <cellStyle name="Normal 223 2" xfId="137"/>
    <cellStyle name="Normal 224" xfId="138"/>
    <cellStyle name="Normal 224 2" xfId="139"/>
    <cellStyle name="Normal 225" xfId="140"/>
    <cellStyle name="Normal 225 2" xfId="141"/>
    <cellStyle name="Normal 226" xfId="142"/>
    <cellStyle name="Normal 226 2" xfId="143"/>
    <cellStyle name="Normal 227" xfId="144"/>
    <cellStyle name="Normal 227 2" xfId="145"/>
    <cellStyle name="Normal 228" xfId="146"/>
    <cellStyle name="Normal 228 2" xfId="147"/>
    <cellStyle name="Normal 229" xfId="148"/>
    <cellStyle name="Normal 229 2" xfId="149"/>
    <cellStyle name="Normal 230" xfId="150"/>
    <cellStyle name="Normal 230 2" xfId="151"/>
    <cellStyle name="Normal 231" xfId="152"/>
    <cellStyle name="Normal 231 2" xfId="153"/>
    <cellStyle name="Normal 232" xfId="154"/>
    <cellStyle name="Normal 232 2" xfId="155"/>
    <cellStyle name="Normal 233" xfId="156"/>
    <cellStyle name="Normal 233 2" xfId="157"/>
    <cellStyle name="Normal 234" xfId="158"/>
    <cellStyle name="Normal 234 2" xfId="159"/>
    <cellStyle name="Normal 235" xfId="160"/>
    <cellStyle name="Normal 235 2" xfId="161"/>
    <cellStyle name="Normal 236" xfId="162"/>
    <cellStyle name="Normal 236 2" xfId="163"/>
    <cellStyle name="Normal 237" xfId="164"/>
    <cellStyle name="Normal 237 2" xfId="165"/>
    <cellStyle name="Normal 238" xfId="166"/>
    <cellStyle name="Normal 238 2" xfId="167"/>
    <cellStyle name="Normal 239" xfId="168"/>
    <cellStyle name="Normal 239 2" xfId="169"/>
    <cellStyle name="Normal 240" xfId="170"/>
    <cellStyle name="Normal 240 2" xfId="171"/>
    <cellStyle name="Normal 3" xfId="172"/>
    <cellStyle name="Normal 3 10" xfId="173"/>
    <cellStyle name="Normal 3 100" xfId="174"/>
    <cellStyle name="Normal 3 101" xfId="175"/>
    <cellStyle name="Normal 3 102" xfId="176"/>
    <cellStyle name="Normal 3 103" xfId="177"/>
    <cellStyle name="Normal 3 104" xfId="178"/>
    <cellStyle name="Normal 3 105" xfId="179"/>
    <cellStyle name="Normal 3 106" xfId="180"/>
    <cellStyle name="Normal 3 107" xfId="181"/>
    <cellStyle name="Normal 3 108" xfId="182"/>
    <cellStyle name="Normal 3 109" xfId="183"/>
    <cellStyle name="Normal 3 11" xfId="184"/>
    <cellStyle name="Normal 3 110" xfId="185"/>
    <cellStyle name="Normal 3 111" xfId="186"/>
    <cellStyle name="Normal 3 112" xfId="187"/>
    <cellStyle name="Normal 3 113" xfId="188"/>
    <cellStyle name="Normal 3 114" xfId="189"/>
    <cellStyle name="Normal 3 115" xfId="190"/>
    <cellStyle name="Normal 3 116" xfId="191"/>
    <cellStyle name="Normal 3 117" xfId="192"/>
    <cellStyle name="Normal 3 118" xfId="193"/>
    <cellStyle name="Normal 3 119" xfId="194"/>
    <cellStyle name="Normal 3 12" xfId="195"/>
    <cellStyle name="Normal 3 120" xfId="196"/>
    <cellStyle name="Normal 3 121" xfId="197"/>
    <cellStyle name="Normal 3 122" xfId="198"/>
    <cellStyle name="Normal 3 123" xfId="199"/>
    <cellStyle name="Normal 3 124" xfId="200"/>
    <cellStyle name="Normal 3 125" xfId="201"/>
    <cellStyle name="Normal 3 126" xfId="202"/>
    <cellStyle name="Normal 3 127" xfId="203"/>
    <cellStyle name="Normal 3 128" xfId="204"/>
    <cellStyle name="Normal 3 129" xfId="205"/>
    <cellStyle name="Normal 3 13" xfId="206"/>
    <cellStyle name="Normal 3 130" xfId="207"/>
    <cellStyle name="Normal 3 131" xfId="208"/>
    <cellStyle name="Normal 3 132" xfId="209"/>
    <cellStyle name="Normal 3 133" xfId="210"/>
    <cellStyle name="Normal 3 134" xfId="211"/>
    <cellStyle name="Normal 3 135" xfId="212"/>
    <cellStyle name="Normal 3 136" xfId="213"/>
    <cellStyle name="Normal 3 137" xfId="214"/>
    <cellStyle name="Normal 3 138" xfId="215"/>
    <cellStyle name="Normal 3 139" xfId="216"/>
    <cellStyle name="Normal 3 14" xfId="217"/>
    <cellStyle name="Normal 3 140" xfId="218"/>
    <cellStyle name="Normal 3 141" xfId="219"/>
    <cellStyle name="Normal 3 142" xfId="220"/>
    <cellStyle name="Normal 3 143" xfId="221"/>
    <cellStyle name="Normal 3 144" xfId="222"/>
    <cellStyle name="Normal 3 145" xfId="223"/>
    <cellStyle name="Normal 3 146" xfId="224"/>
    <cellStyle name="Normal 3 147" xfId="225"/>
    <cellStyle name="Normal 3 148" xfId="226"/>
    <cellStyle name="Normal 3 149" xfId="227"/>
    <cellStyle name="Normal 3 15" xfId="228"/>
    <cellStyle name="Normal 3 150" xfId="229"/>
    <cellStyle name="Normal 3 151" xfId="230"/>
    <cellStyle name="Normal 3 152" xfId="231"/>
    <cellStyle name="Normal 3 153" xfId="232"/>
    <cellStyle name="Normal 3 154" xfId="233"/>
    <cellStyle name="Normal 3 155" xfId="234"/>
    <cellStyle name="Normal 3 156" xfId="235"/>
    <cellStyle name="Normal 3 157" xfId="236"/>
    <cellStyle name="Normal 3 158" xfId="237"/>
    <cellStyle name="Normal 3 159" xfId="238"/>
    <cellStyle name="Normal 3 16" xfId="239"/>
    <cellStyle name="Normal 3 160" xfId="240"/>
    <cellStyle name="Normal 3 161" xfId="241"/>
    <cellStyle name="Normal 3 162" xfId="242"/>
    <cellStyle name="Normal 3 163" xfId="243"/>
    <cellStyle name="Normal 3 164" xfId="244"/>
    <cellStyle name="Normal 3 165" xfId="245"/>
    <cellStyle name="Normal 3 166" xfId="246"/>
    <cellStyle name="Normal 3 167" xfId="247"/>
    <cellStyle name="Normal 3 168" xfId="248"/>
    <cellStyle name="Normal 3 169" xfId="249"/>
    <cellStyle name="Normal 3 17" xfId="250"/>
    <cellStyle name="Normal 3 170" xfId="251"/>
    <cellStyle name="Normal 3 171" xfId="252"/>
    <cellStyle name="Normal 3 172" xfId="253"/>
    <cellStyle name="Normal 3 173" xfId="254"/>
    <cellStyle name="Normal 3 174" xfId="255"/>
    <cellStyle name="Normal 3 175" xfId="256"/>
    <cellStyle name="Normal 3 176" xfId="257"/>
    <cellStyle name="Normal 3 177" xfId="258"/>
    <cellStyle name="Normal 3 178" xfId="259"/>
    <cellStyle name="Normal 3 179" xfId="260"/>
    <cellStyle name="Normal 3 18" xfId="261"/>
    <cellStyle name="Normal 3 180" xfId="262"/>
    <cellStyle name="Normal 3 181" xfId="263"/>
    <cellStyle name="Normal 3 182" xfId="264"/>
    <cellStyle name="Normal 3 183" xfId="265"/>
    <cellStyle name="Normal 3 184" xfId="266"/>
    <cellStyle name="Normal 3 185" xfId="267"/>
    <cellStyle name="Normal 3 186" xfId="268"/>
    <cellStyle name="Normal 3 187" xfId="269"/>
    <cellStyle name="Normal 3 188" xfId="270"/>
    <cellStyle name="Normal 3 189" xfId="271"/>
    <cellStyle name="Normal 3 19" xfId="272"/>
    <cellStyle name="Normal 3 190" xfId="273"/>
    <cellStyle name="Normal 3 191" xfId="274"/>
    <cellStyle name="Normal 3 192" xfId="275"/>
    <cellStyle name="Normal 3 193" xfId="276"/>
    <cellStyle name="Normal 3 194" xfId="277"/>
    <cellStyle name="Normal 3 195" xfId="278"/>
    <cellStyle name="Normal 3 196" xfId="279"/>
    <cellStyle name="Normal 3 197" xfId="280"/>
    <cellStyle name="Normal 3 198" xfId="281"/>
    <cellStyle name="Normal 3 199" xfId="282"/>
    <cellStyle name="Normal 3 2" xfId="283"/>
    <cellStyle name="Normal 3 20" xfId="284"/>
    <cellStyle name="Normal 3 200" xfId="285"/>
    <cellStyle name="Normal 3 201" xfId="286"/>
    <cellStyle name="Normal 3 202" xfId="287"/>
    <cellStyle name="Normal 3 203" xfId="288"/>
    <cellStyle name="Normal 3 204" xfId="289"/>
    <cellStyle name="Normal 3 205" xfId="290"/>
    <cellStyle name="Normal 3 206" xfId="291"/>
    <cellStyle name="Normal 3 207" xfId="292"/>
    <cellStyle name="Normal 3 208" xfId="293"/>
    <cellStyle name="Normal 3 209" xfId="294"/>
    <cellStyle name="Normal 3 21" xfId="295"/>
    <cellStyle name="Normal 3 210" xfId="296"/>
    <cellStyle name="Normal 3 211" xfId="297"/>
    <cellStyle name="Normal 3 212" xfId="298"/>
    <cellStyle name="Normal 3 213" xfId="299"/>
    <cellStyle name="Normal 3 214" xfId="300"/>
    <cellStyle name="Normal 3 215" xfId="301"/>
    <cellStyle name="Normal 3 216" xfId="302"/>
    <cellStyle name="Normal 3 217" xfId="303"/>
    <cellStyle name="Normal 3 218" xfId="304"/>
    <cellStyle name="Normal 3 219" xfId="305"/>
    <cellStyle name="Normal 3 22" xfId="306"/>
    <cellStyle name="Normal 3 220" xfId="307"/>
    <cellStyle name="Normal 3 221" xfId="308"/>
    <cellStyle name="Normal 3 222" xfId="309"/>
    <cellStyle name="Normal 3 223" xfId="310"/>
    <cellStyle name="Normal 3 224" xfId="311"/>
    <cellStyle name="Normal 3 225" xfId="312"/>
    <cellStyle name="Normal 3 226" xfId="313"/>
    <cellStyle name="Normal 3 227" xfId="314"/>
    <cellStyle name="Normal 3 228" xfId="315"/>
    <cellStyle name="Normal 3 229" xfId="316"/>
    <cellStyle name="Normal 3 23" xfId="317"/>
    <cellStyle name="Normal 3 230" xfId="318"/>
    <cellStyle name="Normal 3 231" xfId="319"/>
    <cellStyle name="Normal 3 232" xfId="320"/>
    <cellStyle name="Normal 3 233" xfId="321"/>
    <cellStyle name="Normal 3 234" xfId="322"/>
    <cellStyle name="Normal 3 24" xfId="323"/>
    <cellStyle name="Normal 3 25" xfId="324"/>
    <cellStyle name="Normal 3 26" xfId="325"/>
    <cellStyle name="Normal 3 27" xfId="326"/>
    <cellStyle name="Normal 3 28" xfId="327"/>
    <cellStyle name="Normal 3 29" xfId="328"/>
    <cellStyle name="Normal 3 3" xfId="329"/>
    <cellStyle name="Normal 3 30" xfId="330"/>
    <cellStyle name="Normal 3 31" xfId="331"/>
    <cellStyle name="Normal 3 32" xfId="332"/>
    <cellStyle name="Normal 3 33" xfId="333"/>
    <cellStyle name="Normal 3 34" xfId="334"/>
    <cellStyle name="Normal 3 35" xfId="335"/>
    <cellStyle name="Normal 3 36" xfId="336"/>
    <cellStyle name="Normal 3 37" xfId="337"/>
    <cellStyle name="Normal 3 38" xfId="338"/>
    <cellStyle name="Normal 3 39" xfId="339"/>
    <cellStyle name="Normal 3 4" xfId="340"/>
    <cellStyle name="Normal 3 40" xfId="341"/>
    <cellStyle name="Normal 3 41" xfId="342"/>
    <cellStyle name="Normal 3 42" xfId="343"/>
    <cellStyle name="Normal 3 43" xfId="344"/>
    <cellStyle name="Normal 3 44" xfId="345"/>
    <cellStyle name="Normal 3 45" xfId="346"/>
    <cellStyle name="Normal 3 46" xfId="347"/>
    <cellStyle name="Normal 3 47" xfId="348"/>
    <cellStyle name="Normal 3 48" xfId="349"/>
    <cellStyle name="Normal 3 49" xfId="350"/>
    <cellStyle name="Normal 3 5" xfId="351"/>
    <cellStyle name="Normal 3 50" xfId="352"/>
    <cellStyle name="Normal 3 51" xfId="353"/>
    <cellStyle name="Normal 3 52" xfId="354"/>
    <cellStyle name="Normal 3 53" xfId="355"/>
    <cellStyle name="Normal 3 54" xfId="356"/>
    <cellStyle name="Normal 3 55" xfId="357"/>
    <cellStyle name="Normal 3 56" xfId="358"/>
    <cellStyle name="Normal 3 57" xfId="359"/>
    <cellStyle name="Normal 3 58" xfId="360"/>
    <cellStyle name="Normal 3 59" xfId="361"/>
    <cellStyle name="Normal 3 6" xfId="362"/>
    <cellStyle name="Normal 3 60" xfId="363"/>
    <cellStyle name="Normal 3 61" xfId="364"/>
    <cellStyle name="Normal 3 62" xfId="365"/>
    <cellStyle name="Normal 3 63" xfId="366"/>
    <cellStyle name="Normal 3 64" xfId="367"/>
    <cellStyle name="Normal 3 65" xfId="368"/>
    <cellStyle name="Normal 3 66" xfId="369"/>
    <cellStyle name="Normal 3 67" xfId="370"/>
    <cellStyle name="Normal 3 68" xfId="371"/>
    <cellStyle name="Normal 3 69" xfId="372"/>
    <cellStyle name="Normal 3 7" xfId="373"/>
    <cellStyle name="Normal 3 70" xfId="374"/>
    <cellStyle name="Normal 3 71" xfId="375"/>
    <cellStyle name="Normal 3 72" xfId="376"/>
    <cellStyle name="Normal 3 73" xfId="377"/>
    <cellStyle name="Normal 3 74" xfId="378"/>
    <cellStyle name="Normal 3 75" xfId="379"/>
    <cellStyle name="Normal 3 76" xfId="380"/>
    <cellStyle name="Normal 3 77" xfId="381"/>
    <cellStyle name="Normal 3 78" xfId="382"/>
    <cellStyle name="Normal 3 79" xfId="383"/>
    <cellStyle name="Normal 3 8" xfId="384"/>
    <cellStyle name="Normal 3 80" xfId="385"/>
    <cellStyle name="Normal 3 81" xfId="386"/>
    <cellStyle name="Normal 3 82" xfId="387"/>
    <cellStyle name="Normal 3 83" xfId="388"/>
    <cellStyle name="Normal 3 84" xfId="389"/>
    <cellStyle name="Normal 3 85" xfId="390"/>
    <cellStyle name="Normal 3 86" xfId="391"/>
    <cellStyle name="Normal 3 87" xfId="392"/>
    <cellStyle name="Normal 3 88" xfId="393"/>
    <cellStyle name="Normal 3 89" xfId="394"/>
    <cellStyle name="Normal 3 9" xfId="395"/>
    <cellStyle name="Normal 3 90" xfId="396"/>
    <cellStyle name="Normal 3 91" xfId="397"/>
    <cellStyle name="Normal 3 92" xfId="398"/>
    <cellStyle name="Normal 3 93" xfId="399"/>
    <cellStyle name="Normal 3 94" xfId="400"/>
    <cellStyle name="Normal 3 95" xfId="401"/>
    <cellStyle name="Normal 3 96" xfId="402"/>
    <cellStyle name="Normal 3 97" xfId="403"/>
    <cellStyle name="Normal 3 98" xfId="404"/>
    <cellStyle name="Normal 3 99" xfId="405"/>
    <cellStyle name="Normal 30 2" xfId="406"/>
    <cellStyle name="Normal 78" xfId="407"/>
    <cellStyle name="Normal 78 2" xfId="408"/>
    <cellStyle name="Percent 7" xfId="409"/>
    <cellStyle name="Percent 2" xfId="410"/>
    <cellStyle name="Normal 6" xfId="411"/>
    <cellStyle name="Comma 3" xfId="412"/>
    <cellStyle name="Currency 2" xfId="413"/>
    <cellStyle name="Account" xfId="414"/>
    <cellStyle name="Fund" xfId="415"/>
    <cellStyle name="Normal 153" xfId="416"/>
    <cellStyle name="Normal 154" xfId="417"/>
    <cellStyle name="Normal 155" xfId="418"/>
    <cellStyle name="Normal 156" xfId="419"/>
    <cellStyle name="Normal 157" xfId="420"/>
    <cellStyle name="Normal 158" xfId="421"/>
    <cellStyle name="Normal 159" xfId="422"/>
    <cellStyle name="Normal 160" xfId="423"/>
    <cellStyle name="Normal 161" xfId="424"/>
    <cellStyle name="Normal 162" xfId="425"/>
    <cellStyle name="Normal 163" xfId="426"/>
    <cellStyle name="Normal 164" xfId="427"/>
    <cellStyle name="Normal 165" xfId="428"/>
    <cellStyle name="Normal 166" xfId="429"/>
    <cellStyle name="Normal 167" xfId="430"/>
    <cellStyle name="Normal 168" xfId="431"/>
    <cellStyle name="Normal 169" xfId="432"/>
    <cellStyle name="Normal 170" xfId="433"/>
    <cellStyle name="Normal 171" xfId="434"/>
    <cellStyle name="Normal 172" xfId="435"/>
    <cellStyle name="Normal 173" xfId="436"/>
    <cellStyle name="Normal 174" xfId="437"/>
    <cellStyle name="Normal 19" xfId="438"/>
    <cellStyle name="Normal 2 10" xfId="439"/>
    <cellStyle name="Normal 2 11" xfId="440"/>
    <cellStyle name="Normal 2 12" xfId="441"/>
    <cellStyle name="Normal 2 13" xfId="442"/>
    <cellStyle name="Normal 2 14" xfId="443"/>
    <cellStyle name="Normal 2 15" xfId="444"/>
    <cellStyle name="Normal 2 16" xfId="445"/>
    <cellStyle name="Normal 2 17" xfId="446"/>
    <cellStyle name="Normal 2 18" xfId="447"/>
    <cellStyle name="Normal 2 2" xfId="448"/>
    <cellStyle name="Normal 2 2 2" xfId="449"/>
    <cellStyle name="Normal 2 2 3" xfId="450"/>
    <cellStyle name="Normal 2 3" xfId="451"/>
    <cellStyle name="Normal 2 4" xfId="452"/>
    <cellStyle name="Normal 2 5" xfId="453"/>
    <cellStyle name="Normal 2 6" xfId="454"/>
    <cellStyle name="Normal 2 7" xfId="455"/>
    <cellStyle name="Normal 2 8" xfId="456"/>
    <cellStyle name="Normal 2 9" xfId="457"/>
    <cellStyle name="Normal 29" xfId="458"/>
    <cellStyle name="Normal 30" xfId="459"/>
    <cellStyle name="Normal 55" xfId="460"/>
    <cellStyle name="Normal 56" xfId="461"/>
    <cellStyle name="Normal 57" xfId="462"/>
    <cellStyle name="Normal 58" xfId="463"/>
    <cellStyle name="Normal 59" xfId="464"/>
    <cellStyle name="Normal 60" xfId="465"/>
    <cellStyle name="Normal 61" xfId="466"/>
    <cellStyle name="Normal 62" xfId="467"/>
    <cellStyle name="Normal 63" xfId="468"/>
    <cellStyle name="Normal 64" xfId="469"/>
    <cellStyle name="Normal 65" xfId="470"/>
    <cellStyle name="Normal 66" xfId="471"/>
    <cellStyle name="Normal 67" xfId="472"/>
    <cellStyle name="Normal 68" xfId="473"/>
    <cellStyle name="Normal 69" xfId="474"/>
    <cellStyle name="Normal 70" xfId="475"/>
    <cellStyle name="Normal 71" xfId="476"/>
    <cellStyle name="Normal 72" xfId="477"/>
    <cellStyle name="Normal 73" xfId="478"/>
    <cellStyle name="Normal 74" xfId="479"/>
    <cellStyle name="Normal 75" xfId="480"/>
    <cellStyle name="Normal 76" xfId="481"/>
    <cellStyle name="Org" xfId="482"/>
    <cellStyle name="Comma 2" xfId="483"/>
    <cellStyle name="Normal 4" xfId="484"/>
    <cellStyle name="Normal 5" xfId="485"/>
    <cellStyle name="Percent 3" xfId="486"/>
    <cellStyle name="Normal 7" xfId="487"/>
    <cellStyle name="Comma 6" xfId="488"/>
    <cellStyle name="Currency 3" xfId="489"/>
    <cellStyle name="Percent 4" xfId="490"/>
    <cellStyle name="Normal 8" xfId="491"/>
    <cellStyle name="Comma 8" xfId="492"/>
    <cellStyle name="Currency 4" xfId="493"/>
    <cellStyle name="Percent 5" xfId="494"/>
    <cellStyle name="Normal 2 19" xfId="495"/>
    <cellStyle name="Normal 9" xfId="496"/>
    <cellStyle name="Normal 11" xfId="497"/>
    <cellStyle name="Comma 9" xfId="498"/>
    <cellStyle name="Comma 4 3" xfId="499"/>
    <cellStyle name="Comma 5 3" xfId="500"/>
    <cellStyle name="Comma 7 3" xfId="501"/>
    <cellStyle name="Currency 5" xfId="502"/>
    <cellStyle name="Normal 10 3" xfId="503"/>
    <cellStyle name="Normal 153 2" xfId="504"/>
    <cellStyle name="Normal 154 2" xfId="505"/>
    <cellStyle name="Normal 155 2" xfId="506"/>
    <cellStyle name="Normal 156 2" xfId="507"/>
    <cellStyle name="Normal 157 2" xfId="508"/>
    <cellStyle name="Normal 158 2" xfId="509"/>
    <cellStyle name="Normal 159 2" xfId="510"/>
    <cellStyle name="Normal 160 2" xfId="511"/>
    <cellStyle name="Normal 161 2" xfId="512"/>
    <cellStyle name="Normal 162 2" xfId="513"/>
    <cellStyle name="Normal 163 2" xfId="514"/>
    <cellStyle name="Normal 164 2" xfId="515"/>
    <cellStyle name="Normal 165 2" xfId="516"/>
    <cellStyle name="Normal 166 2" xfId="517"/>
    <cellStyle name="Normal 167 2" xfId="518"/>
    <cellStyle name="Normal 168 2" xfId="519"/>
    <cellStyle name="Normal 169 2" xfId="520"/>
    <cellStyle name="Normal 170 2" xfId="521"/>
    <cellStyle name="Normal 171 2" xfId="522"/>
    <cellStyle name="Normal 172 2" xfId="523"/>
    <cellStyle name="Normal 173 2" xfId="524"/>
    <cellStyle name="Normal 174 2" xfId="525"/>
    <cellStyle name="Normal 19 2" xfId="526"/>
    <cellStyle name="Normal 2 10 2" xfId="527"/>
    <cellStyle name="Normal 2 11 2" xfId="528"/>
    <cellStyle name="Normal 2 12 2" xfId="529"/>
    <cellStyle name="Normal 2 13 2" xfId="530"/>
    <cellStyle name="Normal 2 14 2" xfId="531"/>
    <cellStyle name="Normal 2 15 2" xfId="532"/>
    <cellStyle name="Normal 2 16 2" xfId="533"/>
    <cellStyle name="Normal 2 17 2" xfId="534"/>
    <cellStyle name="Normal 2 2 2 2" xfId="535"/>
    <cellStyle name="Normal 2 2 3 2" xfId="536"/>
    <cellStyle name="Normal 2 3 2" xfId="537"/>
    <cellStyle name="Normal 2 4 2" xfId="538"/>
    <cellStyle name="Normal 2 5 2" xfId="539"/>
    <cellStyle name="Normal 2 6 2" xfId="540"/>
    <cellStyle name="Normal 2 7 2" xfId="541"/>
    <cellStyle name="Normal 2 8 2" xfId="542"/>
    <cellStyle name="Normal 2 9 2" xfId="543"/>
    <cellStyle name="Normal 29 2" xfId="544"/>
    <cellStyle name="Normal 3 235" xfId="545"/>
    <cellStyle name="Normal 3 10 2" xfId="546"/>
    <cellStyle name="Normal 3 100 2" xfId="547"/>
    <cellStyle name="Normal 3 101 2" xfId="548"/>
    <cellStyle name="Normal 3 102 2" xfId="549"/>
    <cellStyle name="Normal 3 103 2" xfId="550"/>
    <cellStyle name="Normal 3 104 2" xfId="551"/>
    <cellStyle name="Normal 3 105 2" xfId="552"/>
    <cellStyle name="Normal 3 106 2" xfId="553"/>
    <cellStyle name="Normal 3 107 2" xfId="554"/>
    <cellStyle name="Normal 3 108 2" xfId="555"/>
    <cellStyle name="Normal 3 109 2" xfId="556"/>
    <cellStyle name="Normal 3 11 2" xfId="557"/>
    <cellStyle name="Normal 3 110 2" xfId="558"/>
    <cellStyle name="Normal 3 111 2" xfId="559"/>
    <cellStyle name="Normal 3 112 2" xfId="560"/>
    <cellStyle name="Normal 3 113 2" xfId="561"/>
    <cellStyle name="Normal 3 114 2" xfId="562"/>
    <cellStyle name="Normal 3 115 2" xfId="563"/>
    <cellStyle name="Normal 3 116 2" xfId="564"/>
    <cellStyle name="Normal 3 117 2" xfId="565"/>
    <cellStyle name="Normal 3 118 2" xfId="566"/>
    <cellStyle name="Normal 3 119 2" xfId="567"/>
    <cellStyle name="Normal 3 12 2" xfId="568"/>
    <cellStyle name="Normal 3 120 2" xfId="569"/>
    <cellStyle name="Normal 3 121 2" xfId="570"/>
    <cellStyle name="Normal 3 122 2" xfId="571"/>
    <cellStyle name="Normal 3 123 2" xfId="572"/>
    <cellStyle name="Normal 3 124 2" xfId="573"/>
    <cellStyle name="Normal 3 125 2" xfId="574"/>
    <cellStyle name="Normal 3 126 2" xfId="575"/>
    <cellStyle name="Normal 3 127 2" xfId="576"/>
    <cellStyle name="Normal 3 128 2" xfId="577"/>
    <cellStyle name="Normal 3 129 2" xfId="578"/>
    <cellStyle name="Normal 3 13 2" xfId="579"/>
    <cellStyle name="Normal 3 130 2" xfId="580"/>
    <cellStyle name="Normal 3 131 2" xfId="581"/>
    <cellStyle name="Normal 3 132 2" xfId="582"/>
    <cellStyle name="Normal 3 133 2" xfId="583"/>
    <cellStyle name="Normal 3 134 2" xfId="584"/>
    <cellStyle name="Normal 3 135 2" xfId="585"/>
    <cellStyle name="Normal 3 136 2" xfId="586"/>
    <cellStyle name="Normal 3 137 2" xfId="587"/>
    <cellStyle name="Normal 3 138 2" xfId="588"/>
    <cellStyle name="Normal 3 139 2" xfId="589"/>
    <cellStyle name="Normal 3 14 2" xfId="590"/>
    <cellStyle name="Normal 3 140 2" xfId="591"/>
    <cellStyle name="Normal 3 141 2" xfId="592"/>
    <cellStyle name="Normal 3 142 2" xfId="593"/>
    <cellStyle name="Normal 3 143 2" xfId="594"/>
    <cellStyle name="Normal 3 144 2" xfId="595"/>
    <cellStyle name="Normal 3 145 2" xfId="596"/>
    <cellStyle name="Normal 3 146 2" xfId="597"/>
    <cellStyle name="Normal 3 147 2" xfId="598"/>
    <cellStyle name="Normal 3 148 2" xfId="599"/>
    <cellStyle name="Normal 3 149 2" xfId="600"/>
    <cellStyle name="Normal 3 15 2" xfId="601"/>
    <cellStyle name="Normal 3 150 2" xfId="602"/>
    <cellStyle name="Normal 3 151 2" xfId="603"/>
    <cellStyle name="Normal 3 152 2" xfId="604"/>
    <cellStyle name="Normal 3 153 2" xfId="605"/>
    <cellStyle name="Normal 3 154 2" xfId="606"/>
    <cellStyle name="Normal 3 155 2" xfId="607"/>
    <cellStyle name="Normal 3 156 2" xfId="608"/>
    <cellStyle name="Normal 3 157 2" xfId="609"/>
    <cellStyle name="Normal 3 158 2" xfId="610"/>
    <cellStyle name="Normal 3 159 2" xfId="611"/>
    <cellStyle name="Normal 3 16 2" xfId="612"/>
    <cellStyle name="Normal 3 160 2" xfId="613"/>
    <cellStyle name="Normal 3 161 2" xfId="614"/>
    <cellStyle name="Normal 3 162 2" xfId="615"/>
    <cellStyle name="Normal 3 163 2" xfId="616"/>
    <cellStyle name="Normal 3 164 2" xfId="617"/>
    <cellStyle name="Normal 3 165 2" xfId="618"/>
    <cellStyle name="Normal 3 166 2" xfId="619"/>
    <cellStyle name="Normal 3 167 2" xfId="620"/>
    <cellStyle name="Normal 3 168 2" xfId="621"/>
    <cellStyle name="Normal 3 169 2" xfId="622"/>
    <cellStyle name="Normal 3 17 2" xfId="623"/>
    <cellStyle name="Normal 3 170 2" xfId="624"/>
    <cellStyle name="Normal 3 171 2" xfId="625"/>
    <cellStyle name="Normal 3 172 2" xfId="626"/>
    <cellStyle name="Normal 3 173 2" xfId="627"/>
    <cellStyle name="Normal 3 174 2" xfId="628"/>
    <cellStyle name="Normal 3 175 2" xfId="629"/>
    <cellStyle name="Normal 3 176 2" xfId="630"/>
    <cellStyle name="Normal 3 177 2" xfId="631"/>
    <cellStyle name="Normal 3 178 2" xfId="632"/>
    <cellStyle name="Normal 3 179 2" xfId="633"/>
    <cellStyle name="Normal 3 18 2" xfId="634"/>
    <cellStyle name="Normal 3 180 2" xfId="635"/>
    <cellStyle name="Normal 3 181 2" xfId="636"/>
    <cellStyle name="Normal 3 182 2" xfId="637"/>
    <cellStyle name="Normal 3 19 2" xfId="638"/>
    <cellStyle name="Normal 3 2 2" xfId="639"/>
    <cellStyle name="Normal 3 20 2" xfId="640"/>
    <cellStyle name="Normal 3 21 2" xfId="641"/>
    <cellStyle name="Normal 3 22 2" xfId="642"/>
    <cellStyle name="Normal 3 23 2" xfId="643"/>
    <cellStyle name="Normal 3 24 2" xfId="644"/>
    <cellStyle name="Normal 3 25 2" xfId="645"/>
    <cellStyle name="Normal 3 26 2" xfId="646"/>
    <cellStyle name="Normal 3 27 2" xfId="647"/>
    <cellStyle name="Normal 3 28 2" xfId="648"/>
    <cellStyle name="Normal 3 29 2" xfId="649"/>
    <cellStyle name="Normal 3 3 2" xfId="650"/>
    <cellStyle name="Normal 3 30 2" xfId="651"/>
    <cellStyle name="Normal 3 31 2" xfId="652"/>
    <cellStyle name="Normal 3 32 2" xfId="653"/>
    <cellStyle name="Normal 3 33 2" xfId="654"/>
    <cellStyle name="Normal 3 34 2" xfId="655"/>
    <cellStyle name="Normal 3 35 2" xfId="656"/>
    <cellStyle name="Normal 3 36 2" xfId="657"/>
    <cellStyle name="Normal 3 37 2" xfId="658"/>
    <cellStyle name="Normal 3 38 2" xfId="659"/>
    <cellStyle name="Normal 3 39 2" xfId="660"/>
    <cellStyle name="Normal 3 4 2" xfId="661"/>
    <cellStyle name="Normal 3 40 2" xfId="662"/>
    <cellStyle name="Normal 3 41 2" xfId="663"/>
    <cellStyle name="Normal 3 42 2" xfId="664"/>
    <cellStyle name="Normal 3 43 2" xfId="665"/>
    <cellStyle name="Normal 3 44 2" xfId="666"/>
    <cellStyle name="Normal 3 45 2" xfId="667"/>
    <cellStyle name="Normal 3 46 2" xfId="668"/>
    <cellStyle name="Normal 3 47 2" xfId="669"/>
    <cellStyle name="Normal 3 48 2" xfId="670"/>
    <cellStyle name="Normal 3 49 2" xfId="671"/>
    <cellStyle name="Normal 3 5 2" xfId="672"/>
    <cellStyle name="Normal 3 50 2" xfId="673"/>
    <cellStyle name="Normal 3 51 2" xfId="674"/>
    <cellStyle name="Normal 3 52 2" xfId="675"/>
    <cellStyle name="Normal 3 53 2" xfId="676"/>
    <cellStyle name="Normal 3 54 2" xfId="677"/>
    <cellStyle name="Normal 3 55 2" xfId="678"/>
    <cellStyle name="Normal 3 56 2" xfId="679"/>
    <cellStyle name="Normal 3 57 2" xfId="680"/>
    <cellStyle name="Normal 3 58 2" xfId="681"/>
    <cellStyle name="Normal 3 59 2" xfId="682"/>
    <cellStyle name="Normal 3 6 2" xfId="683"/>
    <cellStyle name="Normal 3 60 2" xfId="684"/>
    <cellStyle name="Normal 3 61 2" xfId="685"/>
    <cellStyle name="Normal 3 62 2" xfId="686"/>
    <cellStyle name="Normal 3 63 2" xfId="687"/>
    <cellStyle name="Normal 3 64 2" xfId="688"/>
    <cellStyle name="Normal 3 65 2" xfId="689"/>
    <cellStyle name="Normal 3 66 2" xfId="690"/>
    <cellStyle name="Normal 3 67 2" xfId="691"/>
    <cellStyle name="Normal 3 68 2" xfId="692"/>
    <cellStyle name="Normal 3 69 2" xfId="693"/>
    <cellStyle name="Normal 3 7 2" xfId="694"/>
    <cellStyle name="Normal 3 70 2" xfId="695"/>
    <cellStyle name="Normal 3 71 2" xfId="696"/>
    <cellStyle name="Normal 3 72 2" xfId="697"/>
    <cellStyle name="Normal 3 73 2" xfId="698"/>
    <cellStyle name="Normal 3 74 2" xfId="699"/>
    <cellStyle name="Normal 3 75 2" xfId="700"/>
    <cellStyle name="Normal 3 76 2" xfId="701"/>
    <cellStyle name="Normal 3 77 2" xfId="702"/>
    <cellStyle name="Normal 3 78 2" xfId="703"/>
    <cellStyle name="Normal 3 79 2" xfId="704"/>
    <cellStyle name="Normal 3 8 2" xfId="705"/>
    <cellStyle name="Normal 3 80 2" xfId="706"/>
    <cellStyle name="Normal 3 81 2" xfId="707"/>
    <cellStyle name="Normal 3 82 2" xfId="708"/>
    <cellStyle name="Normal 3 83 2" xfId="709"/>
    <cellStyle name="Normal 3 84 2" xfId="710"/>
    <cellStyle name="Normal 3 85 2" xfId="711"/>
    <cellStyle name="Normal 3 86 2" xfId="712"/>
    <cellStyle name="Normal 3 87 2" xfId="713"/>
    <cellStyle name="Normal 3 88 2" xfId="714"/>
    <cellStyle name="Normal 3 89 2" xfId="715"/>
    <cellStyle name="Normal 3 9 2" xfId="716"/>
    <cellStyle name="Normal 3 90 2" xfId="717"/>
    <cellStyle name="Normal 3 91 2" xfId="718"/>
    <cellStyle name="Normal 3 92 2" xfId="719"/>
    <cellStyle name="Normal 3 93 2" xfId="720"/>
    <cellStyle name="Normal 3 94 2" xfId="721"/>
    <cellStyle name="Normal 3 95 2" xfId="722"/>
    <cellStyle name="Normal 3 96 2" xfId="723"/>
    <cellStyle name="Normal 3 97 2" xfId="724"/>
    <cellStyle name="Normal 3 98 2" xfId="725"/>
    <cellStyle name="Normal 3 99 2" xfId="726"/>
    <cellStyle name="Normal 30 3" xfId="727"/>
    <cellStyle name="Normal 55 2" xfId="728"/>
    <cellStyle name="Normal 56 2" xfId="729"/>
    <cellStyle name="Normal 57 2" xfId="730"/>
    <cellStyle name="Normal 58 2" xfId="731"/>
    <cellStyle name="Normal 59 2" xfId="732"/>
    <cellStyle name="Normal 60 2" xfId="733"/>
    <cellStyle name="Normal 61 2" xfId="734"/>
    <cellStyle name="Normal 62 2" xfId="735"/>
    <cellStyle name="Normal 63 2" xfId="736"/>
    <cellStyle name="Normal 64 2" xfId="737"/>
    <cellStyle name="Normal 65 2" xfId="738"/>
    <cellStyle name="Normal 66 2" xfId="739"/>
    <cellStyle name="Normal 67 2" xfId="740"/>
    <cellStyle name="Normal 68 2" xfId="741"/>
    <cellStyle name="Normal 69 2" xfId="742"/>
    <cellStyle name="Normal 70 2" xfId="743"/>
    <cellStyle name="Normal 71 2" xfId="744"/>
    <cellStyle name="Normal 72 2" xfId="745"/>
    <cellStyle name="Normal 73 2" xfId="746"/>
    <cellStyle name="Normal 74 2" xfId="747"/>
    <cellStyle name="Normal 75 2" xfId="748"/>
    <cellStyle name="Normal 76 2" xfId="749"/>
    <cellStyle name="Normal 78 3" xfId="750"/>
    <cellStyle name="Percent 6" xfId="751"/>
    <cellStyle name="Normal 217 3" xfId="752"/>
    <cellStyle name="Normal 222 3" xfId="753"/>
    <cellStyle name="Normal 212 3" xfId="754"/>
    <cellStyle name="Normal 218 3" xfId="755"/>
    <cellStyle name="Normal 223 3" xfId="756"/>
    <cellStyle name="Normal 213 3" xfId="757"/>
    <cellStyle name="Normal 219 3" xfId="758"/>
    <cellStyle name="Normal 224 3" xfId="759"/>
    <cellStyle name="Normal 214 3" xfId="760"/>
    <cellStyle name="Normal 220 3" xfId="761"/>
    <cellStyle name="Normal 225 3" xfId="762"/>
    <cellStyle name="Normal 215 3" xfId="763"/>
    <cellStyle name="Normal 226 3" xfId="764"/>
    <cellStyle name="Normal 227 3" xfId="765"/>
    <cellStyle name="Normal 228 3" xfId="766"/>
    <cellStyle name="Normal 229 3" xfId="767"/>
    <cellStyle name="Normal 230 3" xfId="768"/>
    <cellStyle name="Normal 231 3" xfId="769"/>
    <cellStyle name="Normal 232 3" xfId="770"/>
    <cellStyle name="Normal 233 3" xfId="771"/>
    <cellStyle name="Normal 234 3" xfId="772"/>
    <cellStyle name="Normal 235 3" xfId="773"/>
    <cellStyle name="Normal 236 3" xfId="774"/>
    <cellStyle name="Normal 237 3" xfId="775"/>
    <cellStyle name="Normal 238 3" xfId="776"/>
    <cellStyle name="Normal 239 3" xfId="777"/>
    <cellStyle name="Normal 240 3" xfId="778"/>
    <cellStyle name="Comma 76 2" xfId="779"/>
    <cellStyle name="Normal 211 2 2" xfId="780"/>
    <cellStyle name="Normal 13" xfId="781"/>
    <cellStyle name="Normal 14" xfId="782"/>
    <cellStyle name="Normal_Financial Plan" xfId="783"/>
    <cellStyle name="Normal 15" xfId="784"/>
    <cellStyle name="Comma 11" xfId="785"/>
    <cellStyle name="Normal_FinPlan" xfId="786"/>
    <cellStyle name="Currency 7" xfId="787"/>
    <cellStyle name="Normal_Sheet1" xfId="788"/>
    <cellStyle name="Good" xfId="789"/>
    <cellStyle name="Normal 16" xfId="790"/>
    <cellStyle name="Percent 8" xfId="791"/>
  </cellStyles>
  <dxfs count="3">
    <dxf>
      <numFmt numFmtId="164" formatCode="_(* #,##0_);_(* \(#,##0\);_(* &quot;-&quot;??_);_(@_)"/>
    </dxf>
    <dxf>
      <numFmt numFmtId="164" formatCode="_(* #,##0_);_(* \(#,##0\);_(* &quot;-&quot;??_);_(@_)"/>
    </dxf>
    <dxf>
      <numFmt numFmtId="43" formatCode="_(* #,##0.00_);_(* \(#,##0.00\);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11%20Budget\2011%20CIP%20Rev%20Ver\To%20be%20submitted\3473_2011%20J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Plan"/>
      <sheetName val="LapsedProjects"/>
      <sheetName val="3473E"/>
      <sheetName val="3473R"/>
    </sheetNames>
    <sheetDataSet>
      <sheetData sheetId="0"/>
      <sheetData sheetId="1"/>
      <sheetData sheetId="2">
        <row r="22">
          <cell r="I22">
            <v>990730</v>
          </cell>
          <cell r="K22">
            <v>-1</v>
          </cell>
          <cell r="M22">
            <v>1420728</v>
          </cell>
        </row>
      </sheetData>
      <sheetData sheetId="3">
        <row r="1">
          <cell r="I1">
            <v>0</v>
          </cell>
        </row>
        <row r="2">
          <cell r="I2">
            <v>0</v>
          </cell>
        </row>
        <row r="3">
          <cell r="I3">
            <v>0</v>
          </cell>
        </row>
        <row r="4">
          <cell r="I4">
            <v>0</v>
          </cell>
        </row>
        <row r="5">
          <cell r="I5">
            <v>0</v>
          </cell>
        </row>
        <row r="6">
          <cell r="I6">
            <v>0</v>
          </cell>
        </row>
        <row r="7">
          <cell r="I7">
            <v>0</v>
          </cell>
        </row>
        <row r="8">
          <cell r="I8" t="str">
            <v>2011 Budgeted Rev</v>
          </cell>
        </row>
        <row r="9">
          <cell r="I9">
            <v>0</v>
          </cell>
        </row>
        <row r="10">
          <cell r="I10">
            <v>0</v>
          </cell>
        </row>
        <row r="11">
          <cell r="I11">
            <v>0</v>
          </cell>
        </row>
        <row r="12">
          <cell r="I12">
            <v>0</v>
          </cell>
        </row>
        <row r="13">
          <cell r="I13">
            <v>0</v>
          </cell>
        </row>
        <row r="14">
          <cell r="I14">
            <v>0</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0</v>
          </cell>
        </row>
        <row r="25">
          <cell r="I25">
            <v>0</v>
          </cell>
        </row>
        <row r="26">
          <cell r="I26">
            <v>0</v>
          </cell>
        </row>
        <row r="27">
          <cell r="I27">
            <v>0</v>
          </cell>
        </row>
        <row r="28">
          <cell r="I28">
            <v>0</v>
          </cell>
          <cell r="J28">
            <v>961252</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Windows User" refreshedVersion="3">
  <cacheSource type="worksheet">
    <worksheetSource ref="G1:N51" sheet="2012 Actual"/>
  </cacheSource>
  <cacheFields count="8">
    <cacheField name="Account Type">
      <sharedItems containsMixedTypes="0" count="2">
        <s v="Expense"/>
        <s v="Revenue"/>
      </sharedItems>
    </cacheField>
    <cacheField name="Account Description">
      <sharedItems containsMixedTypes="0" count="38">
        <s v="FINANCIAL MGMT SVCS"/>
        <s v="FINANCIAL MGMT SVCS REBATE"/>
        <s v="BRC SVC CHARGES"/>
        <s v="SYSTEMS SERVICES SVC"/>
        <s v="MOTOR POOL ER R SERVICE"/>
        <s v="REGULAR SALARIED EMPLOYEE"/>
        <s v="MED DENTAL LIFE INS BENEFITS/NON 587"/>
        <s v="SOCIAL SECURITY MEDICARE FICA"/>
        <s v="RETIREMENT"/>
        <s v="SUPPLIES FOOD"/>
        <s v="COST GOODS SOLD SUPPLIES FOR RESALE"/>
        <s v="OTHER CONTRACTUAL PROF SVCS"/>
        <s v="TRAVEL SUBSISTENCE IN STATE"/>
        <s v="TRAVEL SUBSISTENCE OUT OF STATE"/>
        <s v="FREIGHT AND DELIVRY SRV"/>
        <s v="PURCHASED TRANSPORTATION"/>
        <s v="DUES MEMBERSHIPS"/>
        <s v="MISC SERVICES CHARGES"/>
        <s v="RENT LEASE"/>
        <s v="INVENTORY EQUIP 5K UNDER"/>
        <s v="SERVICES REPAIR MAINTENANCE"/>
        <s v="RADIO INFRASTRUCTURE EQUIP"/>
        <s v="RESERVE RADIO INFRASTRUCTURE"/>
        <s v="INVESTMENT INTEREST GROSS"/>
        <s v="CASH MANAGEMENT SVCS FEE"/>
        <s v="INVEST SERVICE FEE POOL"/>
        <s v="REALIZED LOSS-IMPAIRINV"/>
        <s v="REALIZED GAIN LOSS INVEST"/>
        <s v="UNREALIZED LOSS IMPAIRED INVESTMENT"/>
        <s v="JUDGMENTS SETTLEMENTS"/>
        <s v="IMMATL PRIOR YEAR CORRECT"/>
        <s v="OTHER MISC REVENUE"/>
        <s v="RESERVE RADIO INFRASTRUCT"/>
        <s v="UASI INDIRECT"/>
        <s v="HW INCORPORATED CITIES"/>
        <s v="2009 IECGP IP-T9-0034"/>
        <s v="RADIO SERVICES"/>
        <s v="CONTRIB OTHER FUND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numFmtId="43">
      <sharedItems containsSemiMixedTypes="0" containsString="0" containsMixedTypes="0" containsNumber="1" containsInteger="1"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50" refreshedBy="Windows User" refreshedVersion="3">
  <cacheSource type="worksheet">
    <worksheetSource ref="A1:AF51" sheet="2012 Actual"/>
  </cacheSource>
  <cacheFields count="32">
    <cacheField name="Fund">
      <sharedItems containsMixedTypes="0" count="0"/>
    </cacheField>
    <cacheField name="Project">
      <sharedItems containsMixedTypes="0" count="11">
        <s v="1111945"/>
        <s v="1047313"/>
        <s v="1047320"/>
        <s v="1047311"/>
        <s v="1047315"/>
        <s v="1047316"/>
        <s v="1047317"/>
        <s v="1116591"/>
        <s v="1045836"/>
        <s v="0000000"/>
        <s v="1115922"/>
      </sharedItems>
    </cacheField>
    <cacheField name="Cost Center">
      <sharedItems containsMixedTypes="0" count="0"/>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numFmtId="43">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11">
        <s v="KCIT Radio Comm Infrastructure"/>
        <s v="KCIT REBANDING 800MHZ RADIO"/>
        <s v="KCIT VHF UHF Narrowbanding"/>
        <s v="KCIT EMER RADIO EQ REPLACE ASM"/>
        <s v="KCIT RADIO INFRA FACILITY AND"/>
        <s v="KCIT RADIO TOWER REPAIR WORK"/>
        <s v="KCIT SOUTHLOOP MICROWAVE REPLA"/>
        <s v="Sobieski Tower Repair"/>
        <s v="213002 ADMIN DEFAULT"/>
        <s v="Default"/>
        <s v="Subscriber Radios Rplc"/>
      </sharedItems>
    </cacheField>
  </cacheFields>
</pivotCacheDefinition>
</file>

<file path=xl/pivotCache/pivotCacheRecords1.xml><?xml version="1.0" encoding="utf-8"?>
<pivotCacheRecords xmlns="http://schemas.openxmlformats.org/spreadsheetml/2006/main" xmlns:r="http://schemas.openxmlformats.org/officeDocument/2006/relationships" count="50">
  <r>
    <x v="0"/>
    <x v="0"/>
    <s v="50000-PROGRAM EXPENDITUR BUDGET"/>
    <s v="55000-INTRAGOVERNMENTAL SERVICES"/>
    <m/>
    <n v="0"/>
    <n v="0"/>
    <n v="2310.6"/>
  </r>
  <r>
    <x v="0"/>
    <x v="1"/>
    <s v="50000-PROGRAM EXPENDITUR BUDGET"/>
    <s v="55000-INTRAGOVERNMENTAL SERVICES"/>
    <m/>
    <n v="0"/>
    <n v="0"/>
    <n v="1935.0900000000001"/>
  </r>
  <r>
    <x v="0"/>
    <x v="2"/>
    <s v="50000-PROGRAM EXPENDITUR BUDGET"/>
    <s v="55000-INTRAGOVERNMENTAL SERVICES"/>
    <m/>
    <n v="0"/>
    <n v="0"/>
    <n v="1577.72"/>
  </r>
  <r>
    <x v="0"/>
    <x v="3"/>
    <s v="50000-PROGRAM EXPENDITUR BUDGET"/>
    <s v="55000-INTRAGOVERNMENTAL SERVICES"/>
    <m/>
    <n v="0"/>
    <n v="0"/>
    <n v="67055"/>
  </r>
  <r>
    <x v="0"/>
    <x v="3"/>
    <s v="50000-PROGRAM EXPENDITUR BUDGET"/>
    <s v="55000-INTRAGOVERNMENTAL SERVICES"/>
    <m/>
    <n v="0"/>
    <n v="0"/>
    <n v="53608"/>
  </r>
  <r>
    <x v="0"/>
    <x v="4"/>
    <s v="50000-PROGRAM EXPENDITUR BUDGET"/>
    <s v="55000-INTRAGOVERNMENTAL SERVICES"/>
    <m/>
    <n v="0"/>
    <n v="0"/>
    <n v="460"/>
  </r>
  <r>
    <x v="0"/>
    <x v="5"/>
    <s v="50000-PROGRAM EXPENDITUR BUDGET"/>
    <s v="51000-WAGES AND BENEFITS"/>
    <s v="51100-SALARIES/WAGES"/>
    <n v="0"/>
    <n v="0"/>
    <n v="107736.14"/>
  </r>
  <r>
    <x v="0"/>
    <x v="6"/>
    <s v="50000-PROGRAM EXPENDITUR BUDGET"/>
    <s v="51000-WAGES AND BENEFITS"/>
    <s v="51300-PERSONNEL BENEFITS"/>
    <n v="0"/>
    <n v="0"/>
    <n v="13550.220000000001"/>
  </r>
  <r>
    <x v="0"/>
    <x v="7"/>
    <s v="50000-PROGRAM EXPENDITUR BUDGET"/>
    <s v="51000-WAGES AND BENEFITS"/>
    <s v="51300-PERSONNEL BENEFITS"/>
    <n v="0"/>
    <n v="0"/>
    <n v="7934.04"/>
  </r>
  <r>
    <x v="0"/>
    <x v="8"/>
    <s v="50000-PROGRAM EXPENDITUR BUDGET"/>
    <s v="51000-WAGES AND BENEFITS"/>
    <s v="51300-PERSONNEL BENEFITS"/>
    <n v="0"/>
    <n v="0"/>
    <n v="7520.900000000001"/>
  </r>
  <r>
    <x v="0"/>
    <x v="9"/>
    <s v="50000-PROGRAM EXPENDITUR BUDGET"/>
    <s v="52000-SUPPLIES"/>
    <m/>
    <n v="0"/>
    <n v="0"/>
    <n v="2606.92"/>
  </r>
  <r>
    <x v="0"/>
    <x v="10"/>
    <s v="50000-PROGRAM EXPENDITUR BUDGET"/>
    <s v="52000-SUPPLIES"/>
    <m/>
    <n v="0"/>
    <n v="0"/>
    <n v="2253.15"/>
  </r>
  <r>
    <x v="0"/>
    <x v="11"/>
    <s v="50000-PROGRAM EXPENDITUR BUDGET"/>
    <s v="53000-SERVICES-OTHER CHARGES"/>
    <m/>
    <n v="0"/>
    <n v="0"/>
    <n v="201229.79"/>
  </r>
  <r>
    <x v="0"/>
    <x v="12"/>
    <s v="50000-PROGRAM EXPENDITUR BUDGET"/>
    <s v="53000-SERVICES-OTHER CHARGES"/>
    <m/>
    <n v="0"/>
    <n v="0"/>
    <n v="198"/>
  </r>
  <r>
    <x v="0"/>
    <x v="13"/>
    <s v="50000-PROGRAM EXPENDITUR BUDGET"/>
    <s v="53000-SERVICES-OTHER CHARGES"/>
    <m/>
    <n v="0"/>
    <n v="0"/>
    <n v="1130.14"/>
  </r>
  <r>
    <x v="0"/>
    <x v="14"/>
    <s v="50000-PROGRAM EXPENDITUR BUDGET"/>
    <s v="53000-SERVICES-OTHER CHARGES"/>
    <m/>
    <n v="0"/>
    <n v="0"/>
    <n v="28.91"/>
  </r>
  <r>
    <x v="0"/>
    <x v="15"/>
    <s v="50000-PROGRAM EXPENDITUR BUDGET"/>
    <s v="53000-SERVICES-OTHER CHARGES"/>
    <m/>
    <n v="0"/>
    <n v="0"/>
    <n v="307.59000000000003"/>
  </r>
  <r>
    <x v="0"/>
    <x v="16"/>
    <s v="50000-PROGRAM EXPENDITUR BUDGET"/>
    <s v="53000-SERVICES-OTHER CHARGES"/>
    <m/>
    <n v="0"/>
    <n v="0"/>
    <n v="480"/>
  </r>
  <r>
    <x v="0"/>
    <x v="17"/>
    <s v="50000-PROGRAM EXPENDITUR BUDGET"/>
    <s v="53000-SERVICES-OTHER CHARGES"/>
    <m/>
    <n v="0"/>
    <n v="0"/>
    <n v="3"/>
  </r>
  <r>
    <x v="0"/>
    <x v="18"/>
    <s v="50000-PROGRAM EXPENDITUR BUDGET"/>
    <s v="53000-SERVICES-OTHER CHARGES"/>
    <m/>
    <n v="0"/>
    <n v="0"/>
    <n v="3586.13"/>
  </r>
  <r>
    <x v="0"/>
    <x v="19"/>
    <s v="50000-PROGRAM EXPENDITUR BUDGET"/>
    <s v="52000-SUPPLIES"/>
    <m/>
    <n v="0"/>
    <n v="0"/>
    <n v="5325.7"/>
  </r>
  <r>
    <x v="0"/>
    <x v="20"/>
    <s v="50000-PROGRAM EXPENDITUR BUDGET"/>
    <s v="53000-SERVICES-OTHER CHARGES"/>
    <m/>
    <n v="0"/>
    <n v="0"/>
    <n v="28607.36"/>
  </r>
  <r>
    <x v="0"/>
    <x v="20"/>
    <s v="50000-PROGRAM EXPENDITUR BUDGET"/>
    <s v="53000-SERVICES-OTHER CHARGES"/>
    <m/>
    <n v="0"/>
    <n v="0"/>
    <n v="0"/>
  </r>
  <r>
    <x v="0"/>
    <x v="5"/>
    <s v="50000-PROGRAM EXPENDITUR BUDGET"/>
    <s v="51000-WAGES AND BENEFITS"/>
    <s v="51100-SALARIES/WAGES"/>
    <n v="0"/>
    <n v="0"/>
    <n v="40627.78"/>
  </r>
  <r>
    <x v="0"/>
    <x v="6"/>
    <s v="50000-PROGRAM EXPENDITUR BUDGET"/>
    <s v="51000-WAGES AND BENEFITS"/>
    <s v="51300-PERSONNEL BENEFITS"/>
    <n v="0"/>
    <n v="0"/>
    <n v="4520.22"/>
  </r>
  <r>
    <x v="0"/>
    <x v="7"/>
    <s v="50000-PROGRAM EXPENDITUR BUDGET"/>
    <s v="51000-WAGES AND BENEFITS"/>
    <s v="51300-PERSONNEL BENEFITS"/>
    <n v="0"/>
    <n v="0"/>
    <n v="3114.33"/>
  </r>
  <r>
    <x v="0"/>
    <x v="8"/>
    <s v="50000-PROGRAM EXPENDITUR BUDGET"/>
    <s v="51000-WAGES AND BENEFITS"/>
    <s v="51300-PERSONNEL BENEFITS"/>
    <n v="0"/>
    <n v="0"/>
    <n v="2403.39"/>
  </r>
  <r>
    <x v="0"/>
    <x v="19"/>
    <s v="50000-PROGRAM EXPENDITUR BUDGET"/>
    <s v="52000-SUPPLIES"/>
    <m/>
    <n v="0"/>
    <n v="0"/>
    <n v="407.38"/>
  </r>
  <r>
    <x v="0"/>
    <x v="14"/>
    <s v="50000-PROGRAM EXPENDITUR BUDGET"/>
    <s v="53000-SERVICES-OTHER CHARGES"/>
    <m/>
    <n v="0"/>
    <n v="0"/>
    <n v="18.64"/>
  </r>
  <r>
    <x v="0"/>
    <x v="20"/>
    <s v="50000-PROGRAM EXPENDITUR BUDGET"/>
    <s v="53000-SERVICES-OTHER CHARGES"/>
    <m/>
    <n v="0"/>
    <n v="0"/>
    <n v="25899.88"/>
  </r>
  <r>
    <x v="0"/>
    <x v="21"/>
    <s v="50000-PROGRAM EXPENDITUR BUDGET"/>
    <s v="56000-CAPITAL OUTLAY"/>
    <m/>
    <n v="0"/>
    <n v="0"/>
    <n v="122541.1"/>
  </r>
  <r>
    <x v="0"/>
    <x v="20"/>
    <s v="50000-PROGRAM EXPENDITUR BUDGET"/>
    <s v="53000-SERVICES-OTHER CHARGES"/>
    <m/>
    <n v="0"/>
    <n v="0"/>
    <n v="31278.48"/>
  </r>
  <r>
    <x v="1"/>
    <x v="22"/>
    <s v="R3000-REVENUE"/>
    <s v="R3400-CHARGE FOR SERVICES"/>
    <m/>
    <n v="0"/>
    <n v="0"/>
    <n v="0"/>
  </r>
  <r>
    <x v="1"/>
    <x v="22"/>
    <s v="R3000-REVENUE"/>
    <s v="R3400-CHARGE FOR SERVICES"/>
    <m/>
    <n v="0"/>
    <n v="0"/>
    <n v="9938.51"/>
  </r>
  <r>
    <x v="1"/>
    <x v="23"/>
    <s v="R3000-REVENUE"/>
    <s v="R3600-MISCELLANEOUS REVENUE"/>
    <m/>
    <n v="0"/>
    <n v="0"/>
    <n v="-22064.53"/>
  </r>
  <r>
    <x v="1"/>
    <x v="24"/>
    <s v="R3000-REVENUE"/>
    <s v="R3600-MISCELLANEOUS REVENUE"/>
    <m/>
    <n v="0"/>
    <n v="0"/>
    <n v="213.08"/>
  </r>
  <r>
    <x v="1"/>
    <x v="25"/>
    <s v="R3000-REVENUE"/>
    <s v="R3600-MISCELLANEOUS REVENUE"/>
    <m/>
    <n v="0"/>
    <n v="0"/>
    <n v="104.86"/>
  </r>
  <r>
    <x v="1"/>
    <x v="26"/>
    <s v="R3000-REVENUE"/>
    <s v="R3600-MISCELLANEOUS REVENUE"/>
    <m/>
    <n v="0"/>
    <n v="0"/>
    <n v="879.84"/>
  </r>
  <r>
    <x v="1"/>
    <x v="27"/>
    <s v="R3000-REVENUE"/>
    <s v="R3600-MISCELLANEOUS REVENUE"/>
    <m/>
    <n v="0"/>
    <n v="0"/>
    <n v="0"/>
  </r>
  <r>
    <x v="1"/>
    <x v="28"/>
    <s v="R3000-REVENUE"/>
    <s v="R3600-MISCELLANEOUS REVENUE"/>
    <m/>
    <n v="0"/>
    <n v="0"/>
    <n v="-1261"/>
  </r>
  <r>
    <x v="1"/>
    <x v="29"/>
    <s v="R3000-REVENUE"/>
    <s v="R3600-MISCELLANEOUS REVENUE"/>
    <m/>
    <n v="0"/>
    <n v="0"/>
    <n v="-21330.600000000002"/>
  </r>
  <r>
    <x v="1"/>
    <x v="30"/>
    <s v="R3000-REVENUE"/>
    <s v="R3600-MISCELLANEOUS REVENUE"/>
    <m/>
    <n v="0"/>
    <n v="0"/>
    <n v="6255.17"/>
  </r>
  <r>
    <x v="1"/>
    <x v="31"/>
    <s v="R3000-REVENUE"/>
    <s v="R3600-MISCELLANEOUS REVENUE"/>
    <m/>
    <n v="0"/>
    <n v="0"/>
    <n v="-11.73"/>
  </r>
  <r>
    <x v="1"/>
    <x v="32"/>
    <s v="R3000-REVENUE"/>
    <s v="R3400-CHARGE FOR SERVICES"/>
    <m/>
    <n v="0"/>
    <n v="0"/>
    <n v="-353581.34"/>
  </r>
  <r>
    <x v="1"/>
    <x v="33"/>
    <s v="R3000-REVENUE"/>
    <s v="R3330-FEDERAL GRANTS INDIRECT"/>
    <m/>
    <n v="0"/>
    <n v="0"/>
    <n v="-108683.64"/>
  </r>
  <r>
    <x v="1"/>
    <x v="34"/>
    <s v="R3000-REVENUE"/>
    <s v="R3380-INTERGOVERNMENTAL PAYMENTS"/>
    <m/>
    <n v="0"/>
    <n v="0"/>
    <n v="0"/>
  </r>
  <r>
    <x v="1"/>
    <x v="35"/>
    <s v="R3000-REVENUE"/>
    <s v="R3380-INTERGOVERNMENTAL PAYMENTS"/>
    <m/>
    <n v="0"/>
    <n v="0"/>
    <n v="-31555"/>
  </r>
  <r>
    <x v="1"/>
    <x v="22"/>
    <s v="R3000-REVENUE"/>
    <s v="R3400-CHARGE FOR SERVICES"/>
    <m/>
    <n v="0"/>
    <n v="0"/>
    <n v="-166448.84"/>
  </r>
  <r>
    <x v="1"/>
    <x v="36"/>
    <s v="R3000-REVENUE"/>
    <s v="R3400-CHARGE FOR SERVICES"/>
    <m/>
    <n v="0"/>
    <n v="0"/>
    <n v="-167.67000000000002"/>
  </r>
  <r>
    <x v="1"/>
    <x v="37"/>
    <s v="R3000-REVENUE"/>
    <s v="R3900-OTHER FINANCING SOURCES"/>
    <m/>
    <n v="0"/>
    <n v="0"/>
    <n v="-1250000"/>
  </r>
</pivotCacheRecords>
</file>

<file path=xl/pivotCache/pivotCacheRecords2.xml><?xml version="1.0" encoding="utf-8"?>
<pivotCacheRecords xmlns="http://schemas.openxmlformats.org/spreadsheetml/2006/main" xmlns:r="http://schemas.openxmlformats.org/officeDocument/2006/relationships" count="50">
  <r>
    <s v="000003473"/>
    <x v="0"/>
    <s v="138001"/>
    <s v="55245"/>
    <s v="5188800"/>
    <n v="2012"/>
    <x v="0"/>
    <s v="FINANCIAL MGMT SVCS"/>
    <s v="50000-PROGRAM EXPENDITUR BUDGET"/>
    <s v="55000-INTRAGOVERNMENTAL SERVICES"/>
    <m/>
    <n v="0"/>
    <n v="0"/>
    <n v="2310.6"/>
    <n v="0"/>
    <n v="-2310.6"/>
    <s v="N/A"/>
    <n v="0"/>
    <n v="0"/>
    <n v="0"/>
    <n v="0"/>
    <n v="0"/>
    <n v="0"/>
    <n v="0"/>
    <n v="0"/>
    <n v="0"/>
    <n v="0"/>
    <n v="0"/>
    <n v="0"/>
    <n v="2310.6"/>
    <s v="RADIO COMM SRVS CIP FUND"/>
    <x v="0"/>
  </r>
  <r>
    <s v="000003473"/>
    <x v="0"/>
    <s v="138001"/>
    <s v="55255"/>
    <s v="5188800"/>
    <n v="2012"/>
    <x v="0"/>
    <s v="FINANCIAL MGMT SVCS REBATE"/>
    <s v="50000-PROGRAM EXPENDITUR BUDGET"/>
    <s v="55000-INTRAGOVERNMENTAL SERVICES"/>
    <m/>
    <n v="0"/>
    <n v="0"/>
    <n v="1935.0900000000001"/>
    <n v="0"/>
    <n v="-1935.0900000000001"/>
    <s v="N/A"/>
    <n v="0"/>
    <n v="0"/>
    <n v="0"/>
    <n v="0"/>
    <n v="0"/>
    <n v="0"/>
    <n v="0"/>
    <n v="0"/>
    <n v="0"/>
    <n v="0"/>
    <n v="0"/>
    <n v="0"/>
    <n v="1935.0900000000001"/>
    <s v="RADIO COMM SRVS CIP FUND"/>
    <x v="0"/>
  </r>
  <r>
    <s v="000003473"/>
    <x v="0"/>
    <s v="300001"/>
    <s v="55347"/>
    <s v="5188800"/>
    <n v="2012"/>
    <x v="0"/>
    <s v="BRC SVC CHARGES"/>
    <s v="50000-PROGRAM EXPENDITUR BUDGET"/>
    <s v="55000-INTRAGOVERNMENTAL SERVICES"/>
    <m/>
    <n v="0"/>
    <n v="0"/>
    <n v="1577.72"/>
    <n v="0"/>
    <n v="-1577.72"/>
    <s v="N/A"/>
    <n v="0"/>
    <n v="0"/>
    <n v="0"/>
    <n v="0"/>
    <n v="0"/>
    <n v="0"/>
    <n v="0"/>
    <n v="0"/>
    <n v="0"/>
    <n v="0"/>
    <n v="0"/>
    <n v="0"/>
    <n v="1577.72"/>
    <s v="RADIO COMM SRVS CIP FUND"/>
    <x v="0"/>
  </r>
  <r>
    <s v="000003473"/>
    <x v="1"/>
    <s v="432009"/>
    <s v="55253"/>
    <s v="5188800"/>
    <n v="2012"/>
    <x v="0"/>
    <s v="SYSTEMS SERVICES SVC"/>
    <s v="50000-PROGRAM EXPENDITUR BUDGET"/>
    <s v="55000-INTRAGOVERNMENTAL SERVICES"/>
    <m/>
    <n v="0"/>
    <n v="0"/>
    <n v="67055"/>
    <n v="0"/>
    <n v="-67055"/>
    <s v="N/A"/>
    <n v="0"/>
    <n v="0"/>
    <n v="0"/>
    <n v="0"/>
    <n v="0"/>
    <n v="0"/>
    <n v="0"/>
    <n v="0"/>
    <n v="0"/>
    <n v="0"/>
    <n v="0"/>
    <n v="0"/>
    <n v="67055"/>
    <s v="RADIO COMM SRVS CIP FUND"/>
    <x v="1"/>
  </r>
  <r>
    <s v="000003473"/>
    <x v="2"/>
    <s v="432009"/>
    <s v="55253"/>
    <s v="5188800"/>
    <n v="2012"/>
    <x v="0"/>
    <s v="SYSTEMS SERVICES SVC"/>
    <s v="50000-PROGRAM EXPENDITUR BUDGET"/>
    <s v="55000-INTRAGOVERNMENTAL SERVICES"/>
    <m/>
    <n v="0"/>
    <n v="0"/>
    <n v="53608"/>
    <n v="0"/>
    <n v="-53608"/>
    <s v="N/A"/>
    <n v="0"/>
    <n v="0"/>
    <n v="0"/>
    <n v="0"/>
    <n v="0"/>
    <n v="0"/>
    <n v="0"/>
    <n v="0"/>
    <n v="0"/>
    <n v="0"/>
    <n v="0"/>
    <n v="0"/>
    <n v="53608"/>
    <s v="RADIO COMM SRVS CIP FUND"/>
    <x v="2"/>
  </r>
  <r>
    <s v="000003473"/>
    <x v="3"/>
    <s v="780003"/>
    <s v="55010"/>
    <s v="5188800"/>
    <n v="2012"/>
    <x v="0"/>
    <s v="MOTOR POOL ER R SERVICE"/>
    <s v="50000-PROGRAM EXPENDITUR BUDGET"/>
    <s v="55000-INTRAGOVERNMENTAL SERVICES"/>
    <m/>
    <n v="0"/>
    <n v="0"/>
    <n v="460"/>
    <n v="0"/>
    <n v="-460"/>
    <s v="N/A"/>
    <n v="0"/>
    <n v="0"/>
    <n v="0"/>
    <n v="0"/>
    <n v="0"/>
    <n v="0"/>
    <n v="0"/>
    <n v="0"/>
    <n v="0"/>
    <n v="0"/>
    <n v="0"/>
    <n v="0"/>
    <n v="460"/>
    <s v="RADIO COMM SRVS CIP FUND"/>
    <x v="3"/>
  </r>
  <r>
    <s v="000003473"/>
    <x v="3"/>
    <s v="C47301"/>
    <s v="51110"/>
    <s v="5188800"/>
    <n v="2012"/>
    <x v="0"/>
    <s v="REGULAR SALARIED EMPLOYEE"/>
    <s v="50000-PROGRAM EXPENDITUR BUDGET"/>
    <s v="51000-WAGES AND BENEFITS"/>
    <s v="51100-SALARIES/WAGES"/>
    <n v="0"/>
    <n v="0"/>
    <n v="107736.14"/>
    <n v="0"/>
    <n v="-107736.14"/>
    <s v="N/A"/>
    <n v="0"/>
    <n v="0"/>
    <n v="0"/>
    <n v="0"/>
    <n v="0"/>
    <n v="0"/>
    <n v="0"/>
    <n v="0"/>
    <n v="0"/>
    <n v="0"/>
    <n v="0"/>
    <n v="0"/>
    <n v="107736.14"/>
    <s v="RADIO COMM SRVS CIP FUND"/>
    <x v="3"/>
  </r>
  <r>
    <s v="000003473"/>
    <x v="3"/>
    <s v="C47301"/>
    <s v="51315"/>
    <s v="5188800"/>
    <n v="2012"/>
    <x v="0"/>
    <s v="MED DENTAL LIFE INS BENEFITS/NON 587"/>
    <s v="50000-PROGRAM EXPENDITUR BUDGET"/>
    <s v="51000-WAGES AND BENEFITS"/>
    <s v="51300-PERSONNEL BENEFITS"/>
    <n v="0"/>
    <n v="0"/>
    <n v="13550.220000000001"/>
    <n v="0"/>
    <n v="-13550.220000000001"/>
    <s v="N/A"/>
    <n v="0"/>
    <n v="0"/>
    <n v="0"/>
    <n v="0"/>
    <n v="0"/>
    <n v="0"/>
    <n v="0"/>
    <n v="0"/>
    <n v="0"/>
    <n v="0"/>
    <n v="0"/>
    <n v="0"/>
    <n v="13550.220000000001"/>
    <s v="RADIO COMM SRVS CIP FUND"/>
    <x v="3"/>
  </r>
  <r>
    <s v="000003473"/>
    <x v="3"/>
    <s v="C47301"/>
    <s v="51320"/>
    <s v="5188800"/>
    <n v="2012"/>
    <x v="0"/>
    <s v="SOCIAL SECURITY MEDICARE FICA"/>
    <s v="50000-PROGRAM EXPENDITUR BUDGET"/>
    <s v="51000-WAGES AND BENEFITS"/>
    <s v="51300-PERSONNEL BENEFITS"/>
    <n v="0"/>
    <n v="0"/>
    <n v="7934.04"/>
    <n v="0"/>
    <n v="-7934.04"/>
    <s v="N/A"/>
    <n v="0"/>
    <n v="0"/>
    <n v="0"/>
    <n v="0"/>
    <n v="0"/>
    <n v="0"/>
    <n v="0"/>
    <n v="0"/>
    <n v="0"/>
    <n v="0"/>
    <n v="0"/>
    <n v="0"/>
    <n v="7934.04"/>
    <s v="RADIO COMM SRVS CIP FUND"/>
    <x v="3"/>
  </r>
  <r>
    <s v="000003473"/>
    <x v="3"/>
    <s v="C47301"/>
    <s v="51330"/>
    <s v="5188800"/>
    <n v="2012"/>
    <x v="0"/>
    <s v="RETIREMENT"/>
    <s v="50000-PROGRAM EXPENDITUR BUDGET"/>
    <s v="51000-WAGES AND BENEFITS"/>
    <s v="51300-PERSONNEL BENEFITS"/>
    <n v="0"/>
    <n v="0"/>
    <n v="7520.900000000001"/>
    <n v="0"/>
    <n v="-7520.900000000001"/>
    <s v="N/A"/>
    <n v="0"/>
    <n v="0"/>
    <n v="0"/>
    <n v="0"/>
    <n v="0"/>
    <n v="0"/>
    <n v="0"/>
    <n v="0"/>
    <n v="0"/>
    <n v="0"/>
    <n v="0"/>
    <n v="0"/>
    <n v="7520.900000000001"/>
    <s v="RADIO COMM SRVS CIP FUND"/>
    <x v="3"/>
  </r>
  <r>
    <s v="000003473"/>
    <x v="3"/>
    <s v="C47301"/>
    <s v="52205"/>
    <s v="5188800"/>
    <n v="2012"/>
    <x v="0"/>
    <s v="SUPPLIES FOOD"/>
    <s v="50000-PROGRAM EXPENDITUR BUDGET"/>
    <s v="52000-SUPPLIES"/>
    <m/>
    <n v="0"/>
    <n v="0"/>
    <n v="2606.92"/>
    <n v="0"/>
    <n v="-2606.92"/>
    <s v="N/A"/>
    <n v="0"/>
    <n v="0"/>
    <n v="0"/>
    <n v="0"/>
    <n v="0"/>
    <n v="0"/>
    <n v="0"/>
    <n v="0"/>
    <n v="0"/>
    <n v="0"/>
    <n v="0"/>
    <n v="0"/>
    <n v="2606.92"/>
    <s v="RADIO COMM SRVS CIP FUND"/>
    <x v="3"/>
  </r>
  <r>
    <s v="000003473"/>
    <x v="3"/>
    <s v="C47301"/>
    <s v="52410"/>
    <s v="5188800"/>
    <n v="2012"/>
    <x v="0"/>
    <s v="COST GOODS SOLD SUPPLIES FOR RESALE"/>
    <s v="50000-PROGRAM EXPENDITUR BUDGET"/>
    <s v="52000-SUPPLIES"/>
    <m/>
    <n v="0"/>
    <n v="0"/>
    <n v="2253.15"/>
    <n v="0"/>
    <n v="-2253.15"/>
    <s v="N/A"/>
    <n v="0"/>
    <n v="0"/>
    <n v="0"/>
    <n v="0"/>
    <n v="0"/>
    <n v="0"/>
    <n v="0"/>
    <n v="0"/>
    <n v="0"/>
    <n v="0"/>
    <n v="0"/>
    <n v="0"/>
    <n v="2253.15"/>
    <s v="RADIO COMM SRVS CIP FUND"/>
    <x v="3"/>
  </r>
  <r>
    <s v="000003473"/>
    <x v="3"/>
    <s v="C47301"/>
    <s v="53105"/>
    <s v="5188800"/>
    <n v="2012"/>
    <x v="0"/>
    <s v="OTHER CONTRACTUAL PROF SVCS"/>
    <s v="50000-PROGRAM EXPENDITUR BUDGET"/>
    <s v="53000-SERVICES-OTHER CHARGES"/>
    <m/>
    <n v="0"/>
    <n v="0"/>
    <n v="201229.79"/>
    <n v="0"/>
    <n v="-201229.79"/>
    <s v="N/A"/>
    <n v="0"/>
    <n v="0"/>
    <n v="0"/>
    <n v="0"/>
    <n v="0"/>
    <n v="0"/>
    <n v="0"/>
    <n v="0"/>
    <n v="0"/>
    <n v="0"/>
    <n v="0"/>
    <n v="0"/>
    <n v="201229.79"/>
    <s v="RADIO COMM SRVS CIP FUND"/>
    <x v="3"/>
  </r>
  <r>
    <s v="000003473"/>
    <x v="3"/>
    <s v="C47301"/>
    <s v="53310"/>
    <s v="5188800"/>
    <n v="2012"/>
    <x v="0"/>
    <s v="TRAVEL SUBSISTENCE IN STATE"/>
    <s v="50000-PROGRAM EXPENDITUR BUDGET"/>
    <s v="53000-SERVICES-OTHER CHARGES"/>
    <m/>
    <n v="0"/>
    <n v="0"/>
    <n v="198"/>
    <n v="0"/>
    <n v="-198"/>
    <s v="N/A"/>
    <n v="0"/>
    <n v="0"/>
    <n v="0"/>
    <n v="0"/>
    <n v="0"/>
    <n v="0"/>
    <n v="0"/>
    <n v="0"/>
    <n v="0"/>
    <n v="0"/>
    <n v="0"/>
    <n v="0"/>
    <n v="198"/>
    <s v="RADIO COMM SRVS CIP FUND"/>
    <x v="3"/>
  </r>
  <r>
    <s v="000003473"/>
    <x v="3"/>
    <s v="C47301"/>
    <s v="53311"/>
    <s v="5188800"/>
    <n v="2012"/>
    <x v="0"/>
    <s v="TRAVEL SUBSISTENCE OUT OF STATE"/>
    <s v="50000-PROGRAM EXPENDITUR BUDGET"/>
    <s v="53000-SERVICES-OTHER CHARGES"/>
    <m/>
    <n v="0"/>
    <n v="0"/>
    <n v="1130.14"/>
    <n v="0"/>
    <n v="-1130.14"/>
    <s v="N/A"/>
    <n v="0"/>
    <n v="0"/>
    <n v="0"/>
    <n v="0"/>
    <n v="0"/>
    <n v="0"/>
    <n v="0"/>
    <n v="0"/>
    <n v="0"/>
    <n v="0"/>
    <n v="0"/>
    <n v="0"/>
    <n v="1130.14"/>
    <s v="RADIO COMM SRVS CIP FUND"/>
    <x v="3"/>
  </r>
  <r>
    <s v="000003473"/>
    <x v="3"/>
    <s v="C47301"/>
    <s v="53320"/>
    <s v="5188800"/>
    <n v="2012"/>
    <x v="0"/>
    <s v="FREIGHT AND DELIVRY SRV"/>
    <s v="50000-PROGRAM EXPENDITUR BUDGET"/>
    <s v="53000-SERVICES-OTHER CHARGES"/>
    <m/>
    <n v="0"/>
    <n v="0"/>
    <n v="28.91"/>
    <n v="0"/>
    <n v="-28.91"/>
    <s v="N/A"/>
    <n v="0"/>
    <n v="0"/>
    <n v="0"/>
    <n v="0"/>
    <n v="0"/>
    <n v="0"/>
    <n v="0"/>
    <n v="0"/>
    <n v="0"/>
    <n v="0"/>
    <n v="0"/>
    <n v="0"/>
    <n v="28.91"/>
    <s v="RADIO COMM SRVS CIP FUND"/>
    <x v="3"/>
  </r>
  <r>
    <s v="000003473"/>
    <x v="3"/>
    <s v="C47301"/>
    <s v="53330"/>
    <s v="5188800"/>
    <n v="2012"/>
    <x v="0"/>
    <s v="PURCHASED TRANSPORTATION"/>
    <s v="50000-PROGRAM EXPENDITUR BUDGET"/>
    <s v="53000-SERVICES-OTHER CHARGES"/>
    <m/>
    <n v="0"/>
    <n v="0"/>
    <n v="307.59000000000003"/>
    <n v="0"/>
    <n v="-307.59000000000003"/>
    <s v="N/A"/>
    <n v="0"/>
    <n v="0"/>
    <n v="0"/>
    <n v="0"/>
    <n v="0"/>
    <n v="0"/>
    <n v="0"/>
    <n v="0"/>
    <n v="0"/>
    <n v="0"/>
    <n v="0"/>
    <n v="0"/>
    <n v="307.59000000000003"/>
    <s v="RADIO COMM SRVS CIP FUND"/>
    <x v="3"/>
  </r>
  <r>
    <s v="000003473"/>
    <x v="3"/>
    <s v="C47301"/>
    <s v="53803"/>
    <s v="5188800"/>
    <n v="2012"/>
    <x v="0"/>
    <s v="DUES MEMBERSHIPS"/>
    <s v="50000-PROGRAM EXPENDITUR BUDGET"/>
    <s v="53000-SERVICES-OTHER CHARGES"/>
    <m/>
    <n v="0"/>
    <n v="0"/>
    <n v="480"/>
    <n v="0"/>
    <n v="-480"/>
    <s v="N/A"/>
    <n v="0"/>
    <n v="0"/>
    <n v="0"/>
    <n v="0"/>
    <n v="0"/>
    <n v="0"/>
    <n v="0"/>
    <n v="0"/>
    <n v="0"/>
    <n v="0"/>
    <n v="0"/>
    <n v="0"/>
    <n v="480"/>
    <s v="RADIO COMM SRVS CIP FUND"/>
    <x v="3"/>
  </r>
  <r>
    <s v="000003473"/>
    <x v="3"/>
    <s v="C47301"/>
    <s v="53890"/>
    <s v="5188800"/>
    <n v="2012"/>
    <x v="0"/>
    <s v="MISC SERVICES CHARGES"/>
    <s v="50000-PROGRAM EXPENDITUR BUDGET"/>
    <s v="53000-SERVICES-OTHER CHARGES"/>
    <m/>
    <n v="0"/>
    <n v="0"/>
    <n v="3"/>
    <n v="0"/>
    <n v="-3"/>
    <s v="N/A"/>
    <n v="0"/>
    <n v="0"/>
    <n v="0"/>
    <n v="0"/>
    <n v="0"/>
    <n v="0"/>
    <n v="0"/>
    <n v="0"/>
    <n v="0"/>
    <n v="0"/>
    <n v="0"/>
    <n v="0"/>
    <n v="3"/>
    <s v="RADIO COMM SRVS CIP FUND"/>
    <x v="3"/>
  </r>
  <r>
    <s v="000003473"/>
    <x v="1"/>
    <s v="C47301"/>
    <s v="53710"/>
    <s v="5188800"/>
    <n v="2012"/>
    <x v="0"/>
    <s v="RENT LEASE"/>
    <s v="50000-PROGRAM EXPENDITUR BUDGET"/>
    <s v="53000-SERVICES-OTHER CHARGES"/>
    <m/>
    <n v="0"/>
    <n v="0"/>
    <n v="3586.13"/>
    <n v="0"/>
    <n v="-3586.13"/>
    <s v="N/A"/>
    <n v="0"/>
    <n v="0"/>
    <n v="0"/>
    <n v="0"/>
    <n v="0"/>
    <n v="0"/>
    <n v="0"/>
    <n v="0"/>
    <n v="0"/>
    <n v="0"/>
    <n v="0"/>
    <n v="0"/>
    <n v="3586.13"/>
    <s v="RADIO COMM SRVS CIP FUND"/>
    <x v="1"/>
  </r>
  <r>
    <s v="000003473"/>
    <x v="4"/>
    <s v="C47301"/>
    <s v="52181"/>
    <s v="5188800"/>
    <n v="2012"/>
    <x v="0"/>
    <s v="INVENTORY EQUIP 5K UNDER"/>
    <s v="50000-PROGRAM EXPENDITUR BUDGET"/>
    <s v="52000-SUPPLIES"/>
    <m/>
    <n v="0"/>
    <n v="0"/>
    <n v="5325.7"/>
    <n v="0"/>
    <n v="-5325.7"/>
    <s v="N/A"/>
    <n v="0"/>
    <n v="0"/>
    <n v="0"/>
    <n v="0"/>
    <n v="0"/>
    <n v="0"/>
    <n v="0"/>
    <n v="0"/>
    <n v="0"/>
    <n v="0"/>
    <n v="0"/>
    <n v="0"/>
    <n v="5325.7"/>
    <s v="RADIO COMM SRVS CIP FUND"/>
    <x v="4"/>
  </r>
  <r>
    <s v="000003473"/>
    <x v="5"/>
    <s v="C47301"/>
    <s v="53610"/>
    <s v="5188800"/>
    <n v="2012"/>
    <x v="0"/>
    <s v="SERVICES REPAIR MAINTENANCE"/>
    <s v="50000-PROGRAM EXPENDITUR BUDGET"/>
    <s v="53000-SERVICES-OTHER CHARGES"/>
    <m/>
    <n v="0"/>
    <n v="0"/>
    <n v="28607.36"/>
    <n v="0"/>
    <n v="-28607.36"/>
    <s v="N/A"/>
    <n v="0"/>
    <n v="0"/>
    <n v="0"/>
    <n v="0"/>
    <n v="0"/>
    <n v="0"/>
    <n v="0"/>
    <n v="0"/>
    <n v="0"/>
    <n v="0"/>
    <n v="0"/>
    <n v="0"/>
    <n v="28607.36"/>
    <s v="RADIO COMM SRVS CIP FUND"/>
    <x v="5"/>
  </r>
  <r>
    <s v="000003473"/>
    <x v="6"/>
    <s v="C47301"/>
    <s v="53610"/>
    <s v="5188800"/>
    <n v="2012"/>
    <x v="0"/>
    <s v="SERVICES REPAIR MAINTENANCE"/>
    <s v="50000-PROGRAM EXPENDITUR BUDGET"/>
    <s v="53000-SERVICES-OTHER CHARGES"/>
    <m/>
    <n v="0"/>
    <n v="0"/>
    <n v="0"/>
    <n v="0"/>
    <n v="0"/>
    <s v="N/A"/>
    <n v="0"/>
    <n v="0"/>
    <n v="0"/>
    <n v="0"/>
    <n v="0"/>
    <n v="0"/>
    <n v="0"/>
    <n v="0"/>
    <n v="0"/>
    <n v="0"/>
    <n v="0"/>
    <n v="10709.26"/>
    <n v="-10709.26"/>
    <s v="RADIO COMM SRVS CIP FUND"/>
    <x v="6"/>
  </r>
  <r>
    <s v="000003473"/>
    <x v="2"/>
    <s v="C47301"/>
    <s v="51110"/>
    <s v="5188800"/>
    <n v="2012"/>
    <x v="0"/>
    <s v="REGULAR SALARIED EMPLOYEE"/>
    <s v="50000-PROGRAM EXPENDITUR BUDGET"/>
    <s v="51000-WAGES AND BENEFITS"/>
    <s v="51100-SALARIES/WAGES"/>
    <n v="0"/>
    <n v="0"/>
    <n v="40627.78"/>
    <n v="0"/>
    <n v="-40627.78"/>
    <s v="N/A"/>
    <n v="0"/>
    <n v="0"/>
    <n v="0"/>
    <n v="0"/>
    <n v="0"/>
    <n v="0"/>
    <n v="0"/>
    <n v="0"/>
    <n v="0"/>
    <n v="0"/>
    <n v="0"/>
    <n v="0"/>
    <n v="40627.78"/>
    <s v="RADIO COMM SRVS CIP FUND"/>
    <x v="2"/>
  </r>
  <r>
    <s v="000003473"/>
    <x v="2"/>
    <s v="C47301"/>
    <s v="51315"/>
    <s v="5188800"/>
    <n v="2012"/>
    <x v="0"/>
    <s v="MED DENTAL LIFE INS BENEFITS/NON 587"/>
    <s v="50000-PROGRAM EXPENDITUR BUDGET"/>
    <s v="51000-WAGES AND BENEFITS"/>
    <s v="51300-PERSONNEL BENEFITS"/>
    <n v="0"/>
    <n v="0"/>
    <n v="4520.22"/>
    <n v="0"/>
    <n v="-4520.22"/>
    <s v="N/A"/>
    <n v="0"/>
    <n v="0"/>
    <n v="0"/>
    <n v="0"/>
    <n v="0"/>
    <n v="0"/>
    <n v="0"/>
    <n v="0"/>
    <n v="0"/>
    <n v="0"/>
    <n v="0"/>
    <n v="0"/>
    <n v="4520.22"/>
    <s v="RADIO COMM SRVS CIP FUND"/>
    <x v="2"/>
  </r>
  <r>
    <s v="000003473"/>
    <x v="2"/>
    <s v="C47301"/>
    <s v="51320"/>
    <s v="5188800"/>
    <n v="2012"/>
    <x v="0"/>
    <s v="SOCIAL SECURITY MEDICARE FICA"/>
    <s v="50000-PROGRAM EXPENDITUR BUDGET"/>
    <s v="51000-WAGES AND BENEFITS"/>
    <s v="51300-PERSONNEL BENEFITS"/>
    <n v="0"/>
    <n v="0"/>
    <n v="3114.33"/>
    <n v="0"/>
    <n v="-3114.33"/>
    <s v="N/A"/>
    <n v="0"/>
    <n v="0"/>
    <n v="0"/>
    <n v="0"/>
    <n v="0"/>
    <n v="0"/>
    <n v="0"/>
    <n v="0"/>
    <n v="0"/>
    <n v="0"/>
    <n v="0"/>
    <n v="0"/>
    <n v="3114.33"/>
    <s v="RADIO COMM SRVS CIP FUND"/>
    <x v="2"/>
  </r>
  <r>
    <s v="000003473"/>
    <x v="2"/>
    <s v="C47301"/>
    <s v="51330"/>
    <s v="5188800"/>
    <n v="2012"/>
    <x v="0"/>
    <s v="RETIREMENT"/>
    <s v="50000-PROGRAM EXPENDITUR BUDGET"/>
    <s v="51000-WAGES AND BENEFITS"/>
    <s v="51300-PERSONNEL BENEFITS"/>
    <n v="0"/>
    <n v="0"/>
    <n v="2403.39"/>
    <n v="0"/>
    <n v="-2403.39"/>
    <s v="N/A"/>
    <n v="0"/>
    <n v="0"/>
    <n v="0"/>
    <n v="0"/>
    <n v="0"/>
    <n v="0"/>
    <n v="0"/>
    <n v="0"/>
    <n v="0"/>
    <n v="0"/>
    <n v="0"/>
    <n v="0"/>
    <n v="2403.39"/>
    <s v="RADIO COMM SRVS CIP FUND"/>
    <x v="2"/>
  </r>
  <r>
    <s v="000003473"/>
    <x v="2"/>
    <s v="C47301"/>
    <s v="52181"/>
    <s v="5188800"/>
    <n v="2012"/>
    <x v="0"/>
    <s v="INVENTORY EQUIP 5K UNDER"/>
    <s v="50000-PROGRAM EXPENDITUR BUDGET"/>
    <s v="52000-SUPPLIES"/>
    <m/>
    <n v="0"/>
    <n v="0"/>
    <n v="407.38"/>
    <n v="0"/>
    <n v="-407.38"/>
    <s v="N/A"/>
    <n v="0"/>
    <n v="0"/>
    <n v="0"/>
    <n v="0"/>
    <n v="0"/>
    <n v="0"/>
    <n v="0"/>
    <n v="0"/>
    <n v="0"/>
    <n v="0"/>
    <n v="0"/>
    <n v="0"/>
    <n v="407.38"/>
    <s v="RADIO COMM SRVS CIP FUND"/>
    <x v="2"/>
  </r>
  <r>
    <s v="000003473"/>
    <x v="2"/>
    <s v="C47301"/>
    <s v="53320"/>
    <s v="5188800"/>
    <n v="2012"/>
    <x v="0"/>
    <s v="FREIGHT AND DELIVRY SRV"/>
    <s v="50000-PROGRAM EXPENDITUR BUDGET"/>
    <s v="53000-SERVICES-OTHER CHARGES"/>
    <m/>
    <n v="0"/>
    <n v="0"/>
    <n v="18.64"/>
    <n v="0"/>
    <n v="-18.64"/>
    <s v="N/A"/>
    <n v="0"/>
    <n v="0"/>
    <n v="0"/>
    <n v="0"/>
    <n v="0"/>
    <n v="0"/>
    <n v="0"/>
    <n v="0"/>
    <n v="0"/>
    <n v="0"/>
    <n v="0"/>
    <n v="0"/>
    <n v="18.64"/>
    <s v="RADIO COMM SRVS CIP FUND"/>
    <x v="2"/>
  </r>
  <r>
    <s v="000003473"/>
    <x v="2"/>
    <s v="C47301"/>
    <s v="53610"/>
    <s v="5188800"/>
    <n v="2012"/>
    <x v="0"/>
    <s v="SERVICES REPAIR MAINTENANCE"/>
    <s v="50000-PROGRAM EXPENDITUR BUDGET"/>
    <s v="53000-SERVICES-OTHER CHARGES"/>
    <m/>
    <n v="0"/>
    <n v="0"/>
    <n v="25899.88"/>
    <n v="0"/>
    <n v="-25899.88"/>
    <s v="N/A"/>
    <n v="0"/>
    <n v="0"/>
    <n v="0"/>
    <n v="0"/>
    <n v="0"/>
    <n v="0"/>
    <n v="0"/>
    <n v="0"/>
    <n v="0"/>
    <n v="0"/>
    <n v="0"/>
    <n v="0"/>
    <n v="25899.88"/>
    <s v="RADIO COMM SRVS CIP FUND"/>
    <x v="2"/>
  </r>
  <r>
    <s v="000003473"/>
    <x v="2"/>
    <s v="C47301"/>
    <s v="56787"/>
    <s v="5188000"/>
    <n v="2012"/>
    <x v="0"/>
    <s v="RADIO INFRASTRUCTURE EQUIP"/>
    <s v="50000-PROGRAM EXPENDITUR BUDGET"/>
    <s v="56000-CAPITAL OUTLAY"/>
    <m/>
    <n v="0"/>
    <n v="0"/>
    <n v="122541.1"/>
    <n v="0.01"/>
    <n v="-122541.11"/>
    <s v="N/A"/>
    <n v="0"/>
    <n v="77957.43000000001"/>
    <n v="-569.5500000000001"/>
    <n v="38978.72"/>
    <n v="6174.5"/>
    <n v="0"/>
    <n v="0"/>
    <n v="0"/>
    <n v="0"/>
    <n v="0"/>
    <n v="0"/>
    <n v="0"/>
    <n v="0"/>
    <s v="RADIO COMM SRVS CIP FUND"/>
    <x v="2"/>
  </r>
  <r>
    <s v="000003473"/>
    <x v="7"/>
    <s v="C47301"/>
    <s v="53610"/>
    <s v="5188800"/>
    <n v="2012"/>
    <x v="0"/>
    <s v="SERVICES REPAIR MAINTENANCE"/>
    <s v="50000-PROGRAM EXPENDITUR BUDGET"/>
    <s v="53000-SERVICES-OTHER CHARGES"/>
    <m/>
    <n v="0"/>
    <n v="0"/>
    <n v="31278.48"/>
    <n v="0"/>
    <n v="-31278.48"/>
    <s v="N/A"/>
    <n v="0"/>
    <n v="0"/>
    <n v="0"/>
    <n v="0"/>
    <n v="0"/>
    <n v="0"/>
    <n v="0"/>
    <n v="0"/>
    <n v="0"/>
    <n v="0"/>
    <n v="0"/>
    <n v="0"/>
    <n v="31278.48"/>
    <s v="RADIO COMM SRVS CIP FUND"/>
    <x v="7"/>
  </r>
  <r>
    <s v="000003473"/>
    <x v="8"/>
    <s v="213002"/>
    <s v="34281"/>
    <s v="0000000"/>
    <n v="2012"/>
    <x v="1"/>
    <s v="RESERVE RADIO INFRASTRUCTURE"/>
    <s v="R3000-REVENUE"/>
    <s v="R3400-CHARGE FOR SERVICES"/>
    <m/>
    <n v="0"/>
    <n v="0"/>
    <n v="0"/>
    <n v="0"/>
    <n v="0"/>
    <s v="N/A"/>
    <n v="0"/>
    <n v="0"/>
    <n v="0"/>
    <n v="-162.58"/>
    <n v="0"/>
    <n v="0"/>
    <n v="0"/>
    <n v="0"/>
    <n v="0"/>
    <n v="162.58"/>
    <n v="0"/>
    <n v="0"/>
    <n v="0"/>
    <s v="RADIO COMM SRVS CIP FUND"/>
    <x v="8"/>
  </r>
  <r>
    <s v="000003473"/>
    <x v="9"/>
    <s v="C47301"/>
    <s v="34281"/>
    <s v="0000000"/>
    <n v="2012"/>
    <x v="1"/>
    <s v="RESERVE RADIO INFRASTRUCTURE"/>
    <s v="R3000-REVENUE"/>
    <s v="R3400-CHARGE FOR SERVICES"/>
    <m/>
    <n v="0"/>
    <n v="0"/>
    <n v="9938.51"/>
    <n v="0"/>
    <n v="-9938.51"/>
    <s v="N/A"/>
    <n v="0"/>
    <n v="0"/>
    <n v="0"/>
    <n v="0"/>
    <n v="-88.68"/>
    <n v="0"/>
    <n v="0"/>
    <n v="-14.780000000000001"/>
    <n v="-317.03000000000003"/>
    <n v="0"/>
    <n v="0"/>
    <n v="10359"/>
    <n v="0"/>
    <s v="RADIO COMM SRVS CIP FUND"/>
    <x v="9"/>
  </r>
  <r>
    <s v="000003473"/>
    <x v="9"/>
    <s v="C47301"/>
    <s v="36111"/>
    <s v="0000000"/>
    <n v="2012"/>
    <x v="1"/>
    <s v="INVESTMENT INTEREST GROSS"/>
    <s v="R3000-REVENUE"/>
    <s v="R3600-MISCELLANEOUS REVENUE"/>
    <m/>
    <n v="0"/>
    <n v="0"/>
    <n v="-22064.53"/>
    <n v="0"/>
    <n v="22064.53"/>
    <s v="N/A"/>
    <n v="0"/>
    <n v="-1818.52"/>
    <n v="-1129.15"/>
    <n v="-1065.39"/>
    <n v="-1060.4"/>
    <n v="-966.8000000000001"/>
    <n v="-1025.41"/>
    <n v="-1116.1100000000001"/>
    <n v="-1024.88"/>
    <n v="-1019.27"/>
    <n v="-1006.95"/>
    <n v="-1356.8700000000001"/>
    <n v="-9474.78"/>
    <s v="RADIO COMM SRVS CIP FUND"/>
    <x v="9"/>
  </r>
  <r>
    <s v="000003473"/>
    <x v="9"/>
    <s v="C47301"/>
    <s v="36117"/>
    <s v="0000000"/>
    <n v="2012"/>
    <x v="1"/>
    <s v="CASH MANAGEMENT SVCS FEE"/>
    <s v="R3000-REVENUE"/>
    <s v="R3600-MISCELLANEOUS REVENUE"/>
    <m/>
    <n v="0"/>
    <n v="0"/>
    <n v="213.08"/>
    <n v="0"/>
    <n v="-213.08"/>
    <s v="N/A"/>
    <n v="0"/>
    <n v="27.28"/>
    <n v="16.94"/>
    <n v="15.99"/>
    <n v="15.9"/>
    <n v="14.5"/>
    <n v="15.38"/>
    <n v="16.740000000000002"/>
    <n v="15.370000000000001"/>
    <n v="15.280000000000001"/>
    <n v="15.1"/>
    <n v="20.34"/>
    <n v="24.26"/>
    <s v="RADIO COMM SRVS CIP FUND"/>
    <x v="9"/>
  </r>
  <r>
    <s v="000003473"/>
    <x v="9"/>
    <s v="C47301"/>
    <s v="36118"/>
    <s v="0000000"/>
    <n v="2012"/>
    <x v="1"/>
    <s v="INVEST SERVICE FEE POOL"/>
    <s v="R3000-REVENUE"/>
    <s v="R3600-MISCELLANEOUS REVENUE"/>
    <m/>
    <n v="0"/>
    <n v="0"/>
    <n v="104.86"/>
    <n v="0"/>
    <n v="-104.86"/>
    <s v="N/A"/>
    <n v="0"/>
    <n v="111.94"/>
    <n v="63.56"/>
    <n v="66.69"/>
    <n v="64.86"/>
    <n v="67.74"/>
    <n v="65.24"/>
    <n v="65.9"/>
    <n v="-710.08"/>
    <n v="60.51"/>
    <n v="60.76"/>
    <n v="89.11"/>
    <n v="98.63"/>
    <s v="RADIO COMM SRVS CIP FUND"/>
    <x v="9"/>
  </r>
  <r>
    <s v="000003473"/>
    <x v="9"/>
    <s v="C47301"/>
    <s v="36129"/>
    <s v="0000000"/>
    <n v="2012"/>
    <x v="1"/>
    <s v="REALIZED LOSS-IMPAIRINV"/>
    <s v="R3000-REVENUE"/>
    <s v="R3600-MISCELLANEOUS REVENUE"/>
    <m/>
    <n v="0"/>
    <n v="0"/>
    <n v="879.84"/>
    <n v="0"/>
    <n v="-879.84"/>
    <s v="N/A"/>
    <n v="0"/>
    <n v="0"/>
    <n v="0"/>
    <n v="0"/>
    <n v="0"/>
    <n v="0"/>
    <n v="0"/>
    <n v="0"/>
    <n v="0"/>
    <n v="0"/>
    <n v="0"/>
    <n v="879.84"/>
    <n v="0"/>
    <s v="RADIO COMM SRVS CIP FUND"/>
    <x v="9"/>
  </r>
  <r>
    <s v="000003473"/>
    <x v="9"/>
    <s v="C47301"/>
    <s v="36131"/>
    <s v="0000000"/>
    <n v="2012"/>
    <x v="1"/>
    <s v="REALIZED GAIN LOSS INVEST"/>
    <s v="R3000-REVENUE"/>
    <s v="R3600-MISCELLANEOUS REVENUE"/>
    <m/>
    <n v="0"/>
    <n v="0"/>
    <n v="0"/>
    <n v="0"/>
    <n v="0"/>
    <s v="N/A"/>
    <n v="0"/>
    <n v="0"/>
    <n v="0"/>
    <n v="0"/>
    <n v="0"/>
    <n v="0"/>
    <n v="0"/>
    <n v="0"/>
    <n v="0"/>
    <n v="0"/>
    <n v="0"/>
    <n v="0"/>
    <n v="0"/>
    <s v="RADIO COMM SRVS CIP FUND"/>
    <x v="9"/>
  </r>
  <r>
    <s v="000003473"/>
    <x v="9"/>
    <s v="C47301"/>
    <s v="36134"/>
    <s v="0000000"/>
    <n v="2012"/>
    <x v="1"/>
    <s v="UNREALIZED LOSS IMPAIRED INVESTMENT"/>
    <s v="R3000-REVENUE"/>
    <s v="R3600-MISCELLANEOUS REVENUE"/>
    <m/>
    <n v="0"/>
    <n v="0"/>
    <n v="-1261"/>
    <n v="0"/>
    <n v="1261"/>
    <s v="N/A"/>
    <n v="0"/>
    <n v="0"/>
    <n v="0"/>
    <n v="0"/>
    <n v="0"/>
    <n v="0"/>
    <n v="0"/>
    <n v="0"/>
    <n v="0"/>
    <n v="0"/>
    <n v="0"/>
    <n v="-1261"/>
    <n v="0"/>
    <s v="RADIO COMM SRVS CIP FUND"/>
    <x v="9"/>
  </r>
  <r>
    <s v="000003473"/>
    <x v="9"/>
    <s v="C47301"/>
    <s v="36940"/>
    <s v="0000000"/>
    <n v="2012"/>
    <x v="1"/>
    <s v="JUDGMENTS SETTLEMENTS"/>
    <s v="R3000-REVENUE"/>
    <s v="R3600-MISCELLANEOUS REVENUE"/>
    <m/>
    <n v="0"/>
    <n v="0"/>
    <n v="-21330.600000000002"/>
    <n v="0"/>
    <n v="21330.600000000002"/>
    <s v="N/A"/>
    <n v="0"/>
    <n v="0"/>
    <n v="0"/>
    <n v="0"/>
    <n v="0"/>
    <n v="0"/>
    <n v="0"/>
    <n v="-2814.02"/>
    <n v="0"/>
    <n v="-18516.58"/>
    <n v="0"/>
    <n v="0"/>
    <n v="0"/>
    <s v="RADIO COMM SRVS CIP FUND"/>
    <x v="9"/>
  </r>
  <r>
    <s v="000003473"/>
    <x v="9"/>
    <s v="C47301"/>
    <s v="36994"/>
    <s v="0000000"/>
    <n v="2012"/>
    <x v="1"/>
    <s v="IMMATL PRIOR YEAR CORRECT"/>
    <s v="R3000-REVENUE"/>
    <s v="R3600-MISCELLANEOUS REVENUE"/>
    <m/>
    <n v="0"/>
    <n v="0"/>
    <n v="6255.17"/>
    <n v="0"/>
    <n v="-6255.17"/>
    <s v="N/A"/>
    <n v="0"/>
    <n v="0"/>
    <n v="0"/>
    <n v="0"/>
    <n v="0"/>
    <n v="0"/>
    <n v="0"/>
    <n v="0"/>
    <n v="0"/>
    <n v="0"/>
    <n v="0"/>
    <n v="0"/>
    <n v="6255.17"/>
    <s v="RADIO COMM SRVS CIP FUND"/>
    <x v="9"/>
  </r>
  <r>
    <s v="000003473"/>
    <x v="9"/>
    <s v="C47301"/>
    <s v="36999"/>
    <s v="0000000"/>
    <n v="2012"/>
    <x v="1"/>
    <s v="OTHER MISC REVENUE"/>
    <s v="R3000-REVENUE"/>
    <s v="R3600-MISCELLANEOUS REVENUE"/>
    <m/>
    <n v="0"/>
    <n v="0"/>
    <n v="-11.73"/>
    <n v="0"/>
    <n v="11.73"/>
    <s v="N/A"/>
    <n v="0"/>
    <n v="0"/>
    <n v="0"/>
    <n v="0"/>
    <n v="0"/>
    <n v="0"/>
    <n v="0"/>
    <n v="0"/>
    <n v="0"/>
    <n v="-11.73"/>
    <n v="0"/>
    <n v="0"/>
    <n v="0"/>
    <s v="RADIO COMM SRVS CIP FUND"/>
    <x v="9"/>
  </r>
  <r>
    <s v="000003473"/>
    <x v="9"/>
    <s v="C47301"/>
    <s v="44135"/>
    <s v="0000000"/>
    <n v="2012"/>
    <x v="1"/>
    <s v="RESERVE RADIO INFRASTRUCT"/>
    <s v="R3000-REVENUE"/>
    <s v="R3400-CHARGE FOR SERVICES"/>
    <m/>
    <n v="0"/>
    <n v="0"/>
    <n v="-353581.34"/>
    <n v="0"/>
    <n v="353581.34"/>
    <s v="N/A"/>
    <n v="0"/>
    <n v="-28776.66"/>
    <n v="-58218.42"/>
    <n v="-29264.4"/>
    <n v="-29367.86"/>
    <n v="-29500.88"/>
    <n v="-29559.9"/>
    <n v="-29537.73"/>
    <n v="-29559.9"/>
    <n v="-29611.63"/>
    <n v="-29951.57"/>
    <n v="-30232.39"/>
    <n v="0"/>
    <s v="RADIO COMM SRVS CIP FUND"/>
    <x v="9"/>
  </r>
  <r>
    <s v="000003473"/>
    <x v="3"/>
    <s v="C47301"/>
    <s v="40858"/>
    <s v="0000000"/>
    <n v="2012"/>
    <x v="1"/>
    <s v="UASI INDIRECT"/>
    <s v="R3000-REVENUE"/>
    <s v="R3330-FEDERAL GRANTS INDIRECT"/>
    <m/>
    <n v="0"/>
    <n v="0"/>
    <n v="-108683.64"/>
    <n v="0"/>
    <n v="108683.64"/>
    <s v="N/A"/>
    <n v="0"/>
    <n v="0"/>
    <n v="0"/>
    <n v="0"/>
    <n v="0"/>
    <n v="0"/>
    <n v="0"/>
    <n v="0"/>
    <n v="0"/>
    <n v="0"/>
    <n v="0"/>
    <n v="-108683.64"/>
    <n v="0"/>
    <s v="RADIO COMM SRVS CIP FUND"/>
    <x v="3"/>
  </r>
  <r>
    <s v="000003473"/>
    <x v="3"/>
    <s v="C47301"/>
    <s v="43354"/>
    <s v="0000000"/>
    <n v="2012"/>
    <x v="1"/>
    <s v="HW INCORPORATED CITIES"/>
    <s v="R3000-REVENUE"/>
    <s v="R3380-INTERGOVERNMENTAL PAYMENTS"/>
    <m/>
    <n v="0"/>
    <n v="0"/>
    <n v="0"/>
    <n v="0"/>
    <n v="0"/>
    <s v="N/A"/>
    <n v="0"/>
    <n v="0"/>
    <n v="0"/>
    <n v="0"/>
    <n v="1695.89"/>
    <n v="0"/>
    <n v="0"/>
    <n v="0"/>
    <n v="0"/>
    <n v="0"/>
    <n v="0"/>
    <n v="0"/>
    <n v="-1695.89"/>
    <s v="RADIO COMM SRVS CIP FUND"/>
    <x v="3"/>
  </r>
  <r>
    <s v="000003473"/>
    <x v="3"/>
    <s v="C47301"/>
    <s v="43399"/>
    <s v="0000000"/>
    <n v="2012"/>
    <x v="1"/>
    <s v="2009 IECGP IP-T9-0034"/>
    <s v="R3000-REVENUE"/>
    <s v="R3380-INTERGOVERNMENTAL PAYMENTS"/>
    <m/>
    <n v="0"/>
    <n v="0"/>
    <n v="-31555"/>
    <n v="0"/>
    <n v="31555"/>
    <s v="N/A"/>
    <n v="0"/>
    <n v="0"/>
    <n v="0"/>
    <n v="0"/>
    <n v="0"/>
    <n v="-31555"/>
    <n v="0"/>
    <n v="0"/>
    <n v="0"/>
    <n v="0"/>
    <n v="0"/>
    <n v="0"/>
    <n v="0"/>
    <s v="RADIO COMM SRVS CIP FUND"/>
    <x v="3"/>
  </r>
  <r>
    <s v="000003473"/>
    <x v="0"/>
    <s v="C47301"/>
    <s v="34281"/>
    <s v="0000000"/>
    <n v="2012"/>
    <x v="1"/>
    <s v="RESERVE RADIO INFRASTRUCTURE"/>
    <s v="R3000-REVENUE"/>
    <s v="R3400-CHARGE FOR SERVICES"/>
    <m/>
    <n v="0"/>
    <n v="0"/>
    <n v="-166448.84"/>
    <n v="0"/>
    <n v="166448.84"/>
    <s v="N/A"/>
    <n v="0"/>
    <n v="-16014.960000000001"/>
    <n v="-13594.62"/>
    <n v="-17802.510000000002"/>
    <n v="-13893.210000000001"/>
    <n v="-13946.28"/>
    <n v="-12644.29"/>
    <n v="-11838.12"/>
    <n v="-16815.3"/>
    <n v="-12800.84"/>
    <n v="-17663.010000000002"/>
    <n v="-19435.7"/>
    <n v="0"/>
    <s v="RADIO COMM SRVS CIP FUND"/>
    <x v="0"/>
  </r>
  <r>
    <s v="000003473"/>
    <x v="0"/>
    <s v="C47301"/>
    <s v="34283"/>
    <s v="0000000"/>
    <n v="2012"/>
    <x v="1"/>
    <s v="RADIO SERVICES"/>
    <s v="R3000-REVENUE"/>
    <s v="R3400-CHARGE FOR SERVICES"/>
    <m/>
    <n v="0"/>
    <n v="0"/>
    <n v="-167.67000000000002"/>
    <n v="0"/>
    <n v="167.67000000000002"/>
    <s v="N/A"/>
    <n v="0"/>
    <n v="-167.67000000000002"/>
    <n v="0"/>
    <n v="0"/>
    <n v="0"/>
    <n v="0"/>
    <n v="0"/>
    <n v="0"/>
    <n v="0"/>
    <n v="0"/>
    <n v="0"/>
    <n v="0"/>
    <n v="0"/>
    <s v="RADIO COMM SRVS CIP FUND"/>
    <x v="0"/>
  </r>
  <r>
    <s v="000003473"/>
    <x v="10"/>
    <s v="C47301"/>
    <s v="39796"/>
    <s v="0000000"/>
    <n v="2012"/>
    <x v="1"/>
    <s v="CONTRIB OTHER FUNDS"/>
    <s v="R3000-REVENUE"/>
    <s v="R3900-OTHER FINANCING SOURCES"/>
    <m/>
    <n v="0"/>
    <n v="0"/>
    <n v="-1250000"/>
    <n v="0"/>
    <n v="1250000"/>
    <s v="N/A"/>
    <n v="0"/>
    <n v="0"/>
    <n v="0"/>
    <n v="0"/>
    <n v="0"/>
    <n v="0"/>
    <n v="0"/>
    <n v="0"/>
    <n v="0"/>
    <n v="0"/>
    <n v="-1250000"/>
    <n v="0"/>
    <n v="0"/>
    <s v="RADIO COMM SRVS CIP FUND"/>
    <x v="10"/>
  </r>
</pivotCacheRecord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4.xml><?xml version="1.0" encoding="utf-8"?>
<pivotTableDefinition xmlns="http://schemas.openxmlformats.org/spreadsheetml/2006/main" name="PivotTable1" cacheId="1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F112:J125" firstHeaderRow="1" firstDataRow="2" firstDataCol="2"/>
  <pivotFields count="32">
    <pivotField compact="0" outline="0" showAll="0"/>
    <pivotField axis="axisRow" compact="0" outline="0" showAll="0" defaultSubtotal="0">
      <items count="11">
        <item x="9"/>
        <item x="8"/>
        <item x="3"/>
        <item x="1"/>
        <item x="4"/>
        <item x="5"/>
        <item x="6"/>
        <item x="2"/>
        <item x="0"/>
        <item x="10"/>
        <item x="7"/>
      </items>
    </pivotField>
    <pivotField compact="0" outline="0" showAll="0"/>
    <pivotField compact="0" outline="0" showAll="0"/>
    <pivotField compact="0" outline="0" showAll="0"/>
    <pivotField compact="0" outline="0" showAll="0"/>
    <pivotField axis="axisCol"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numFmtId="4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1">
        <item x="8"/>
        <item x="9"/>
        <item x="3"/>
        <item x="0"/>
        <item x="4"/>
        <item x="5"/>
        <item x="1"/>
        <item x="6"/>
        <item x="2"/>
        <item x="7"/>
        <item x="10"/>
      </items>
    </pivotField>
  </pivotFields>
  <rowFields count="2">
    <field x="1"/>
    <field x="31"/>
  </rowFields>
  <rowItems count="12">
    <i>
      <x/>
      <x v="1"/>
    </i>
    <i>
      <x v="1"/>
      <x/>
    </i>
    <i>
      <x v="2"/>
      <x v="2"/>
    </i>
    <i>
      <x v="3"/>
      <x v="6"/>
    </i>
    <i>
      <x v="4"/>
      <x v="4"/>
    </i>
    <i>
      <x v="5"/>
      <x v="5"/>
    </i>
    <i>
      <x v="6"/>
      <x v="7"/>
    </i>
    <i>
      <x v="7"/>
      <x v="8"/>
    </i>
    <i>
      <x v="8"/>
      <x v="3"/>
    </i>
    <i>
      <x v="9"/>
      <x v="10"/>
    </i>
    <i>
      <x v="10"/>
      <x v="9"/>
    </i>
    <i t="grand">
      <x/>
    </i>
  </rowItems>
  <colFields count="1">
    <field x="6"/>
  </colFields>
  <colItems count="3">
    <i>
      <x/>
    </i>
    <i>
      <x v="1"/>
    </i>
    <i t="grand">
      <x/>
    </i>
  </colItem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4" cacheId="10"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81:G10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23">
    <i>
      <x v="1"/>
    </i>
    <i>
      <x v="4"/>
    </i>
    <i>
      <x v="5"/>
    </i>
    <i>
      <x v="6"/>
    </i>
    <i>
      <x v="7"/>
    </i>
    <i>
      <x v="8"/>
    </i>
    <i>
      <x v="11"/>
    </i>
    <i>
      <x v="15"/>
    </i>
    <i>
      <x v="16"/>
    </i>
    <i>
      <x v="17"/>
    </i>
    <i>
      <x v="18"/>
    </i>
    <i>
      <x v="20"/>
    </i>
    <i>
      <x v="21"/>
    </i>
    <i>
      <x v="25"/>
    </i>
    <i>
      <x v="26"/>
    </i>
    <i>
      <x v="29"/>
    </i>
    <i>
      <x v="30"/>
    </i>
    <i>
      <x v="31"/>
    </i>
    <i>
      <x v="32"/>
    </i>
    <i>
      <x v="33"/>
    </i>
    <i>
      <x v="34"/>
    </i>
    <i>
      <x v="35"/>
    </i>
    <i t="grand">
      <x/>
    </i>
  </rowItems>
  <colItems count="1">
    <i/>
  </colItems>
  <pageFields count="1">
    <pageField fld="0" item="0" hier="-1"/>
  </pageFields>
  <dataFields count="1">
    <dataField name="Sum of Actuals" fld="7" baseField="0" baseItem="0" numFmtId="164"/>
  </dataFields>
  <formats count="1">
    <format dxfId="1">
      <pivotArea outline="0" fieldPosition="0" collapsedLevelsAreSubtotals="1"/>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3" cacheId="10"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57:G7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17">
    <i>
      <x/>
    </i>
    <i>
      <x v="2"/>
    </i>
    <i>
      <x v="3"/>
    </i>
    <i>
      <x v="9"/>
    </i>
    <i>
      <x v="10"/>
    </i>
    <i>
      <x v="12"/>
    </i>
    <i>
      <x v="13"/>
    </i>
    <i>
      <x v="14"/>
    </i>
    <i>
      <x v="19"/>
    </i>
    <i>
      <x v="22"/>
    </i>
    <i>
      <x v="23"/>
    </i>
    <i>
      <x v="24"/>
    </i>
    <i>
      <x v="27"/>
    </i>
    <i>
      <x v="28"/>
    </i>
    <i>
      <x v="36"/>
    </i>
    <i>
      <x v="37"/>
    </i>
    <i t="grand">
      <x/>
    </i>
  </rowItems>
  <colItems count="1">
    <i/>
  </colItems>
  <pageFields count="1">
    <pageField fld="0" item="1" hier="-1"/>
  </pageFields>
  <dataFields count="1">
    <dataField name="Sum of Actuals" fld="7" baseField="0" baseItem="0" numFmtId="43"/>
  </dataFields>
  <formats count="1">
    <format dxfId="2">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1.xml" /><Relationship Id="rId6" Type="http://schemas.openxmlformats.org/officeDocument/2006/relationships/ctrlProp" Target="../ctrlProps/ctrlProp3.xml" /><Relationship Id="rId5" Type="http://schemas.openxmlformats.org/officeDocument/2006/relationships/ctrlProp" Target="../ctrlProps/ctrlProp2.xml" /><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4.xml" /><Relationship Id="rId3" Type="http://schemas.openxmlformats.org/officeDocument/2006/relationships/pivotTable" Target="../pivotTables/pivotTable5.xml" /><Relationship Id="rId4" Type="http://schemas.openxmlformats.org/officeDocument/2006/relationships/pivotTable" Target="../pivotTables/pivotTable6.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67"/>
  <sheetViews>
    <sheetView tabSelected="1" workbookViewId="0" topLeftCell="A3">
      <selection activeCell="A7" sqref="A7"/>
    </sheetView>
  </sheetViews>
  <sheetFormatPr defaultColWidth="9.140625" defaultRowHeight="15"/>
  <cols>
    <col min="1" max="1" width="51.00390625" style="1" customWidth="1"/>
    <col min="2" max="2" width="12.8515625" style="20" customWidth="1"/>
    <col min="3" max="4" width="12.140625" style="20" customWidth="1"/>
    <col min="5" max="5" width="13.00390625" style="20" customWidth="1"/>
    <col min="6" max="6" width="15.00390625" style="20" customWidth="1"/>
    <col min="7" max="7" width="17.421875" style="20" customWidth="1"/>
    <col min="8" max="8" width="16.57421875" style="20" customWidth="1"/>
    <col min="9" max="9" width="13.00390625" style="20" customWidth="1"/>
    <col min="10" max="10" width="13.140625" style="20" customWidth="1"/>
    <col min="11" max="11" width="49.7109375" style="1" customWidth="1"/>
    <col min="12" max="12" width="46.8515625" style="1" customWidth="1"/>
    <col min="13" max="13" width="70.57421875" style="1" customWidth="1"/>
    <col min="14" max="17" width="9.140625" style="1" customWidth="1"/>
    <col min="18" max="18" width="32.8515625" style="1" customWidth="1"/>
    <col min="19" max="16384" width="9.140625" style="1" customWidth="1"/>
  </cols>
  <sheetData>
    <row r="1" spans="1:11" ht="15" hidden="1">
      <c r="A1" s="243" t="s">
        <v>7</v>
      </c>
      <c r="B1" s="243"/>
      <c r="C1" s="243"/>
      <c r="D1" s="243"/>
      <c r="E1" s="243"/>
      <c r="F1" s="243"/>
      <c r="G1" s="243"/>
      <c r="H1" s="243"/>
      <c r="I1" s="243"/>
      <c r="J1" s="243"/>
      <c r="K1" s="243"/>
    </row>
    <row r="2" spans="1:11" ht="15" hidden="1">
      <c r="A2" s="243" t="s">
        <v>6</v>
      </c>
      <c r="B2" s="243"/>
      <c r="C2" s="243"/>
      <c r="D2" s="243"/>
      <c r="E2" s="243"/>
      <c r="F2" s="243"/>
      <c r="G2" s="243"/>
      <c r="H2" s="243"/>
      <c r="I2" s="243"/>
      <c r="J2" s="243"/>
      <c r="K2" s="243"/>
    </row>
    <row r="3" spans="1:11" ht="15">
      <c r="A3" s="7"/>
      <c r="B3" s="16"/>
      <c r="C3" s="16"/>
      <c r="D3" s="16"/>
      <c r="E3" s="16"/>
      <c r="F3" s="16"/>
      <c r="G3" s="16"/>
      <c r="H3" s="16"/>
      <c r="I3" s="16"/>
      <c r="J3" s="16"/>
      <c r="K3" s="2"/>
    </row>
    <row r="4" spans="1:11" ht="15.75">
      <c r="A4" s="244" t="s">
        <v>333</v>
      </c>
      <c r="B4" s="244"/>
      <c r="C4" s="244"/>
      <c r="D4" s="244"/>
      <c r="E4" s="244"/>
      <c r="F4" s="244"/>
      <c r="G4" s="244"/>
      <c r="H4" s="244"/>
      <c r="I4" s="244"/>
      <c r="J4" s="244"/>
      <c r="K4" s="244"/>
    </row>
    <row r="5" spans="1:15" ht="15.75">
      <c r="A5" s="244" t="s">
        <v>257</v>
      </c>
      <c r="B5" s="244"/>
      <c r="C5" s="244"/>
      <c r="D5" s="244"/>
      <c r="E5" s="244"/>
      <c r="F5" s="244"/>
      <c r="G5" s="244"/>
      <c r="H5" s="244"/>
      <c r="I5" s="244"/>
      <c r="J5" s="244"/>
      <c r="K5" s="244"/>
      <c r="L5" s="3"/>
      <c r="M5" s="3"/>
      <c r="N5" s="3"/>
      <c r="O5" s="3"/>
    </row>
    <row r="6" spans="1:15" s="8" customFormat="1" ht="16.5" hidden="1" thickBot="1">
      <c r="A6" s="10" t="s">
        <v>19</v>
      </c>
      <c r="B6" s="245" t="s">
        <v>20</v>
      </c>
      <c r="C6" s="246"/>
      <c r="D6" s="246"/>
      <c r="E6" s="247"/>
      <c r="F6" s="248" t="s">
        <v>21</v>
      </c>
      <c r="G6" s="249"/>
      <c r="H6" s="249"/>
      <c r="I6" s="249"/>
      <c r="J6" s="249"/>
      <c r="K6" s="250"/>
      <c r="L6" s="3"/>
      <c r="M6" s="3"/>
      <c r="N6" s="3"/>
      <c r="O6" s="3"/>
    </row>
    <row r="7" spans="1:10" ht="14.25" customHeight="1" thickBot="1">
      <c r="A7" s="4"/>
      <c r="B7" s="17"/>
      <c r="C7" s="17"/>
      <c r="D7" s="17"/>
      <c r="E7" s="17"/>
      <c r="F7" s="17"/>
      <c r="G7" s="17"/>
      <c r="H7" s="17"/>
      <c r="I7" s="17"/>
      <c r="J7" s="17"/>
    </row>
    <row r="8" spans="1:11" ht="60" customHeight="1">
      <c r="A8" s="90"/>
      <c r="B8" s="100" t="s">
        <v>17</v>
      </c>
      <c r="C8" s="115" t="s">
        <v>18</v>
      </c>
      <c r="D8" s="79" t="s">
        <v>22</v>
      </c>
      <c r="E8" s="78" t="s">
        <v>24</v>
      </c>
      <c r="F8" s="79" t="s">
        <v>23</v>
      </c>
      <c r="G8" s="78" t="s">
        <v>25</v>
      </c>
      <c r="H8" s="79" t="s">
        <v>283</v>
      </c>
      <c r="I8" s="78" t="s">
        <v>27</v>
      </c>
      <c r="J8" s="79" t="s">
        <v>28</v>
      </c>
      <c r="K8" s="85" t="s">
        <v>26</v>
      </c>
    </row>
    <row r="9" spans="1:11" ht="15">
      <c r="A9" s="9" t="s">
        <v>5</v>
      </c>
      <c r="B9" s="193">
        <v>3815930.56</v>
      </c>
      <c r="C9" s="194">
        <f>B30</f>
        <v>3718773.8499999996</v>
      </c>
      <c r="D9" s="195">
        <f>C30</f>
        <v>654251.4499999997</v>
      </c>
      <c r="E9" s="86">
        <f>B30</f>
        <v>3718773.8499999996</v>
      </c>
      <c r="F9" s="195">
        <f>E30</f>
        <v>654251.4499999997</v>
      </c>
      <c r="G9" s="86">
        <f>B30</f>
        <v>3718773.8499999996</v>
      </c>
      <c r="H9" s="195">
        <f>G30</f>
        <v>519165.4499999997</v>
      </c>
      <c r="I9" s="80">
        <f>G9-C9</f>
        <v>0</v>
      </c>
      <c r="J9" s="81">
        <f>H9-D9</f>
        <v>-135086</v>
      </c>
      <c r="K9" s="15"/>
    </row>
    <row r="10" spans="1:13" ht="15">
      <c r="A10" s="91" t="s">
        <v>4</v>
      </c>
      <c r="B10" s="196"/>
      <c r="C10" s="197"/>
      <c r="D10" s="198"/>
      <c r="E10" s="199"/>
      <c r="F10" s="198"/>
      <c r="G10" s="199"/>
      <c r="H10" s="198"/>
      <c r="I10" s="199"/>
      <c r="J10" s="198"/>
      <c r="K10" s="11"/>
      <c r="M10" s="6"/>
    </row>
    <row r="11" spans="1:13" s="8" customFormat="1" ht="15">
      <c r="A11" s="92" t="s">
        <v>229</v>
      </c>
      <c r="B11" s="191">
        <f>-'2012 Actual'!H71</f>
        <v>510091.67000000004</v>
      </c>
      <c r="C11" s="116">
        <v>478822</v>
      </c>
      <c r="D11" s="89">
        <f>C11*1.04</f>
        <v>497974.88</v>
      </c>
      <c r="E11" s="80">
        <f>C11</f>
        <v>478822</v>
      </c>
      <c r="F11" s="89">
        <f>D11</f>
        <v>497974.88</v>
      </c>
      <c r="G11" s="80">
        <v>478822</v>
      </c>
      <c r="H11" s="89">
        <f>G11*1.04</f>
        <v>497974.88</v>
      </c>
      <c r="I11" s="80">
        <f>G11-C11</f>
        <v>0</v>
      </c>
      <c r="J11" s="81">
        <f>H11-D11</f>
        <v>0</v>
      </c>
      <c r="K11" s="12"/>
      <c r="M11" s="6"/>
    </row>
    <row r="12" spans="1:13" s="8" customFormat="1" ht="15">
      <c r="A12" s="92" t="s">
        <v>233</v>
      </c>
      <c r="B12" s="191">
        <f>'2012 Actual'!H70*-1</f>
        <v>140238.64</v>
      </c>
      <c r="C12" s="116"/>
      <c r="D12" s="89"/>
      <c r="E12" s="80"/>
      <c r="F12" s="89"/>
      <c r="G12" s="80"/>
      <c r="H12" s="89"/>
      <c r="I12" s="80">
        <f aca="true" t="shared" si="0" ref="I12:J15">G12-C12</f>
        <v>0</v>
      </c>
      <c r="J12" s="81">
        <f t="shared" si="0"/>
        <v>0</v>
      </c>
      <c r="K12" s="12"/>
      <c r="M12" s="6"/>
    </row>
    <row r="13" spans="1:13" s="8" customFormat="1" ht="15">
      <c r="A13" s="92" t="s">
        <v>234</v>
      </c>
      <c r="B13" s="191">
        <f>-'2012 Actual'!H72</f>
        <v>1250000</v>
      </c>
      <c r="C13" s="116"/>
      <c r="D13" s="89"/>
      <c r="E13" s="80"/>
      <c r="F13" s="89"/>
      <c r="G13" s="80"/>
      <c r="H13" s="89"/>
      <c r="I13" s="80">
        <f t="shared" si="0"/>
        <v>0</v>
      </c>
      <c r="J13" s="81">
        <f t="shared" si="0"/>
        <v>0</v>
      </c>
      <c r="K13" s="12"/>
      <c r="M13" s="6"/>
    </row>
    <row r="14" spans="1:13" s="8" customFormat="1" ht="15">
      <c r="A14" s="92" t="s">
        <v>235</v>
      </c>
      <c r="B14" s="191">
        <f>-'2012 Actual'!H69</f>
        <v>37382.58000000001</v>
      </c>
      <c r="C14" s="116"/>
      <c r="D14" s="118"/>
      <c r="E14" s="80"/>
      <c r="F14" s="89"/>
      <c r="G14" s="80"/>
      <c r="H14" s="81"/>
      <c r="I14" s="80">
        <f t="shared" si="0"/>
        <v>0</v>
      </c>
      <c r="J14" s="81">
        <f t="shared" si="0"/>
        <v>0</v>
      </c>
      <c r="K14" s="12"/>
      <c r="M14" s="6"/>
    </row>
    <row r="15" spans="1:13" s="8" customFormat="1" ht="15">
      <c r="A15" s="93"/>
      <c r="B15" s="200"/>
      <c r="C15" s="117"/>
      <c r="D15" s="201"/>
      <c r="E15" s="82"/>
      <c r="F15" s="201"/>
      <c r="G15" s="82"/>
      <c r="H15" s="201"/>
      <c r="I15" s="80">
        <f t="shared" si="0"/>
        <v>0</v>
      </c>
      <c r="J15" s="81">
        <f t="shared" si="0"/>
        <v>0</v>
      </c>
      <c r="K15" s="14"/>
      <c r="M15" s="6"/>
    </row>
    <row r="16" spans="1:12" s="215" customFormat="1" ht="15">
      <c r="A16" s="9" t="s">
        <v>3</v>
      </c>
      <c r="B16" s="207">
        <f aca="true" t="shared" si="1" ref="B16:H16">SUM(B11:B15)</f>
        <v>1937712.8900000001</v>
      </c>
      <c r="C16" s="208">
        <f t="shared" si="1"/>
        <v>478822</v>
      </c>
      <c r="D16" s="209">
        <f t="shared" si="1"/>
        <v>497974.88</v>
      </c>
      <c r="E16" s="210">
        <f t="shared" si="1"/>
        <v>478822</v>
      </c>
      <c r="F16" s="209">
        <f t="shared" si="1"/>
        <v>497974.88</v>
      </c>
      <c r="G16" s="210">
        <f t="shared" si="1"/>
        <v>478822</v>
      </c>
      <c r="H16" s="209">
        <f t="shared" si="1"/>
        <v>497974.88</v>
      </c>
      <c r="I16" s="211"/>
      <c r="J16" s="212"/>
      <c r="K16" s="213"/>
      <c r="L16" s="214"/>
    </row>
    <row r="17" spans="1:11" ht="15">
      <c r="A17" s="91" t="s">
        <v>2</v>
      </c>
      <c r="B17" s="196"/>
      <c r="C17" s="197"/>
      <c r="D17" s="198"/>
      <c r="E17" s="199"/>
      <c r="F17" s="198"/>
      <c r="G17" s="199"/>
      <c r="H17" s="198"/>
      <c r="I17" s="199"/>
      <c r="J17" s="198"/>
      <c r="K17" s="11"/>
    </row>
    <row r="18" spans="1:11" s="8" customFormat="1" ht="15">
      <c r="A18" s="94" t="s">
        <v>10</v>
      </c>
      <c r="B18" s="190">
        <f>-'2012 Budget'!S7</f>
        <v>-3174878</v>
      </c>
      <c r="C18" s="202"/>
      <c r="D18" s="89"/>
      <c r="E18" s="88"/>
      <c r="F18" s="89"/>
      <c r="G18" s="88"/>
      <c r="H18" s="89"/>
      <c r="I18" s="80">
        <f aca="true" t="shared" si="2" ref="I18:J21">G18-C18</f>
        <v>0</v>
      </c>
      <c r="J18" s="81">
        <f t="shared" si="2"/>
        <v>0</v>
      </c>
      <c r="K18" s="12"/>
    </row>
    <row r="19" spans="1:11" s="8" customFormat="1" ht="15">
      <c r="A19" s="95" t="s">
        <v>256</v>
      </c>
      <c r="B19" s="190"/>
      <c r="C19" s="202"/>
      <c r="D19" s="89"/>
      <c r="E19" s="88"/>
      <c r="F19" s="89"/>
      <c r="G19" s="88">
        <v>-135086</v>
      </c>
      <c r="H19" s="89"/>
      <c r="I19" s="80">
        <f t="shared" si="2"/>
        <v>-135086</v>
      </c>
      <c r="J19" s="81">
        <f t="shared" si="2"/>
        <v>0</v>
      </c>
      <c r="K19" s="12" t="s">
        <v>258</v>
      </c>
    </row>
    <row r="20" spans="1:11" s="8" customFormat="1" ht="15">
      <c r="A20" s="95" t="s">
        <v>284</v>
      </c>
      <c r="B20" s="190"/>
      <c r="C20" s="202"/>
      <c r="D20" s="89"/>
      <c r="E20" s="88"/>
      <c r="F20" s="89"/>
      <c r="G20" s="88">
        <v>-3161694.53</v>
      </c>
      <c r="H20" s="89"/>
      <c r="I20" s="80">
        <f t="shared" si="2"/>
        <v>-3161694.53</v>
      </c>
      <c r="J20" s="81">
        <f t="shared" si="2"/>
        <v>0</v>
      </c>
      <c r="K20" s="12"/>
    </row>
    <row r="21" spans="1:11" s="8" customFormat="1" ht="16.5">
      <c r="A21" s="96" t="s">
        <v>11</v>
      </c>
      <c r="B21" s="190">
        <f>'CIP RV 2011'!E20</f>
        <v>-1420728</v>
      </c>
      <c r="C21" s="203">
        <f>B23</f>
        <v>-3855350.4</v>
      </c>
      <c r="D21" s="89"/>
      <c r="E21" s="87">
        <f>C21</f>
        <v>-3855350.4</v>
      </c>
      <c r="F21" s="84"/>
      <c r="G21" s="87">
        <f>E21</f>
        <v>-3855350.4</v>
      </c>
      <c r="H21" s="84">
        <v>0</v>
      </c>
      <c r="I21" s="80">
        <f t="shared" si="2"/>
        <v>0</v>
      </c>
      <c r="J21" s="81">
        <f t="shared" si="2"/>
        <v>0</v>
      </c>
      <c r="K21" s="13"/>
    </row>
    <row r="22" spans="1:11" s="8" customFormat="1" ht="15">
      <c r="A22" s="92" t="s">
        <v>13</v>
      </c>
      <c r="B22" s="191">
        <f>SUM(B18:B21)</f>
        <v>-4595606</v>
      </c>
      <c r="C22" s="116">
        <f>SUM(C18:C21)</f>
        <v>-3855350.4</v>
      </c>
      <c r="D22" s="118"/>
      <c r="E22" s="88">
        <f>SUM(E18:E21)</f>
        <v>-3855350.4</v>
      </c>
      <c r="F22" s="89">
        <f>SUM(F18:F21)</f>
        <v>0</v>
      </c>
      <c r="G22" s="88">
        <f>SUM(G18:G21)</f>
        <v>-7152130.93</v>
      </c>
      <c r="H22" s="89">
        <f>SUM(H18:H21)</f>
        <v>0</v>
      </c>
      <c r="I22" s="80">
        <f aca="true" t="shared" si="3" ref="I22">G22-C22</f>
        <v>-3296780.53</v>
      </c>
      <c r="J22" s="81">
        <f aca="true" t="shared" si="4" ref="J22">H22-D22</f>
        <v>0</v>
      </c>
      <c r="K22" s="12"/>
    </row>
    <row r="23" spans="1:11" s="8" customFormat="1" ht="16.5">
      <c r="A23" s="233" t="s">
        <v>12</v>
      </c>
      <c r="B23" s="234">
        <f>B22+GETPIVOTDATA("Actuals",'2012 Actual'!$F$81)</f>
        <v>-3855350.4</v>
      </c>
      <c r="C23" s="235"/>
      <c r="D23" s="236"/>
      <c r="E23" s="237">
        <f>E24-E22</f>
        <v>0</v>
      </c>
      <c r="F23" s="236">
        <f>F24-F22</f>
        <v>0</v>
      </c>
      <c r="G23" s="237">
        <f>G24-G22</f>
        <v>0</v>
      </c>
      <c r="H23" s="236">
        <v>0</v>
      </c>
      <c r="I23" s="82">
        <f>G23-C23</f>
        <v>0</v>
      </c>
      <c r="J23" s="238">
        <f>H23-D23</f>
        <v>0</v>
      </c>
      <c r="K23" s="239"/>
    </row>
    <row r="24" spans="1:11" s="215" customFormat="1" ht="15">
      <c r="A24" s="9" t="s">
        <v>1</v>
      </c>
      <c r="B24" s="216">
        <f>-B23+B22</f>
        <v>-740255.6000000001</v>
      </c>
      <c r="C24" s="217">
        <f>C22</f>
        <v>-3855350.4</v>
      </c>
      <c r="D24" s="218"/>
      <c r="E24" s="219">
        <f>C24</f>
        <v>-3855350.4</v>
      </c>
      <c r="F24" s="218">
        <v>0</v>
      </c>
      <c r="G24" s="219">
        <f>G22</f>
        <v>-7152130.93</v>
      </c>
      <c r="H24" s="218">
        <f>H22</f>
        <v>0</v>
      </c>
      <c r="I24" s="220">
        <f>G24-C24</f>
        <v>-3296780.53</v>
      </c>
      <c r="J24" s="232">
        <f>H24-D24</f>
        <v>0</v>
      </c>
      <c r="K24" s="221"/>
    </row>
    <row r="25" spans="1:11" s="8" customFormat="1" ht="15">
      <c r="A25" s="114" t="s">
        <v>282</v>
      </c>
      <c r="B25" s="190"/>
      <c r="C25" s="83"/>
      <c r="D25" s="89"/>
      <c r="E25" s="88"/>
      <c r="F25" s="205"/>
      <c r="G25" s="88"/>
      <c r="H25" s="205"/>
      <c r="I25" s="80"/>
      <c r="J25" s="81"/>
      <c r="K25" s="12"/>
    </row>
    <row r="26" spans="1:11" s="8" customFormat="1" ht="15">
      <c r="A26" s="119" t="s">
        <v>260</v>
      </c>
      <c r="B26" s="190">
        <v>303434</v>
      </c>
      <c r="C26" s="83">
        <v>312006</v>
      </c>
      <c r="D26" s="89">
        <v>310291.81292</v>
      </c>
      <c r="E26" s="88">
        <v>312006</v>
      </c>
      <c r="F26" s="205">
        <v>310291.81292</v>
      </c>
      <c r="G26" s="88">
        <v>312006</v>
      </c>
      <c r="H26" s="205">
        <v>310291.81292</v>
      </c>
      <c r="I26" s="80">
        <f aca="true" t="shared" si="5" ref="I26">G26-C26</f>
        <v>0</v>
      </c>
      <c r="J26" s="81">
        <f aca="true" t="shared" si="6" ref="J26">H26-D26</f>
        <v>0</v>
      </c>
      <c r="K26" s="12"/>
    </row>
    <row r="27" spans="1:11" s="8" customFormat="1" ht="26.25">
      <c r="A27" s="119" t="s">
        <v>325</v>
      </c>
      <c r="B27" s="190"/>
      <c r="C27" s="83"/>
      <c r="D27" s="89"/>
      <c r="E27" s="88"/>
      <c r="F27" s="205"/>
      <c r="G27" s="88">
        <f>-G20</f>
        <v>3161694.53</v>
      </c>
      <c r="H27" s="205"/>
      <c r="I27" s="80">
        <f aca="true" t="shared" si="7" ref="I27:I29">G27-C27</f>
        <v>3161694.53</v>
      </c>
      <c r="J27" s="81">
        <f aca="true" t="shared" si="8" ref="J27:J29">H27-D27</f>
        <v>0</v>
      </c>
      <c r="K27" s="240" t="s">
        <v>327</v>
      </c>
    </row>
    <row r="28" spans="1:11" s="8" customFormat="1" ht="15">
      <c r="A28" s="119" t="s">
        <v>259</v>
      </c>
      <c r="B28" s="190">
        <f>-1517171-80877</f>
        <v>-1598048</v>
      </c>
      <c r="C28" s="83"/>
      <c r="D28" s="89"/>
      <c r="E28" s="88"/>
      <c r="F28" s="89"/>
      <c r="G28" s="88"/>
      <c r="H28" s="89"/>
      <c r="I28" s="80">
        <f t="shared" si="7"/>
        <v>0</v>
      </c>
      <c r="J28" s="81">
        <f t="shared" si="8"/>
        <v>0</v>
      </c>
      <c r="K28" s="12"/>
    </row>
    <row r="29" spans="1:11" s="8" customFormat="1" ht="15">
      <c r="A29" s="189" t="s">
        <v>326</v>
      </c>
      <c r="B29" s="192">
        <f>SUM(B26:B28)</f>
        <v>-1294614</v>
      </c>
      <c r="C29" s="83">
        <f aca="true" t="shared" si="9" ref="C29:H29">SUM(C26:C28)</f>
        <v>312006</v>
      </c>
      <c r="D29" s="201">
        <f t="shared" si="9"/>
        <v>310291.81292</v>
      </c>
      <c r="E29" s="204">
        <f t="shared" si="9"/>
        <v>312006</v>
      </c>
      <c r="F29" s="201">
        <f t="shared" si="9"/>
        <v>310291.81292</v>
      </c>
      <c r="G29" s="204">
        <f>SUM(G26:G28)</f>
        <v>3473700.53</v>
      </c>
      <c r="H29" s="201">
        <f t="shared" si="9"/>
        <v>310291.81292</v>
      </c>
      <c r="I29" s="80">
        <f t="shared" si="7"/>
        <v>3161694.53</v>
      </c>
      <c r="J29" s="81">
        <f t="shared" si="8"/>
        <v>0</v>
      </c>
      <c r="K29" s="14"/>
    </row>
    <row r="30" spans="1:11" s="215" customFormat="1" ht="15">
      <c r="A30" s="97" t="s">
        <v>0</v>
      </c>
      <c r="B30" s="222">
        <f>B9+B16+B24+B29</f>
        <v>3718773.8499999996</v>
      </c>
      <c r="C30" s="223">
        <f>C9+C16+C24+C29</f>
        <v>654251.4499999997</v>
      </c>
      <c r="D30" s="224">
        <f aca="true" t="shared" si="10" ref="D30:J30">D9+D16+D24+D29</f>
        <v>1462518.1429199995</v>
      </c>
      <c r="E30" s="225">
        <f t="shared" si="10"/>
        <v>654251.4499999997</v>
      </c>
      <c r="F30" s="226">
        <f t="shared" si="10"/>
        <v>1462518.1429199995</v>
      </c>
      <c r="G30" s="225">
        <f>G9+G16+G24+G29</f>
        <v>519165.4499999997</v>
      </c>
      <c r="H30" s="226">
        <f>H9+H16+H24+H29</f>
        <v>1327432.1429199998</v>
      </c>
      <c r="I30" s="225">
        <f t="shared" si="10"/>
        <v>-135086</v>
      </c>
      <c r="J30" s="226">
        <f t="shared" si="10"/>
        <v>-135086</v>
      </c>
      <c r="K30" s="227"/>
    </row>
    <row r="31" spans="1:11" ht="15">
      <c r="A31" s="91" t="s">
        <v>8</v>
      </c>
      <c r="B31" s="196"/>
      <c r="C31" s="197"/>
      <c r="D31" s="198"/>
      <c r="E31" s="199"/>
      <c r="F31" s="198"/>
      <c r="G31" s="197"/>
      <c r="H31" s="198"/>
      <c r="I31" s="199"/>
      <c r="J31" s="198"/>
      <c r="K31" s="11"/>
    </row>
    <row r="32" spans="1:11" s="8" customFormat="1" ht="15">
      <c r="A32" s="98" t="s">
        <v>328</v>
      </c>
      <c r="B32" s="190">
        <f>-B30</f>
        <v>-3718773.8499999996</v>
      </c>
      <c r="C32" s="202">
        <f aca="true" t="shared" si="11" ref="C32:G32">-C30</f>
        <v>-654251.4499999997</v>
      </c>
      <c r="D32" s="89">
        <f t="shared" si="11"/>
        <v>-1462518.1429199995</v>
      </c>
      <c r="E32" s="88">
        <f t="shared" si="11"/>
        <v>-654251.4499999997</v>
      </c>
      <c r="F32" s="89">
        <f t="shared" si="11"/>
        <v>-1462518.1429199995</v>
      </c>
      <c r="G32" s="202">
        <f t="shared" si="11"/>
        <v>-519165.4499999997</v>
      </c>
      <c r="H32" s="89">
        <f>-H30</f>
        <v>-1327432.1429199998</v>
      </c>
      <c r="I32" s="80">
        <f>G32-C32</f>
        <v>135086</v>
      </c>
      <c r="J32" s="81">
        <f aca="true" t="shared" si="12" ref="I32:J34">H32-D32</f>
        <v>135085.99999999977</v>
      </c>
      <c r="K32" s="12"/>
    </row>
    <row r="33" spans="1:11" ht="15">
      <c r="A33" s="94" t="s">
        <v>14</v>
      </c>
      <c r="B33" s="190"/>
      <c r="C33" s="202"/>
      <c r="D33" s="89"/>
      <c r="E33" s="88"/>
      <c r="F33" s="89"/>
      <c r="G33" s="202"/>
      <c r="H33" s="89"/>
      <c r="I33" s="80">
        <f t="shared" si="12"/>
        <v>0</v>
      </c>
      <c r="J33" s="81">
        <f t="shared" si="12"/>
        <v>0</v>
      </c>
      <c r="K33" s="12"/>
    </row>
    <row r="34" spans="1:11" s="8" customFormat="1" ht="17.25" customHeight="1">
      <c r="A34" s="101" t="s">
        <v>15</v>
      </c>
      <c r="B34" s="190"/>
      <c r="C34" s="202"/>
      <c r="D34" s="89"/>
      <c r="E34" s="88"/>
      <c r="F34" s="89"/>
      <c r="G34" s="202"/>
      <c r="H34" s="89"/>
      <c r="I34" s="80">
        <f t="shared" si="12"/>
        <v>0</v>
      </c>
      <c r="J34" s="81">
        <f t="shared" si="12"/>
        <v>0</v>
      </c>
      <c r="K34" s="12"/>
    </row>
    <row r="35" spans="1:11" ht="15">
      <c r="A35" s="99" t="s">
        <v>9</v>
      </c>
      <c r="B35" s="190">
        <f aca="true" t="shared" si="13" ref="B35:H35">SUM(B32:B34)</f>
        <v>-3718773.8499999996</v>
      </c>
      <c r="C35" s="202">
        <f t="shared" si="13"/>
        <v>-654251.4499999997</v>
      </c>
      <c r="D35" s="89">
        <f t="shared" si="13"/>
        <v>-1462518.1429199995</v>
      </c>
      <c r="E35" s="88">
        <f t="shared" si="13"/>
        <v>-654251.4499999997</v>
      </c>
      <c r="F35" s="89">
        <f t="shared" si="13"/>
        <v>-1462518.1429199995</v>
      </c>
      <c r="G35" s="242">
        <f t="shared" si="13"/>
        <v>-519165.4499999997</v>
      </c>
      <c r="H35" s="201">
        <f t="shared" si="13"/>
        <v>-1327432.1429199998</v>
      </c>
      <c r="I35" s="88"/>
      <c r="J35" s="89"/>
      <c r="K35" s="12"/>
    </row>
    <row r="36" spans="1:11" s="215" customFormat="1" ht="15.75" thickBot="1">
      <c r="A36" s="206" t="s">
        <v>16</v>
      </c>
      <c r="B36" s="228">
        <f aca="true" t="shared" si="14" ref="B36:H36">B30+B35</f>
        <v>0</v>
      </c>
      <c r="C36" s="229">
        <f t="shared" si="14"/>
        <v>0</v>
      </c>
      <c r="D36" s="230">
        <f t="shared" si="14"/>
        <v>0</v>
      </c>
      <c r="E36" s="231">
        <f t="shared" si="14"/>
        <v>0</v>
      </c>
      <c r="F36" s="230">
        <f t="shared" si="14"/>
        <v>0</v>
      </c>
      <c r="G36" s="231">
        <f t="shared" si="14"/>
        <v>0</v>
      </c>
      <c r="H36" s="230">
        <f t="shared" si="14"/>
        <v>0</v>
      </c>
      <c r="I36" s="231"/>
      <c r="J36" s="230"/>
      <c r="K36" s="227"/>
    </row>
    <row r="37" spans="1:11" ht="18" customHeight="1">
      <c r="A37" s="4"/>
      <c r="B37" s="18"/>
      <c r="C37" s="18"/>
      <c r="D37" s="18"/>
      <c r="E37" s="18"/>
      <c r="F37" s="18"/>
      <c r="G37" s="18"/>
      <c r="H37" s="18"/>
      <c r="I37" s="18"/>
      <c r="J37" s="18"/>
      <c r="K37" s="5"/>
    </row>
    <row r="38" spans="1:11" s="8" customFormat="1" ht="18" customHeight="1">
      <c r="A38" s="4" t="s">
        <v>329</v>
      </c>
      <c r="B38" s="18"/>
      <c r="C38" s="18"/>
      <c r="D38" s="18"/>
      <c r="E38" s="18"/>
      <c r="F38" s="18"/>
      <c r="G38" s="18"/>
      <c r="H38" s="18"/>
      <c r="I38" s="18"/>
      <c r="J38" s="18"/>
      <c r="K38" s="5"/>
    </row>
    <row r="39" spans="1:11" s="8" customFormat="1" ht="18" customHeight="1">
      <c r="A39" s="4" t="s">
        <v>330</v>
      </c>
      <c r="B39" s="18"/>
      <c r="C39" s="18"/>
      <c r="D39" s="18"/>
      <c r="E39" s="18"/>
      <c r="F39" s="18"/>
      <c r="G39" s="18"/>
      <c r="H39" s="18"/>
      <c r="I39" s="18"/>
      <c r="J39" s="18"/>
      <c r="K39" s="5"/>
    </row>
    <row r="40" spans="1:11" s="8" customFormat="1" ht="18" customHeight="1">
      <c r="A40" s="4" t="s">
        <v>331</v>
      </c>
      <c r="B40" s="18"/>
      <c r="C40" s="18"/>
      <c r="D40" s="18"/>
      <c r="E40" s="18"/>
      <c r="F40" s="18"/>
      <c r="G40" s="18"/>
      <c r="H40" s="18"/>
      <c r="I40" s="18"/>
      <c r="J40" s="18"/>
      <c r="K40" s="5"/>
    </row>
    <row r="41" spans="1:11" s="8" customFormat="1" ht="18" customHeight="1">
      <c r="A41" s="4" t="s">
        <v>332</v>
      </c>
      <c r="B41" s="18"/>
      <c r="C41" s="18"/>
      <c r="D41" s="18"/>
      <c r="E41" s="18"/>
      <c r="F41" s="18"/>
      <c r="G41" s="18"/>
      <c r="H41" s="18"/>
      <c r="I41" s="18"/>
      <c r="J41" s="18"/>
      <c r="K41" s="5"/>
    </row>
    <row r="42" spans="1:11" s="8" customFormat="1" ht="18" customHeight="1">
      <c r="A42" s="241"/>
      <c r="B42" s="18"/>
      <c r="C42" s="18"/>
      <c r="D42" s="18"/>
      <c r="E42" s="18"/>
      <c r="F42" s="18"/>
      <c r="G42" s="18"/>
      <c r="H42" s="18"/>
      <c r="I42" s="18"/>
      <c r="J42" s="18"/>
      <c r="K42" s="5"/>
    </row>
    <row r="43" spans="1:11" s="8" customFormat="1" ht="18" customHeight="1">
      <c r="A43" s="4"/>
      <c r="B43" s="18"/>
      <c r="C43" s="18"/>
      <c r="D43" s="18"/>
      <c r="E43" s="18"/>
      <c r="F43" s="18"/>
      <c r="G43" s="18"/>
      <c r="H43" s="18"/>
      <c r="I43" s="18"/>
      <c r="J43" s="18"/>
      <c r="K43" s="5"/>
    </row>
    <row r="44" spans="1:11" s="8" customFormat="1" ht="18" customHeight="1">
      <c r="A44" s="4"/>
      <c r="B44" s="18"/>
      <c r="C44" s="18"/>
      <c r="D44" s="18"/>
      <c r="E44" s="18"/>
      <c r="F44" s="18"/>
      <c r="G44" s="18"/>
      <c r="H44" s="18"/>
      <c r="I44" s="18"/>
      <c r="J44" s="18"/>
      <c r="K44" s="5"/>
    </row>
    <row r="45" spans="1:11" s="8" customFormat="1" ht="18" customHeight="1">
      <c r="A45" s="4"/>
      <c r="B45" s="18"/>
      <c r="C45" s="18"/>
      <c r="D45" s="18"/>
      <c r="E45" s="18"/>
      <c r="F45" s="18"/>
      <c r="G45" s="18"/>
      <c r="H45" s="18"/>
      <c r="I45" s="18"/>
      <c r="J45" s="18"/>
      <c r="K45" s="5"/>
    </row>
    <row r="46" spans="1:11" s="8" customFormat="1" ht="18" customHeight="1">
      <c r="A46" s="4"/>
      <c r="B46" s="18"/>
      <c r="C46" s="18"/>
      <c r="D46" s="18"/>
      <c r="E46" s="18"/>
      <c r="F46" s="18"/>
      <c r="G46" s="18"/>
      <c r="H46" s="18"/>
      <c r="I46" s="18"/>
      <c r="J46" s="18"/>
      <c r="K46" s="5"/>
    </row>
    <row r="47" spans="1:11" s="8" customFormat="1" ht="18" customHeight="1">
      <c r="A47" s="4"/>
      <c r="B47" s="18"/>
      <c r="C47" s="18"/>
      <c r="D47" s="18"/>
      <c r="E47" s="18"/>
      <c r="F47" s="18"/>
      <c r="G47" s="18"/>
      <c r="H47" s="18"/>
      <c r="I47" s="18"/>
      <c r="J47" s="18"/>
      <c r="K47" s="5"/>
    </row>
    <row r="48" spans="3:9" ht="15">
      <c r="C48" s="19"/>
      <c r="E48" s="19"/>
      <c r="G48" s="19"/>
      <c r="I48" s="19"/>
    </row>
    <row r="49" spans="3:9" ht="15">
      <c r="C49" s="19"/>
      <c r="E49" s="19"/>
      <c r="G49" s="19"/>
      <c r="I49" s="19"/>
    </row>
    <row r="50" spans="1:10" ht="15" hidden="1">
      <c r="A50" s="111" t="s">
        <v>265</v>
      </c>
      <c r="C50" s="19" t="s">
        <v>281</v>
      </c>
      <c r="D50" s="19"/>
      <c r="E50" s="19"/>
      <c r="F50" s="107" t="s">
        <v>278</v>
      </c>
      <c r="H50" s="19"/>
      <c r="I50" s="19"/>
      <c r="J50" s="19"/>
    </row>
    <row r="51" spans="1:7" ht="15" hidden="1">
      <c r="A51" s="6" t="s">
        <v>266</v>
      </c>
      <c r="B51" s="20">
        <v>243366</v>
      </c>
      <c r="C51" s="20">
        <v>-345439</v>
      </c>
      <c r="F51" s="105" t="s">
        <v>279</v>
      </c>
      <c r="G51" s="20">
        <v>51086</v>
      </c>
    </row>
    <row r="52" spans="1:7" ht="15" hidden="1">
      <c r="A52" s="6" t="s">
        <v>267</v>
      </c>
      <c r="B52" s="20">
        <v>134226</v>
      </c>
      <c r="F52" s="106" t="s">
        <v>280</v>
      </c>
      <c r="G52" s="103">
        <v>84000</v>
      </c>
    </row>
    <row r="53" spans="1:7" ht="15" hidden="1">
      <c r="A53" s="6" t="s">
        <v>268</v>
      </c>
      <c r="B53" s="20">
        <v>23753</v>
      </c>
      <c r="C53" s="20">
        <v>-5823</v>
      </c>
      <c r="F53" s="105"/>
      <c r="G53" s="112">
        <f>SUM(G51:G52)</f>
        <v>135086</v>
      </c>
    </row>
    <row r="54" spans="1:6" ht="15" hidden="1">
      <c r="A54" s="6" t="s">
        <v>269</v>
      </c>
      <c r="B54" s="20">
        <v>20001</v>
      </c>
      <c r="F54" s="105"/>
    </row>
    <row r="55" spans="1:6" ht="15" hidden="1">
      <c r="A55" s="6" t="s">
        <v>270</v>
      </c>
      <c r="B55" s="20">
        <v>2445</v>
      </c>
      <c r="F55" s="105"/>
    </row>
    <row r="56" spans="1:6" ht="15" hidden="1">
      <c r="A56" s="6" t="s">
        <v>271</v>
      </c>
      <c r="B56" s="20">
        <v>400000</v>
      </c>
      <c r="C56" s="20">
        <v>-70641</v>
      </c>
      <c r="F56" s="20">
        <f>B30</f>
        <v>3718773.8499999996</v>
      </c>
    </row>
    <row r="57" spans="1:6" ht="15" hidden="1">
      <c r="A57" s="6" t="s">
        <v>272</v>
      </c>
      <c r="B57" s="20">
        <v>143155</v>
      </c>
      <c r="C57" s="20">
        <v>-5326</v>
      </c>
      <c r="F57" s="20">
        <v>3718773.73</v>
      </c>
    </row>
    <row r="58" spans="1:6" ht="15" hidden="1">
      <c r="A58" s="6" t="s">
        <v>273</v>
      </c>
      <c r="B58" s="20">
        <v>38423</v>
      </c>
      <c r="C58" s="20">
        <v>-28607</v>
      </c>
      <c r="F58" s="20">
        <f>F56-F57</f>
        <v>0.11999999964609742</v>
      </c>
    </row>
    <row r="59" spans="1:3" ht="15" hidden="1">
      <c r="A59" s="6" t="s">
        <v>274</v>
      </c>
      <c r="B59" s="20">
        <v>414811</v>
      </c>
      <c r="C59" s="20">
        <v>-253141</v>
      </c>
    </row>
    <row r="60" spans="1:2" ht="15" hidden="1">
      <c r="A60" s="102" t="s">
        <v>275</v>
      </c>
      <c r="B60" s="103">
        <v>548</v>
      </c>
    </row>
    <row r="61" ht="15" hidden="1">
      <c r="B61" s="108">
        <f>SUM(B51:B60)</f>
        <v>1420728</v>
      </c>
    </row>
    <row r="62" ht="15" hidden="1"/>
    <row r="63" ht="15" hidden="1">
      <c r="A63" s="110" t="s">
        <v>276</v>
      </c>
    </row>
    <row r="64" spans="1:2" ht="15" hidden="1">
      <c r="A64" s="8" t="s">
        <v>277</v>
      </c>
      <c r="B64" s="20">
        <v>1803527</v>
      </c>
    </row>
    <row r="65" spans="1:2" ht="15" hidden="1">
      <c r="A65" s="8" t="s">
        <v>261</v>
      </c>
      <c r="B65" s="20">
        <v>1250000</v>
      </c>
    </row>
    <row r="66" spans="1:3" ht="15" hidden="1">
      <c r="A66" s="104" t="s">
        <v>264</v>
      </c>
      <c r="B66" s="103">
        <v>121351</v>
      </c>
      <c r="C66" s="20">
        <v>-31278</v>
      </c>
    </row>
    <row r="67" spans="2:3" ht="15" hidden="1">
      <c r="B67" s="109">
        <f>SUM(B64:B66)</f>
        <v>3174878</v>
      </c>
      <c r="C67" s="113">
        <f>SUM(C51:C66)</f>
        <v>-740255</v>
      </c>
    </row>
  </sheetData>
  <mergeCells count="6">
    <mergeCell ref="A1:K1"/>
    <mergeCell ref="A2:K2"/>
    <mergeCell ref="A5:K5"/>
    <mergeCell ref="A4:K4"/>
    <mergeCell ref="B6:E6"/>
    <mergeCell ref="F6:K6"/>
  </mergeCells>
  <printOptions horizontalCentered="1" verticalCentered="1"/>
  <pageMargins left="0.17" right="0.19" top="0.25" bottom="0.39" header="0.17" footer="0.17"/>
  <pageSetup fitToHeight="1" fitToWidth="1" horizontalDpi="600" verticalDpi="600" orientation="landscape" paperSize="5"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G48"/>
  <sheetViews>
    <sheetView showGridLines="0" workbookViewId="0" topLeftCell="A1">
      <selection activeCell="B40" sqref="B40:F40"/>
    </sheetView>
  </sheetViews>
  <sheetFormatPr defaultColWidth="9.140625" defaultRowHeight="15"/>
  <cols>
    <col min="1" max="1" width="5.28125" style="24" customWidth="1"/>
    <col min="2" max="2" width="35.421875" style="24" customWidth="1"/>
    <col min="3" max="3" width="9.140625" style="24" customWidth="1"/>
    <col min="4" max="4" width="10.7109375" style="24" customWidth="1"/>
    <col min="5" max="5" width="12.7109375" style="28" customWidth="1"/>
    <col min="6" max="6" width="10.421875" style="24" customWidth="1"/>
    <col min="7" max="7" width="6.421875" style="24" customWidth="1"/>
    <col min="8" max="16384" width="9.140625" style="24" customWidth="1"/>
  </cols>
  <sheetData>
    <row r="2" spans="1:7" ht="18">
      <c r="A2" s="251" t="s">
        <v>197</v>
      </c>
      <c r="B2" s="251"/>
      <c r="C2" s="251"/>
      <c r="D2" s="251"/>
      <c r="E2" s="251"/>
      <c r="F2" s="251"/>
      <c r="G2" s="23"/>
    </row>
    <row r="3" spans="1:7" ht="18">
      <c r="A3" s="252" t="s">
        <v>198</v>
      </c>
      <c r="B3" s="252"/>
      <c r="C3" s="252"/>
      <c r="D3" s="252"/>
      <c r="E3" s="252"/>
      <c r="F3" s="252"/>
      <c r="G3" s="23"/>
    </row>
    <row r="6" spans="2:4" ht="13.5" thickBot="1">
      <c r="B6" s="25" t="s">
        <v>199</v>
      </c>
      <c r="C6" s="26" t="s">
        <v>63</v>
      </c>
      <c r="D6" s="27"/>
    </row>
    <row r="8" spans="2:4" ht="13.5" thickBot="1">
      <c r="B8" s="25" t="s">
        <v>200</v>
      </c>
      <c r="C8" s="29" t="s">
        <v>201</v>
      </c>
      <c r="D8" s="27"/>
    </row>
    <row r="9" spans="2:4" ht="15">
      <c r="B9" s="25"/>
      <c r="C9" s="30"/>
      <c r="D9" s="31"/>
    </row>
    <row r="10" spans="2:4" ht="14.25" thickBot="1">
      <c r="B10" s="25" t="s">
        <v>202</v>
      </c>
      <c r="C10" s="32" t="s">
        <v>203</v>
      </c>
      <c r="D10" s="33"/>
    </row>
    <row r="11" spans="2:4" ht="15">
      <c r="B11" s="25"/>
      <c r="C11" s="30"/>
      <c r="D11" s="31"/>
    </row>
    <row r="12" spans="2:4" ht="15">
      <c r="B12" s="25"/>
      <c r="C12" s="30"/>
      <c r="D12" s="31"/>
    </row>
    <row r="13" spans="1:4" ht="15">
      <c r="A13" s="25" t="s">
        <v>204</v>
      </c>
      <c r="B13" s="25"/>
      <c r="C13" s="30"/>
      <c r="D13" s="31"/>
    </row>
    <row r="14" spans="2:5" ht="13.5" customHeight="1">
      <c r="B14" s="34" t="s">
        <v>205</v>
      </c>
      <c r="C14" s="31"/>
      <c r="D14" s="31"/>
      <c r="E14" s="35">
        <v>3837789</v>
      </c>
    </row>
    <row r="15" spans="2:5" ht="15">
      <c r="B15" s="36" t="s">
        <v>206</v>
      </c>
      <c r="E15" s="28">
        <f>'[2]3473R'!J28</f>
        <v>961252</v>
      </c>
    </row>
    <row r="16" spans="2:5" ht="15">
      <c r="B16" s="34" t="s">
        <v>207</v>
      </c>
      <c r="C16" s="31"/>
      <c r="D16" s="31"/>
      <c r="E16" s="37">
        <f>-'[2]3473E'!I22</f>
        <v>-990730</v>
      </c>
    </row>
    <row r="17" spans="2:5" ht="15.75" thickBot="1">
      <c r="B17" s="36" t="s">
        <v>208</v>
      </c>
      <c r="E17" s="38">
        <f>SUM(E14:E16)</f>
        <v>3808311</v>
      </c>
    </row>
    <row r="18" ht="13.5" thickTop="1">
      <c r="B18" s="39"/>
    </row>
    <row r="19" spans="1:2" ht="15">
      <c r="A19" s="25" t="s">
        <v>209</v>
      </c>
      <c r="B19" s="39"/>
    </row>
    <row r="20" spans="2:5" ht="15">
      <c r="B20" s="36" t="s">
        <v>210</v>
      </c>
      <c r="E20" s="28">
        <f>-'[2]3473E'!M22</f>
        <v>-1420728</v>
      </c>
    </row>
    <row r="21" spans="2:5" ht="15">
      <c r="B21" s="39" t="s">
        <v>211</v>
      </c>
      <c r="E21" s="28">
        <v>0</v>
      </c>
    </row>
    <row r="22" spans="2:5" ht="15">
      <c r="B22" s="39" t="s">
        <v>212</v>
      </c>
      <c r="E22" s="28">
        <v>0</v>
      </c>
    </row>
    <row r="23" spans="2:5" ht="15">
      <c r="B23" s="39" t="s">
        <v>213</v>
      </c>
      <c r="E23" s="37">
        <f>-'[2]3473E'!K22</f>
        <v>1</v>
      </c>
    </row>
    <row r="24" spans="2:5" ht="15">
      <c r="B24" s="36" t="s">
        <v>214</v>
      </c>
      <c r="E24" s="40">
        <f>SUM(E20:E23)</f>
        <v>-1420727</v>
      </c>
    </row>
    <row r="25" ht="15">
      <c r="B25" s="39"/>
    </row>
    <row r="26" spans="1:2" ht="15">
      <c r="A26" s="25" t="s">
        <v>215</v>
      </c>
      <c r="B26" s="39"/>
    </row>
    <row r="27" spans="2:6" ht="13.5">
      <c r="B27" s="41" t="s">
        <v>216</v>
      </c>
      <c r="C27" s="42"/>
      <c r="D27" s="31"/>
      <c r="E27" s="40">
        <v>0</v>
      </c>
      <c r="F27" s="43"/>
    </row>
    <row r="28" spans="2:6" ht="13.5">
      <c r="B28" s="41" t="s">
        <v>217</v>
      </c>
      <c r="C28" s="42"/>
      <c r="D28" s="31"/>
      <c r="E28" s="37">
        <v>0</v>
      </c>
      <c r="F28" s="43"/>
    </row>
    <row r="29" spans="2:6" ht="15">
      <c r="B29" s="44" t="s">
        <v>218</v>
      </c>
      <c r="C29" s="31"/>
      <c r="D29" s="45"/>
      <c r="E29" s="46">
        <f>SUM(E27:E28)</f>
        <v>0</v>
      </c>
      <c r="F29" s="31"/>
    </row>
    <row r="31" ht="15">
      <c r="A31" s="25" t="s">
        <v>219</v>
      </c>
    </row>
    <row r="32" spans="2:5" ht="15">
      <c r="B32" s="36" t="s">
        <v>220</v>
      </c>
      <c r="E32" s="28">
        <v>0</v>
      </c>
    </row>
    <row r="33" spans="2:5" ht="15">
      <c r="B33" s="34" t="s">
        <v>221</v>
      </c>
      <c r="E33" s="28">
        <v>0</v>
      </c>
    </row>
    <row r="34" ht="15">
      <c r="B34" s="44"/>
    </row>
    <row r="35" spans="1:6" ht="15.75" customHeight="1">
      <c r="A35" s="47" t="s">
        <v>222</v>
      </c>
      <c r="C35" s="31"/>
      <c r="D35" s="31"/>
      <c r="E35" s="48">
        <f>E33+E32+E29+E24+E17</f>
        <v>2387584</v>
      </c>
      <c r="F35" s="31"/>
    </row>
    <row r="36" spans="1:6" ht="15.75" customHeight="1">
      <c r="A36" s="47"/>
      <c r="C36" s="31"/>
      <c r="D36" s="31"/>
      <c r="E36" s="49"/>
      <c r="F36" s="31"/>
    </row>
    <row r="37" spans="2:6" ht="15.75" customHeight="1">
      <c r="B37" s="24" t="s">
        <v>223</v>
      </c>
      <c r="C37" s="31"/>
      <c r="D37" s="31"/>
      <c r="E37" s="49"/>
      <c r="F37" s="31"/>
    </row>
    <row r="38" spans="1:6" ht="15.75" customHeight="1">
      <c r="A38" s="47"/>
      <c r="C38" s="31"/>
      <c r="D38" s="31"/>
      <c r="E38" s="49"/>
      <c r="F38" s="31"/>
    </row>
    <row r="40" spans="2:6" ht="41.45" customHeight="1">
      <c r="B40" s="253" t="s">
        <v>224</v>
      </c>
      <c r="C40" s="254"/>
      <c r="D40" s="254"/>
      <c r="E40" s="254"/>
      <c r="F40" s="254"/>
    </row>
    <row r="41" spans="2:6" ht="15" customHeight="1">
      <c r="B41" s="50"/>
      <c r="C41" s="51"/>
      <c r="D41" s="51"/>
      <c r="E41" s="51"/>
      <c r="F41" s="51"/>
    </row>
    <row r="42" spans="2:6" ht="15">
      <c r="B42" s="52" t="s">
        <v>225</v>
      </c>
      <c r="C42" s="53"/>
      <c r="D42" s="54"/>
      <c r="E42" s="55"/>
      <c r="F42" s="28">
        <v>100000</v>
      </c>
    </row>
    <row r="43" spans="2:6" ht="15">
      <c r="B43" s="52" t="s">
        <v>226</v>
      </c>
      <c r="C43" s="53"/>
      <c r="D43" s="42"/>
      <c r="E43" s="55"/>
      <c r="F43" s="37">
        <v>20000</v>
      </c>
    </row>
    <row r="44" spans="2:6" ht="15">
      <c r="B44" s="56" t="s">
        <v>227</v>
      </c>
      <c r="C44" s="42"/>
      <c r="D44" s="42"/>
      <c r="E44" s="57"/>
      <c r="F44" s="28">
        <f>SUM(F42:F43)</f>
        <v>120000</v>
      </c>
    </row>
    <row r="46" spans="2:6" ht="15">
      <c r="B46" s="255" t="s">
        <v>228</v>
      </c>
      <c r="C46" s="256"/>
      <c r="D46" s="256"/>
      <c r="E46" s="256"/>
      <c r="F46" s="256"/>
    </row>
    <row r="47" spans="2:6" ht="15">
      <c r="B47" s="256"/>
      <c r="C47" s="256"/>
      <c r="D47" s="256"/>
      <c r="E47" s="256"/>
      <c r="F47" s="256"/>
    </row>
    <row r="48" spans="2:6" ht="37.5" customHeight="1">
      <c r="B48" s="256"/>
      <c r="C48" s="256"/>
      <c r="D48" s="256"/>
      <c r="E48" s="256"/>
      <c r="F48" s="256"/>
    </row>
  </sheetData>
  <mergeCells count="4">
    <mergeCell ref="A2:F2"/>
    <mergeCell ref="A3:F3"/>
    <mergeCell ref="B40:F40"/>
    <mergeCell ref="B46:F48"/>
  </mergeCells>
  <printOptions horizontalCentered="1" verticalCentered="1"/>
  <pageMargins left="0.75" right="0.75" top="0.55" bottom="0.76" header="0.31" footer="0.5"/>
  <pageSetup fitToHeight="1" fitToWidth="1" horizontalDpi="600" verticalDpi="600" orientation="portrait" r:id="rId3"/>
  <headerFooter alignWithMargins="0">
    <oddFooter>&amp;L&amp;8&amp;T &amp;D&amp;R&amp;8&amp;A &amp;F</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16">
      <selection activeCell="J18" sqref="J18"/>
    </sheetView>
  </sheetViews>
  <sheetFormatPr defaultColWidth="9.140625" defaultRowHeight="15"/>
  <cols>
    <col min="1" max="1" width="15.00390625" style="120" customWidth="1"/>
    <col min="2" max="2" width="28.00390625" style="120" bestFit="1" customWidth="1"/>
    <col min="3" max="3" width="13.00390625" style="120" customWidth="1"/>
    <col min="4" max="4" width="11.00390625" style="120" customWidth="1"/>
    <col min="5" max="5" width="12.28125" style="120" customWidth="1"/>
    <col min="6" max="6" width="13.28125" style="120" customWidth="1"/>
    <col min="7" max="7" width="14.57421875" style="120" customWidth="1"/>
    <col min="8" max="8" width="14.00390625" style="120" customWidth="1"/>
    <col min="9" max="9" width="14.57421875" style="120" customWidth="1"/>
    <col min="10" max="10" width="14.00390625" style="120" customWidth="1"/>
    <col min="11" max="11" width="63.8515625" style="120" customWidth="1"/>
    <col min="12" max="16384" width="9.140625" style="120" customWidth="1"/>
  </cols>
  <sheetData>
    <row r="1" spans="1:11" ht="18">
      <c r="A1" s="261" t="s">
        <v>285</v>
      </c>
      <c r="B1" s="261"/>
      <c r="C1" s="261"/>
      <c r="D1" s="261"/>
      <c r="E1" s="261"/>
      <c r="F1" s="261"/>
      <c r="G1" s="261"/>
      <c r="H1" s="261"/>
      <c r="I1" s="261"/>
      <c r="J1" s="261"/>
      <c r="K1" s="261"/>
    </row>
    <row r="2" spans="1:10" ht="18">
      <c r="A2" s="121"/>
      <c r="B2" s="122"/>
      <c r="C2" s="122"/>
      <c r="D2" s="122"/>
      <c r="E2" s="122"/>
      <c r="F2" s="122"/>
      <c r="G2" s="122"/>
      <c r="H2" s="122"/>
      <c r="I2" s="122"/>
      <c r="J2" s="122"/>
    </row>
    <row r="3" spans="1:10" ht="15">
      <c r="A3" s="262" t="s">
        <v>286</v>
      </c>
      <c r="B3" s="263"/>
      <c r="C3" s="263"/>
      <c r="D3" s="264"/>
      <c r="E3" s="122"/>
      <c r="F3" s="122"/>
      <c r="G3" s="122"/>
      <c r="H3" s="122"/>
      <c r="I3" s="122"/>
      <c r="J3" s="122"/>
    </row>
    <row r="4" spans="1:10" ht="18">
      <c r="A4" s="121"/>
      <c r="B4" s="122"/>
      <c r="C4" s="122"/>
      <c r="D4" s="122"/>
      <c r="E4" s="122"/>
      <c r="F4" s="122"/>
      <c r="G4" s="122"/>
      <c r="H4" s="122"/>
      <c r="I4" s="122"/>
      <c r="J4" s="122"/>
    </row>
    <row r="5" spans="1:10" ht="15.75" customHeight="1">
      <c r="A5" s="123" t="s">
        <v>287</v>
      </c>
      <c r="B5" s="124"/>
      <c r="C5" s="125"/>
      <c r="D5" s="125"/>
      <c r="E5" s="125"/>
      <c r="F5" s="125"/>
      <c r="G5" s="125"/>
      <c r="H5" s="125"/>
      <c r="I5" s="125"/>
      <c r="J5" s="125"/>
    </row>
    <row r="6" spans="1:10" ht="14.25" customHeight="1">
      <c r="A6" s="126"/>
      <c r="B6" s="127" t="s">
        <v>288</v>
      </c>
      <c r="C6" s="125"/>
      <c r="D6" s="125"/>
      <c r="E6" s="125"/>
      <c r="F6" s="125"/>
      <c r="G6" s="125"/>
      <c r="H6" s="125"/>
      <c r="I6" s="125"/>
      <c r="J6" s="125"/>
    </row>
    <row r="7" spans="1:10" ht="14.25" customHeight="1">
      <c r="A7" s="126"/>
      <c r="B7" s="127" t="s">
        <v>289</v>
      </c>
      <c r="C7" s="125"/>
      <c r="D7" s="125"/>
      <c r="E7" s="125"/>
      <c r="F7" s="125"/>
      <c r="G7" s="125"/>
      <c r="H7" s="125"/>
      <c r="I7" s="125"/>
      <c r="J7" s="125"/>
    </row>
    <row r="8" spans="1:4" ht="15">
      <c r="A8" s="128"/>
      <c r="B8" s="129" t="s">
        <v>290</v>
      </c>
      <c r="C8" s="130"/>
      <c r="D8" s="130"/>
    </row>
    <row r="9" spans="1:7" ht="48" customHeight="1">
      <c r="A9" s="131" t="s">
        <v>291</v>
      </c>
      <c r="B9" s="132" t="s">
        <v>292</v>
      </c>
      <c r="C9" s="257" t="s">
        <v>293</v>
      </c>
      <c r="D9" s="258"/>
      <c r="E9" s="258"/>
      <c r="F9" s="258"/>
      <c r="G9" s="259"/>
    </row>
    <row r="10" spans="1:7" ht="41.25" customHeight="1">
      <c r="A10" s="133" t="s">
        <v>294</v>
      </c>
      <c r="B10" s="133" t="s">
        <v>295</v>
      </c>
      <c r="C10" s="265" t="s">
        <v>296</v>
      </c>
      <c r="D10" s="266"/>
      <c r="E10" s="266"/>
      <c r="F10" s="266"/>
      <c r="G10" s="267"/>
    </row>
    <row r="11" spans="1:10" ht="15">
      <c r="A11" s="134"/>
      <c r="B11" s="130"/>
      <c r="C11" s="130"/>
      <c r="D11" s="130"/>
      <c r="H11" s="130"/>
      <c r="J11" s="130"/>
    </row>
    <row r="12" spans="1:10" ht="15.75">
      <c r="A12" s="268" t="s">
        <v>297</v>
      </c>
      <c r="B12" s="269"/>
      <c r="C12" s="269"/>
      <c r="D12" s="269"/>
      <c r="E12" s="269"/>
      <c r="F12" s="269"/>
      <c r="G12" s="269"/>
      <c r="H12" s="269"/>
      <c r="I12" s="135"/>
      <c r="J12" s="135"/>
    </row>
    <row r="13" spans="1:11" ht="62.25" customHeight="1">
      <c r="A13" s="136" t="s">
        <v>298</v>
      </c>
      <c r="B13" s="136" t="s">
        <v>299</v>
      </c>
      <c r="C13" s="136" t="s">
        <v>300</v>
      </c>
      <c r="D13" s="136" t="s">
        <v>301</v>
      </c>
      <c r="E13" s="136" t="s">
        <v>302</v>
      </c>
      <c r="F13" s="136" t="s">
        <v>303</v>
      </c>
      <c r="G13" s="136" t="s">
        <v>304</v>
      </c>
      <c r="H13" s="137" t="s">
        <v>305</v>
      </c>
      <c r="I13" s="136" t="s">
        <v>306</v>
      </c>
      <c r="J13" s="137" t="s">
        <v>307</v>
      </c>
      <c r="K13" s="138" t="s">
        <v>308</v>
      </c>
    </row>
    <row r="14" spans="1:12" ht="15">
      <c r="A14" s="139" t="s">
        <v>309</v>
      </c>
      <c r="B14" s="140" t="s">
        <v>310</v>
      </c>
      <c r="C14" s="141" t="s">
        <v>311</v>
      </c>
      <c r="D14" s="140" t="s">
        <v>312</v>
      </c>
      <c r="E14" s="142" t="s">
        <v>310</v>
      </c>
      <c r="F14" s="140" t="s">
        <v>312</v>
      </c>
      <c r="G14" s="142"/>
      <c r="H14" s="141"/>
      <c r="I14" s="142"/>
      <c r="J14" s="141"/>
      <c r="K14" s="143"/>
      <c r="L14" s="144"/>
    </row>
    <row r="15" spans="1:11" ht="15">
      <c r="A15" s="270" t="s">
        <v>2</v>
      </c>
      <c r="B15" s="271"/>
      <c r="C15" s="271"/>
      <c r="D15" s="271"/>
      <c r="E15" s="271"/>
      <c r="F15" s="271"/>
      <c r="G15" s="271"/>
      <c r="H15" s="272"/>
      <c r="I15" s="145"/>
      <c r="J15" s="145"/>
      <c r="K15" s="146"/>
    </row>
    <row r="16" spans="1:11" ht="281.45" customHeight="1">
      <c r="A16" s="147" t="s">
        <v>63</v>
      </c>
      <c r="B16" s="148" t="s">
        <v>313</v>
      </c>
      <c r="C16" s="149" t="s">
        <v>97</v>
      </c>
      <c r="D16" s="150" t="s">
        <v>314</v>
      </c>
      <c r="E16" s="151" t="s">
        <v>152</v>
      </c>
      <c r="F16" s="151" t="s">
        <v>315</v>
      </c>
      <c r="G16" s="152"/>
      <c r="H16" s="153"/>
      <c r="I16" s="152"/>
      <c r="J16" s="153">
        <v>691110</v>
      </c>
      <c r="K16" s="154" t="s">
        <v>316</v>
      </c>
    </row>
    <row r="17" spans="1:11" ht="15">
      <c r="A17" s="147" t="s">
        <v>63</v>
      </c>
      <c r="B17" s="148" t="s">
        <v>313</v>
      </c>
      <c r="C17" s="149" t="s">
        <v>97</v>
      </c>
      <c r="D17" s="155" t="s">
        <v>317</v>
      </c>
      <c r="E17" s="151" t="s">
        <v>152</v>
      </c>
      <c r="F17" s="151" t="s">
        <v>315</v>
      </c>
      <c r="G17" s="156"/>
      <c r="H17" s="157"/>
      <c r="I17" s="156"/>
      <c r="J17" s="157">
        <v>5000</v>
      </c>
      <c r="K17" s="158"/>
    </row>
    <row r="18" spans="1:11" ht="15">
      <c r="A18" s="147" t="s">
        <v>63</v>
      </c>
      <c r="B18" s="148" t="s">
        <v>313</v>
      </c>
      <c r="C18" s="149" t="s">
        <v>97</v>
      </c>
      <c r="D18" s="159" t="s">
        <v>318</v>
      </c>
      <c r="E18" s="151" t="s">
        <v>152</v>
      </c>
      <c r="F18" s="151" t="s">
        <v>315</v>
      </c>
      <c r="G18" s="160"/>
      <c r="H18" s="161"/>
      <c r="I18" s="160"/>
      <c r="J18" s="162">
        <f>5114042+4800+9793+3000</f>
        <v>5131635</v>
      </c>
      <c r="K18" s="158"/>
    </row>
    <row r="19" spans="1:11" ht="15">
      <c r="A19" s="147" t="s">
        <v>63</v>
      </c>
      <c r="B19" s="148" t="s">
        <v>313</v>
      </c>
      <c r="C19" s="149" t="s">
        <v>97</v>
      </c>
      <c r="D19" s="159" t="s">
        <v>319</v>
      </c>
      <c r="E19" s="151" t="s">
        <v>152</v>
      </c>
      <c r="F19" s="151" t="s">
        <v>315</v>
      </c>
      <c r="G19" s="160"/>
      <c r="H19" s="162"/>
      <c r="I19" s="160"/>
      <c r="J19" s="162">
        <f>252800</f>
        <v>252800</v>
      </c>
      <c r="K19" s="163"/>
    </row>
    <row r="20" spans="1:11" ht="15">
      <c r="A20" s="147" t="s">
        <v>63</v>
      </c>
      <c r="B20" s="148" t="s">
        <v>313</v>
      </c>
      <c r="C20" s="149" t="s">
        <v>97</v>
      </c>
      <c r="D20" s="159">
        <v>59999</v>
      </c>
      <c r="E20" s="151" t="s">
        <v>152</v>
      </c>
      <c r="F20" s="151" t="s">
        <v>315</v>
      </c>
      <c r="G20" s="160"/>
      <c r="H20" s="162"/>
      <c r="I20" s="160"/>
      <c r="J20" s="162">
        <v>1216109</v>
      </c>
      <c r="K20" s="163"/>
    </row>
    <row r="21" spans="1:11" ht="15">
      <c r="A21" s="164"/>
      <c r="B21" s="165" t="s">
        <v>320</v>
      </c>
      <c r="C21" s="166"/>
      <c r="D21" s="166"/>
      <c r="E21" s="166"/>
      <c r="F21" s="166"/>
      <c r="G21" s="167">
        <f>SUM(G16:G20)</f>
        <v>0</v>
      </c>
      <c r="H21" s="168">
        <f>SUM(H16:H20)</f>
        <v>0</v>
      </c>
      <c r="I21" s="167">
        <f>SUM(I16:I20)</f>
        <v>0</v>
      </c>
      <c r="J21" s="168">
        <f>SUM(J16:J20)</f>
        <v>7296654</v>
      </c>
      <c r="K21" s="163"/>
    </row>
    <row r="22" spans="1:11" ht="15">
      <c r="A22" s="164"/>
      <c r="B22" s="169"/>
      <c r="C22" s="166"/>
      <c r="D22" s="166"/>
      <c r="E22" s="166"/>
      <c r="F22" s="166"/>
      <c r="G22" s="160"/>
      <c r="H22" s="162"/>
      <c r="I22" s="160"/>
      <c r="J22" s="162"/>
      <c r="K22" s="163"/>
    </row>
    <row r="23" spans="1:11" ht="15">
      <c r="A23" s="257" t="s">
        <v>4</v>
      </c>
      <c r="B23" s="258"/>
      <c r="C23" s="258"/>
      <c r="D23" s="258"/>
      <c r="E23" s="258"/>
      <c r="F23" s="258"/>
      <c r="G23" s="258"/>
      <c r="H23" s="259"/>
      <c r="I23" s="170"/>
      <c r="J23" s="170"/>
      <c r="K23" s="171"/>
    </row>
    <row r="24" spans="1:11" ht="15">
      <c r="A24" s="147"/>
      <c r="B24" s="148"/>
      <c r="C24" s="149"/>
      <c r="D24" s="149"/>
      <c r="E24" s="151"/>
      <c r="F24" s="151"/>
      <c r="G24" s="172"/>
      <c r="H24" s="157"/>
      <c r="I24" s="172"/>
      <c r="J24" s="153"/>
      <c r="K24" s="171"/>
    </row>
    <row r="25" spans="1:11" ht="15">
      <c r="A25" s="147"/>
      <c r="B25" s="148"/>
      <c r="C25" s="149"/>
      <c r="D25" s="149"/>
      <c r="E25" s="173"/>
      <c r="F25" s="173"/>
      <c r="G25" s="172"/>
      <c r="H25" s="157"/>
      <c r="I25" s="172"/>
      <c r="J25" s="157"/>
      <c r="K25" s="171"/>
    </row>
    <row r="26" spans="1:11" ht="15">
      <c r="A26" s="174"/>
      <c r="B26" s="164"/>
      <c r="C26" s="166"/>
      <c r="D26" s="175"/>
      <c r="E26" s="176"/>
      <c r="F26" s="176"/>
      <c r="G26" s="177"/>
      <c r="H26" s="161"/>
      <c r="I26" s="177"/>
      <c r="J26" s="178"/>
      <c r="K26" s="171"/>
    </row>
    <row r="27" spans="1:11" ht="15">
      <c r="A27" s="164"/>
      <c r="B27" s="164"/>
      <c r="C27" s="166"/>
      <c r="D27" s="175"/>
      <c r="E27" s="176"/>
      <c r="F27" s="176"/>
      <c r="G27" s="177"/>
      <c r="H27" s="178"/>
      <c r="I27" s="177"/>
      <c r="J27" s="178"/>
      <c r="K27" s="171"/>
    </row>
    <row r="28" spans="1:11" ht="13.5" thickBot="1">
      <c r="A28" s="179"/>
      <c r="B28" s="179" t="s">
        <v>320</v>
      </c>
      <c r="C28" s="180"/>
      <c r="D28" s="181" t="s">
        <v>321</v>
      </c>
      <c r="E28" s="181"/>
      <c r="F28" s="181"/>
      <c r="G28" s="182"/>
      <c r="H28" s="183">
        <f>SUM(H24:H27)</f>
        <v>0</v>
      </c>
      <c r="I28" s="182"/>
      <c r="J28" s="183">
        <f>SUM(J24:J27)</f>
        <v>0</v>
      </c>
      <c r="K28" s="184"/>
    </row>
    <row r="29" spans="1:10" ht="15" hidden="1">
      <c r="A29" s="126" t="s">
        <v>322</v>
      </c>
      <c r="B29" s="185"/>
      <c r="C29" s="186"/>
      <c r="D29" s="187"/>
      <c r="E29" s="168"/>
      <c r="F29" s="185" t="s">
        <v>323</v>
      </c>
      <c r="G29" s="185"/>
      <c r="H29" s="188">
        <v>0</v>
      </c>
      <c r="I29" s="185"/>
      <c r="J29" s="188">
        <v>0</v>
      </c>
    </row>
    <row r="30" spans="1:10" ht="15">
      <c r="A30" s="185"/>
      <c r="B30" s="185"/>
      <c r="C30" s="185"/>
      <c r="D30" s="185"/>
      <c r="E30" s="185"/>
      <c r="F30" s="185"/>
      <c r="G30" s="185"/>
      <c r="H30" s="185"/>
      <c r="I30" s="185"/>
      <c r="J30" s="185"/>
    </row>
    <row r="31" spans="1:11" ht="15">
      <c r="A31" s="260" t="s">
        <v>324</v>
      </c>
      <c r="B31" s="260"/>
      <c r="C31" s="260"/>
      <c r="D31" s="260"/>
      <c r="E31" s="260"/>
      <c r="F31" s="260"/>
      <c r="G31" s="260"/>
      <c r="H31" s="260"/>
      <c r="I31" s="260"/>
      <c r="J31" s="260"/>
      <c r="K31" s="260"/>
    </row>
  </sheetData>
  <mergeCells count="8">
    <mergeCell ref="A23:H23"/>
    <mergeCell ref="A31:K31"/>
    <mergeCell ref="A1:K1"/>
    <mergeCell ref="A3:D3"/>
    <mergeCell ref="C9:G9"/>
    <mergeCell ref="C10:G10"/>
    <mergeCell ref="A12:H12"/>
    <mergeCell ref="A15:H15"/>
  </mergeCells>
  <printOptions horizontalCentered="1"/>
  <pageMargins left="0.75" right="0.75" top="0.61" bottom="0.58" header="0.5" footer="0.24"/>
  <pageSetup fitToHeight="1" fitToWidth="1" horizontalDpi="600" verticalDpi="600" orientation="landscape" scale="57" r:id="rId3"/>
  <legacyDrawing r:id="rId2"/>
</worksheet>
</file>

<file path=xl/worksheets/sheet4.xml><?xml version="1.0" encoding="utf-8"?>
<worksheet xmlns="http://schemas.openxmlformats.org/spreadsheetml/2006/main" xmlns:r="http://schemas.openxmlformats.org/officeDocument/2006/relationships">
  <dimension ref="A1:AH136"/>
  <sheetViews>
    <sheetView view="pageBreakPreview" zoomScale="60" workbookViewId="0" topLeftCell="A1">
      <selection activeCell="O31" sqref="O31"/>
    </sheetView>
  </sheetViews>
  <sheetFormatPr defaultColWidth="9.140625" defaultRowHeight="15"/>
  <cols>
    <col min="1" max="5" width="9.140625" style="21" customWidth="1"/>
    <col min="6" max="6" width="38.421875" style="21" customWidth="1"/>
    <col min="7" max="7" width="34.7109375" style="21" customWidth="1"/>
    <col min="8" max="9" width="15.140625" style="21" customWidth="1"/>
    <col min="10" max="10" width="19.57421875" style="21" customWidth="1"/>
    <col min="11" max="13" width="9.140625" style="21" customWidth="1"/>
    <col min="14" max="14" width="23.00390625" style="22" customWidth="1"/>
    <col min="15" max="16384" width="9.140625" style="21" customWidth="1"/>
  </cols>
  <sheetData>
    <row r="1" spans="1:34" ht="15">
      <c r="A1" s="21" t="s">
        <v>29</v>
      </c>
      <c r="B1" s="21" t="s">
        <v>30</v>
      </c>
      <c r="C1" s="21" t="s">
        <v>31</v>
      </c>
      <c r="D1" s="21" t="s">
        <v>32</v>
      </c>
      <c r="E1" s="21" t="s">
        <v>33</v>
      </c>
      <c r="F1" s="21" t="s">
        <v>34</v>
      </c>
      <c r="G1" s="21" t="s">
        <v>35</v>
      </c>
      <c r="H1" s="21" t="s">
        <v>36</v>
      </c>
      <c r="I1" s="21" t="s">
        <v>37</v>
      </c>
      <c r="J1" s="21" t="s">
        <v>38</v>
      </c>
      <c r="K1" s="21" t="s">
        <v>39</v>
      </c>
      <c r="L1" s="21" t="s">
        <v>40</v>
      </c>
      <c r="M1" s="21" t="s">
        <v>41</v>
      </c>
      <c r="N1" s="22" t="s">
        <v>42</v>
      </c>
      <c r="O1" s="21" t="s">
        <v>43</v>
      </c>
      <c r="P1" s="21" t="s">
        <v>44</v>
      </c>
      <c r="Q1" s="21" t="s">
        <v>45</v>
      </c>
      <c r="R1" s="21" t="s">
        <v>46</v>
      </c>
      <c r="S1" s="21" t="s">
        <v>47</v>
      </c>
      <c r="T1" s="21" t="s">
        <v>48</v>
      </c>
      <c r="U1" s="21" t="s">
        <v>49</v>
      </c>
      <c r="V1" s="21" t="s">
        <v>50</v>
      </c>
      <c r="W1" s="21" t="s">
        <v>51</v>
      </c>
      <c r="X1" s="21" t="s">
        <v>52</v>
      </c>
      <c r="Y1" s="21" t="s">
        <v>53</v>
      </c>
      <c r="Z1" s="21" t="s">
        <v>54</v>
      </c>
      <c r="AA1" s="21" t="s">
        <v>55</v>
      </c>
      <c r="AB1" s="21" t="s">
        <v>56</v>
      </c>
      <c r="AC1" s="21" t="s">
        <v>57</v>
      </c>
      <c r="AD1" s="21" t="s">
        <v>58</v>
      </c>
      <c r="AE1" s="21" t="s">
        <v>59</v>
      </c>
      <c r="AF1" s="21" t="s">
        <v>60</v>
      </c>
      <c r="AG1" s="21" t="s">
        <v>61</v>
      </c>
      <c r="AH1" s="21" t="s">
        <v>62</v>
      </c>
    </row>
    <row r="2" spans="1:34" ht="15">
      <c r="A2" s="21" t="s">
        <v>63</v>
      </c>
      <c r="B2" s="21" t="s">
        <v>64</v>
      </c>
      <c r="C2" s="21" t="s">
        <v>65</v>
      </c>
      <c r="D2" s="21" t="s">
        <v>66</v>
      </c>
      <c r="E2" s="21" t="s">
        <v>67</v>
      </c>
      <c r="F2" s="21">
        <v>2012</v>
      </c>
      <c r="G2" s="21" t="s">
        <v>68</v>
      </c>
      <c r="H2" s="21" t="s">
        <v>69</v>
      </c>
      <c r="I2" s="21" t="s">
        <v>70</v>
      </c>
      <c r="J2" s="21" t="s">
        <v>71</v>
      </c>
      <c r="L2" s="21">
        <v>0</v>
      </c>
      <c r="M2" s="21">
        <v>0</v>
      </c>
      <c r="N2" s="22">
        <v>2310.6</v>
      </c>
      <c r="O2" s="21">
        <v>0</v>
      </c>
      <c r="P2" s="21">
        <v>-2310.6</v>
      </c>
      <c r="Q2" s="21" t="s">
        <v>72</v>
      </c>
      <c r="R2" s="21">
        <v>0</v>
      </c>
      <c r="S2" s="21">
        <v>0</v>
      </c>
      <c r="T2" s="21">
        <v>0</v>
      </c>
      <c r="U2" s="21">
        <v>0</v>
      </c>
      <c r="V2" s="21">
        <v>0</v>
      </c>
      <c r="W2" s="21">
        <v>0</v>
      </c>
      <c r="X2" s="21">
        <v>0</v>
      </c>
      <c r="Y2" s="21">
        <v>0</v>
      </c>
      <c r="Z2" s="21">
        <v>0</v>
      </c>
      <c r="AA2" s="21">
        <v>0</v>
      </c>
      <c r="AB2" s="21">
        <v>0</v>
      </c>
      <c r="AC2" s="21">
        <v>0</v>
      </c>
      <c r="AD2" s="21">
        <v>2310.6</v>
      </c>
      <c r="AE2" s="21" t="s">
        <v>73</v>
      </c>
      <c r="AF2" s="21" t="s">
        <v>74</v>
      </c>
      <c r="AG2" s="21" t="s">
        <v>75</v>
      </c>
      <c r="AH2" s="21" t="s">
        <v>76</v>
      </c>
    </row>
    <row r="3" spans="1:34" ht="15">
      <c r="A3" s="21" t="s">
        <v>63</v>
      </c>
      <c r="B3" s="21" t="s">
        <v>64</v>
      </c>
      <c r="C3" s="21" t="s">
        <v>65</v>
      </c>
      <c r="D3" s="21" t="s">
        <v>77</v>
      </c>
      <c r="E3" s="21" t="s">
        <v>67</v>
      </c>
      <c r="F3" s="21">
        <v>2012</v>
      </c>
      <c r="G3" s="21" t="s">
        <v>68</v>
      </c>
      <c r="H3" s="21" t="s">
        <v>78</v>
      </c>
      <c r="I3" s="21" t="s">
        <v>70</v>
      </c>
      <c r="J3" s="21" t="s">
        <v>71</v>
      </c>
      <c r="L3" s="21">
        <v>0</v>
      </c>
      <c r="M3" s="21">
        <v>0</v>
      </c>
      <c r="N3" s="22">
        <v>1935.0900000000001</v>
      </c>
      <c r="O3" s="21">
        <v>0</v>
      </c>
      <c r="P3" s="21">
        <v>-1935.0900000000001</v>
      </c>
      <c r="Q3" s="21" t="s">
        <v>72</v>
      </c>
      <c r="R3" s="21">
        <v>0</v>
      </c>
      <c r="S3" s="21">
        <v>0</v>
      </c>
      <c r="T3" s="21">
        <v>0</v>
      </c>
      <c r="U3" s="21">
        <v>0</v>
      </c>
      <c r="V3" s="21">
        <v>0</v>
      </c>
      <c r="W3" s="21">
        <v>0</v>
      </c>
      <c r="X3" s="21">
        <v>0</v>
      </c>
      <c r="Y3" s="21">
        <v>0</v>
      </c>
      <c r="Z3" s="21">
        <v>0</v>
      </c>
      <c r="AA3" s="21">
        <v>0</v>
      </c>
      <c r="AB3" s="21">
        <v>0</v>
      </c>
      <c r="AC3" s="21">
        <v>0</v>
      </c>
      <c r="AD3" s="21">
        <v>1935.0900000000001</v>
      </c>
      <c r="AE3" s="21" t="s">
        <v>73</v>
      </c>
      <c r="AF3" s="21" t="s">
        <v>74</v>
      </c>
      <c r="AG3" s="21" t="s">
        <v>75</v>
      </c>
      <c r="AH3" s="21" t="s">
        <v>76</v>
      </c>
    </row>
    <row r="4" spans="1:34" ht="15">
      <c r="A4" s="21" t="s">
        <v>63</v>
      </c>
      <c r="B4" s="21" t="s">
        <v>64</v>
      </c>
      <c r="C4" s="21" t="s">
        <v>79</v>
      </c>
      <c r="D4" s="21" t="s">
        <v>80</v>
      </c>
      <c r="E4" s="21" t="s">
        <v>67</v>
      </c>
      <c r="F4" s="21">
        <v>2012</v>
      </c>
      <c r="G4" s="21" t="s">
        <v>68</v>
      </c>
      <c r="H4" s="21" t="s">
        <v>81</v>
      </c>
      <c r="I4" s="21" t="s">
        <v>70</v>
      </c>
      <c r="J4" s="21" t="s">
        <v>71</v>
      </c>
      <c r="L4" s="21">
        <v>0</v>
      </c>
      <c r="M4" s="21">
        <v>0</v>
      </c>
      <c r="N4" s="22">
        <v>1577.72</v>
      </c>
      <c r="O4" s="21">
        <v>0</v>
      </c>
      <c r="P4" s="21">
        <v>-1577.72</v>
      </c>
      <c r="Q4" s="21" t="s">
        <v>72</v>
      </c>
      <c r="R4" s="21">
        <v>0</v>
      </c>
      <c r="S4" s="21">
        <v>0</v>
      </c>
      <c r="T4" s="21">
        <v>0</v>
      </c>
      <c r="U4" s="21">
        <v>0</v>
      </c>
      <c r="V4" s="21">
        <v>0</v>
      </c>
      <c r="W4" s="21">
        <v>0</v>
      </c>
      <c r="X4" s="21">
        <v>0</v>
      </c>
      <c r="Y4" s="21">
        <v>0</v>
      </c>
      <c r="Z4" s="21">
        <v>0</v>
      </c>
      <c r="AA4" s="21">
        <v>0</v>
      </c>
      <c r="AB4" s="21">
        <v>0</v>
      </c>
      <c r="AC4" s="21">
        <v>0</v>
      </c>
      <c r="AD4" s="21">
        <v>1577.72</v>
      </c>
      <c r="AE4" s="21" t="s">
        <v>73</v>
      </c>
      <c r="AF4" s="21" t="s">
        <v>74</v>
      </c>
      <c r="AG4" s="21" t="s">
        <v>82</v>
      </c>
      <c r="AH4" s="21" t="s">
        <v>76</v>
      </c>
    </row>
    <row r="5" spans="1:34" ht="15">
      <c r="A5" s="21" t="s">
        <v>63</v>
      </c>
      <c r="B5" s="21" t="s">
        <v>83</v>
      </c>
      <c r="C5" s="21" t="s">
        <v>84</v>
      </c>
      <c r="D5" s="21" t="s">
        <v>85</v>
      </c>
      <c r="E5" s="21" t="s">
        <v>67</v>
      </c>
      <c r="F5" s="21">
        <v>2012</v>
      </c>
      <c r="G5" s="21" t="s">
        <v>68</v>
      </c>
      <c r="H5" s="21" t="s">
        <v>86</v>
      </c>
      <c r="I5" s="21" t="s">
        <v>70</v>
      </c>
      <c r="J5" s="21" t="s">
        <v>71</v>
      </c>
      <c r="L5" s="21">
        <v>0</v>
      </c>
      <c r="M5" s="21">
        <v>0</v>
      </c>
      <c r="N5" s="22">
        <v>67055</v>
      </c>
      <c r="O5" s="21">
        <v>0</v>
      </c>
      <c r="P5" s="21">
        <v>-67055</v>
      </c>
      <c r="Q5" s="21" t="s">
        <v>72</v>
      </c>
      <c r="R5" s="21">
        <v>0</v>
      </c>
      <c r="S5" s="21">
        <v>0</v>
      </c>
      <c r="T5" s="21">
        <v>0</v>
      </c>
      <c r="U5" s="21">
        <v>0</v>
      </c>
      <c r="V5" s="21">
        <v>0</v>
      </c>
      <c r="W5" s="21">
        <v>0</v>
      </c>
      <c r="X5" s="21">
        <v>0</v>
      </c>
      <c r="Y5" s="21">
        <v>0</v>
      </c>
      <c r="Z5" s="21">
        <v>0</v>
      </c>
      <c r="AA5" s="21">
        <v>0</v>
      </c>
      <c r="AB5" s="21">
        <v>0</v>
      </c>
      <c r="AC5" s="21">
        <v>0</v>
      </c>
      <c r="AD5" s="21">
        <v>67055</v>
      </c>
      <c r="AE5" s="21" t="s">
        <v>73</v>
      </c>
      <c r="AF5" s="21" t="s">
        <v>87</v>
      </c>
      <c r="AG5" s="21" t="s">
        <v>88</v>
      </c>
      <c r="AH5" s="21" t="s">
        <v>76</v>
      </c>
    </row>
    <row r="6" spans="1:34" ht="15">
      <c r="A6" s="21" t="s">
        <v>63</v>
      </c>
      <c r="B6" s="21" t="s">
        <v>89</v>
      </c>
      <c r="C6" s="21" t="s">
        <v>84</v>
      </c>
      <c r="D6" s="21" t="s">
        <v>85</v>
      </c>
      <c r="E6" s="21" t="s">
        <v>67</v>
      </c>
      <c r="F6" s="21">
        <v>2012</v>
      </c>
      <c r="G6" s="21" t="s">
        <v>68</v>
      </c>
      <c r="H6" s="21" t="s">
        <v>86</v>
      </c>
      <c r="I6" s="21" t="s">
        <v>70</v>
      </c>
      <c r="J6" s="21" t="s">
        <v>71</v>
      </c>
      <c r="L6" s="21">
        <v>0</v>
      </c>
      <c r="M6" s="21">
        <v>0</v>
      </c>
      <c r="N6" s="22">
        <v>53608</v>
      </c>
      <c r="O6" s="21">
        <v>0</v>
      </c>
      <c r="P6" s="21">
        <v>-53608</v>
      </c>
      <c r="Q6" s="21" t="s">
        <v>72</v>
      </c>
      <c r="R6" s="21">
        <v>0</v>
      </c>
      <c r="S6" s="21">
        <v>0</v>
      </c>
      <c r="T6" s="21">
        <v>0</v>
      </c>
      <c r="U6" s="21">
        <v>0</v>
      </c>
      <c r="V6" s="21">
        <v>0</v>
      </c>
      <c r="W6" s="21">
        <v>0</v>
      </c>
      <c r="X6" s="21">
        <v>0</v>
      </c>
      <c r="Y6" s="21">
        <v>0</v>
      </c>
      <c r="Z6" s="21">
        <v>0</v>
      </c>
      <c r="AA6" s="21">
        <v>0</v>
      </c>
      <c r="AB6" s="21">
        <v>0</v>
      </c>
      <c r="AC6" s="21">
        <v>0</v>
      </c>
      <c r="AD6" s="21">
        <v>53608</v>
      </c>
      <c r="AE6" s="21" t="s">
        <v>73</v>
      </c>
      <c r="AF6" s="21" t="s">
        <v>90</v>
      </c>
      <c r="AG6" s="21" t="s">
        <v>88</v>
      </c>
      <c r="AH6" s="21" t="s">
        <v>76</v>
      </c>
    </row>
    <row r="7" spans="1:34" ht="15">
      <c r="A7" s="21" t="s">
        <v>63</v>
      </c>
      <c r="B7" s="21" t="s">
        <v>91</v>
      </c>
      <c r="C7" s="21" t="s">
        <v>92</v>
      </c>
      <c r="D7" s="21" t="s">
        <v>93</v>
      </c>
      <c r="E7" s="21" t="s">
        <v>67</v>
      </c>
      <c r="F7" s="21">
        <v>2012</v>
      </c>
      <c r="G7" s="21" t="s">
        <v>68</v>
      </c>
      <c r="H7" s="21" t="s">
        <v>94</v>
      </c>
      <c r="I7" s="21" t="s">
        <v>70</v>
      </c>
      <c r="J7" s="21" t="s">
        <v>71</v>
      </c>
      <c r="L7" s="21">
        <v>0</v>
      </c>
      <c r="M7" s="21">
        <v>0</v>
      </c>
      <c r="N7" s="22">
        <v>460</v>
      </c>
      <c r="O7" s="21">
        <v>0</v>
      </c>
      <c r="P7" s="21">
        <v>-460</v>
      </c>
      <c r="Q7" s="21" t="s">
        <v>72</v>
      </c>
      <c r="R7" s="21">
        <v>0</v>
      </c>
      <c r="S7" s="21">
        <v>0</v>
      </c>
      <c r="T7" s="21">
        <v>0</v>
      </c>
      <c r="U7" s="21">
        <v>0</v>
      </c>
      <c r="V7" s="21">
        <v>0</v>
      </c>
      <c r="W7" s="21">
        <v>0</v>
      </c>
      <c r="X7" s="21">
        <v>0</v>
      </c>
      <c r="Y7" s="21">
        <v>0</v>
      </c>
      <c r="Z7" s="21">
        <v>0</v>
      </c>
      <c r="AA7" s="21">
        <v>0</v>
      </c>
      <c r="AB7" s="21">
        <v>0</v>
      </c>
      <c r="AC7" s="21">
        <v>0</v>
      </c>
      <c r="AD7" s="21">
        <v>460</v>
      </c>
      <c r="AE7" s="21" t="s">
        <v>73</v>
      </c>
      <c r="AF7" s="21" t="s">
        <v>95</v>
      </c>
      <c r="AG7" s="21" t="s">
        <v>96</v>
      </c>
      <c r="AH7" s="21" t="s">
        <v>76</v>
      </c>
    </row>
    <row r="8" spans="1:34" ht="15">
      <c r="A8" s="21" t="s">
        <v>63</v>
      </c>
      <c r="B8" s="21" t="s">
        <v>91</v>
      </c>
      <c r="C8" s="21" t="s">
        <v>97</v>
      </c>
      <c r="D8" s="21" t="s">
        <v>98</v>
      </c>
      <c r="E8" s="21" t="s">
        <v>67</v>
      </c>
      <c r="F8" s="21">
        <v>2012</v>
      </c>
      <c r="G8" s="21" t="s">
        <v>68</v>
      </c>
      <c r="H8" s="21" t="s">
        <v>99</v>
      </c>
      <c r="I8" s="21" t="s">
        <v>70</v>
      </c>
      <c r="J8" s="21" t="s">
        <v>100</v>
      </c>
      <c r="K8" s="21" t="s">
        <v>101</v>
      </c>
      <c r="L8" s="21">
        <v>0</v>
      </c>
      <c r="M8" s="21">
        <v>0</v>
      </c>
      <c r="N8" s="22">
        <v>107736.14</v>
      </c>
      <c r="O8" s="21">
        <v>0</v>
      </c>
      <c r="P8" s="21">
        <v>-107736.14</v>
      </c>
      <c r="Q8" s="21" t="s">
        <v>72</v>
      </c>
      <c r="R8" s="21">
        <v>0</v>
      </c>
      <c r="S8" s="21">
        <v>0</v>
      </c>
      <c r="T8" s="21">
        <v>0</v>
      </c>
      <c r="U8" s="21">
        <v>0</v>
      </c>
      <c r="V8" s="21">
        <v>0</v>
      </c>
      <c r="W8" s="21">
        <v>0</v>
      </c>
      <c r="X8" s="21">
        <v>0</v>
      </c>
      <c r="Y8" s="21">
        <v>0</v>
      </c>
      <c r="Z8" s="21">
        <v>0</v>
      </c>
      <c r="AA8" s="21">
        <v>0</v>
      </c>
      <c r="AB8" s="21">
        <v>0</v>
      </c>
      <c r="AC8" s="21">
        <v>0</v>
      </c>
      <c r="AD8" s="21">
        <v>107736.14</v>
      </c>
      <c r="AE8" s="21" t="s">
        <v>73</v>
      </c>
      <c r="AF8" s="21" t="s">
        <v>95</v>
      </c>
      <c r="AG8" s="21" t="s">
        <v>102</v>
      </c>
      <c r="AH8" s="21" t="s">
        <v>76</v>
      </c>
    </row>
    <row r="9" spans="1:34" ht="15">
      <c r="A9" s="21" t="s">
        <v>63</v>
      </c>
      <c r="B9" s="21" t="s">
        <v>91</v>
      </c>
      <c r="C9" s="21" t="s">
        <v>97</v>
      </c>
      <c r="D9" s="21" t="s">
        <v>103</v>
      </c>
      <c r="E9" s="21" t="s">
        <v>67</v>
      </c>
      <c r="F9" s="21">
        <v>2012</v>
      </c>
      <c r="G9" s="21" t="s">
        <v>68</v>
      </c>
      <c r="H9" s="21" t="s">
        <v>104</v>
      </c>
      <c r="I9" s="21" t="s">
        <v>70</v>
      </c>
      <c r="J9" s="21" t="s">
        <v>100</v>
      </c>
      <c r="K9" s="21" t="s">
        <v>105</v>
      </c>
      <c r="L9" s="21">
        <v>0</v>
      </c>
      <c r="M9" s="21">
        <v>0</v>
      </c>
      <c r="N9" s="22">
        <v>13550.220000000001</v>
      </c>
      <c r="O9" s="21">
        <v>0</v>
      </c>
      <c r="P9" s="21">
        <v>-13550.220000000001</v>
      </c>
      <c r="Q9" s="21" t="s">
        <v>72</v>
      </c>
      <c r="R9" s="21">
        <v>0</v>
      </c>
      <c r="S9" s="21">
        <v>0</v>
      </c>
      <c r="T9" s="21">
        <v>0</v>
      </c>
      <c r="U9" s="21">
        <v>0</v>
      </c>
      <c r="V9" s="21">
        <v>0</v>
      </c>
      <c r="W9" s="21">
        <v>0</v>
      </c>
      <c r="X9" s="21">
        <v>0</v>
      </c>
      <c r="Y9" s="21">
        <v>0</v>
      </c>
      <c r="Z9" s="21">
        <v>0</v>
      </c>
      <c r="AA9" s="21">
        <v>0</v>
      </c>
      <c r="AB9" s="21">
        <v>0</v>
      </c>
      <c r="AC9" s="21">
        <v>0</v>
      </c>
      <c r="AD9" s="21">
        <v>13550.220000000001</v>
      </c>
      <c r="AE9" s="21" t="s">
        <v>73</v>
      </c>
      <c r="AF9" s="21" t="s">
        <v>95</v>
      </c>
      <c r="AG9" s="21" t="s">
        <v>102</v>
      </c>
      <c r="AH9" s="21" t="s">
        <v>76</v>
      </c>
    </row>
    <row r="10" spans="1:34" ht="15">
      <c r="A10" s="21" t="s">
        <v>63</v>
      </c>
      <c r="B10" s="21" t="s">
        <v>91</v>
      </c>
      <c r="C10" s="21" t="s">
        <v>97</v>
      </c>
      <c r="D10" s="21" t="s">
        <v>106</v>
      </c>
      <c r="E10" s="21" t="s">
        <v>67</v>
      </c>
      <c r="F10" s="21">
        <v>2012</v>
      </c>
      <c r="G10" s="21" t="s">
        <v>68</v>
      </c>
      <c r="H10" s="21" t="s">
        <v>107</v>
      </c>
      <c r="I10" s="21" t="s">
        <v>70</v>
      </c>
      <c r="J10" s="21" t="s">
        <v>100</v>
      </c>
      <c r="K10" s="21" t="s">
        <v>105</v>
      </c>
      <c r="L10" s="21">
        <v>0</v>
      </c>
      <c r="M10" s="21">
        <v>0</v>
      </c>
      <c r="N10" s="22">
        <v>7934.04</v>
      </c>
      <c r="O10" s="21">
        <v>0</v>
      </c>
      <c r="P10" s="21">
        <v>-7934.04</v>
      </c>
      <c r="Q10" s="21" t="s">
        <v>72</v>
      </c>
      <c r="R10" s="21">
        <v>0</v>
      </c>
      <c r="S10" s="21">
        <v>0</v>
      </c>
      <c r="T10" s="21">
        <v>0</v>
      </c>
      <c r="U10" s="21">
        <v>0</v>
      </c>
      <c r="V10" s="21">
        <v>0</v>
      </c>
      <c r="W10" s="21">
        <v>0</v>
      </c>
      <c r="X10" s="21">
        <v>0</v>
      </c>
      <c r="Y10" s="21">
        <v>0</v>
      </c>
      <c r="Z10" s="21">
        <v>0</v>
      </c>
      <c r="AA10" s="21">
        <v>0</v>
      </c>
      <c r="AB10" s="21">
        <v>0</v>
      </c>
      <c r="AC10" s="21">
        <v>0</v>
      </c>
      <c r="AD10" s="21">
        <v>7934.04</v>
      </c>
      <c r="AE10" s="21" t="s">
        <v>73</v>
      </c>
      <c r="AF10" s="21" t="s">
        <v>95</v>
      </c>
      <c r="AG10" s="21" t="s">
        <v>102</v>
      </c>
      <c r="AH10" s="21" t="s">
        <v>76</v>
      </c>
    </row>
    <row r="11" spans="1:34" ht="15">
      <c r="A11" s="21" t="s">
        <v>63</v>
      </c>
      <c r="B11" s="21" t="s">
        <v>91</v>
      </c>
      <c r="C11" s="21" t="s">
        <v>97</v>
      </c>
      <c r="D11" s="21" t="s">
        <v>108</v>
      </c>
      <c r="E11" s="21" t="s">
        <v>67</v>
      </c>
      <c r="F11" s="21">
        <v>2012</v>
      </c>
      <c r="G11" s="21" t="s">
        <v>68</v>
      </c>
      <c r="H11" s="21" t="s">
        <v>109</v>
      </c>
      <c r="I11" s="21" t="s">
        <v>70</v>
      </c>
      <c r="J11" s="21" t="s">
        <v>100</v>
      </c>
      <c r="K11" s="21" t="s">
        <v>105</v>
      </c>
      <c r="L11" s="21">
        <v>0</v>
      </c>
      <c r="M11" s="21">
        <v>0</v>
      </c>
      <c r="N11" s="22">
        <v>7520.900000000001</v>
      </c>
      <c r="O11" s="21">
        <v>0</v>
      </c>
      <c r="P11" s="21">
        <v>-7520.900000000001</v>
      </c>
      <c r="Q11" s="21" t="s">
        <v>72</v>
      </c>
      <c r="R11" s="21">
        <v>0</v>
      </c>
      <c r="S11" s="21">
        <v>0</v>
      </c>
      <c r="T11" s="21">
        <v>0</v>
      </c>
      <c r="U11" s="21">
        <v>0</v>
      </c>
      <c r="V11" s="21">
        <v>0</v>
      </c>
      <c r="W11" s="21">
        <v>0</v>
      </c>
      <c r="X11" s="21">
        <v>0</v>
      </c>
      <c r="Y11" s="21">
        <v>0</v>
      </c>
      <c r="Z11" s="21">
        <v>0</v>
      </c>
      <c r="AA11" s="21">
        <v>0</v>
      </c>
      <c r="AB11" s="21">
        <v>0</v>
      </c>
      <c r="AC11" s="21">
        <v>0</v>
      </c>
      <c r="AD11" s="21">
        <v>7520.900000000001</v>
      </c>
      <c r="AE11" s="21" t="s">
        <v>73</v>
      </c>
      <c r="AF11" s="21" t="s">
        <v>95</v>
      </c>
      <c r="AG11" s="21" t="s">
        <v>102</v>
      </c>
      <c r="AH11" s="21" t="s">
        <v>76</v>
      </c>
    </row>
    <row r="12" spans="1:34" ht="15">
      <c r="A12" s="21" t="s">
        <v>63</v>
      </c>
      <c r="B12" s="21" t="s">
        <v>91</v>
      </c>
      <c r="C12" s="21" t="s">
        <v>97</v>
      </c>
      <c r="D12" s="21" t="s">
        <v>110</v>
      </c>
      <c r="E12" s="21" t="s">
        <v>67</v>
      </c>
      <c r="F12" s="21">
        <v>2012</v>
      </c>
      <c r="G12" s="21" t="s">
        <v>68</v>
      </c>
      <c r="H12" s="21" t="s">
        <v>111</v>
      </c>
      <c r="I12" s="21" t="s">
        <v>70</v>
      </c>
      <c r="J12" s="21" t="s">
        <v>112</v>
      </c>
      <c r="L12" s="21">
        <v>0</v>
      </c>
      <c r="M12" s="21">
        <v>0</v>
      </c>
      <c r="N12" s="22">
        <v>2606.92</v>
      </c>
      <c r="O12" s="21">
        <v>0</v>
      </c>
      <c r="P12" s="21">
        <v>-2606.92</v>
      </c>
      <c r="Q12" s="21" t="s">
        <v>72</v>
      </c>
      <c r="R12" s="21">
        <v>0</v>
      </c>
      <c r="S12" s="21">
        <v>0</v>
      </c>
      <c r="T12" s="21">
        <v>0</v>
      </c>
      <c r="U12" s="21">
        <v>0</v>
      </c>
      <c r="V12" s="21">
        <v>0</v>
      </c>
      <c r="W12" s="21">
        <v>0</v>
      </c>
      <c r="X12" s="21">
        <v>0</v>
      </c>
      <c r="Y12" s="21">
        <v>0</v>
      </c>
      <c r="Z12" s="21">
        <v>0</v>
      </c>
      <c r="AA12" s="21">
        <v>0</v>
      </c>
      <c r="AB12" s="21">
        <v>0</v>
      </c>
      <c r="AC12" s="21">
        <v>0</v>
      </c>
      <c r="AD12" s="21">
        <v>2606.92</v>
      </c>
      <c r="AE12" s="21" t="s">
        <v>73</v>
      </c>
      <c r="AF12" s="21" t="s">
        <v>95</v>
      </c>
      <c r="AG12" s="21" t="s">
        <v>102</v>
      </c>
      <c r="AH12" s="21" t="s">
        <v>76</v>
      </c>
    </row>
    <row r="13" spans="1:34" ht="15">
      <c r="A13" s="21" t="s">
        <v>63</v>
      </c>
      <c r="B13" s="21" t="s">
        <v>91</v>
      </c>
      <c r="C13" s="21" t="s">
        <v>97</v>
      </c>
      <c r="D13" s="21" t="s">
        <v>113</v>
      </c>
      <c r="E13" s="21" t="s">
        <v>67</v>
      </c>
      <c r="F13" s="21">
        <v>2012</v>
      </c>
      <c r="G13" s="21" t="s">
        <v>68</v>
      </c>
      <c r="H13" s="21" t="s">
        <v>114</v>
      </c>
      <c r="I13" s="21" t="s">
        <v>70</v>
      </c>
      <c r="J13" s="21" t="s">
        <v>112</v>
      </c>
      <c r="L13" s="21">
        <v>0</v>
      </c>
      <c r="M13" s="21">
        <v>0</v>
      </c>
      <c r="N13" s="22">
        <v>2253.15</v>
      </c>
      <c r="O13" s="21">
        <v>0</v>
      </c>
      <c r="P13" s="21">
        <v>-2253.15</v>
      </c>
      <c r="Q13" s="21" t="s">
        <v>72</v>
      </c>
      <c r="R13" s="21">
        <v>0</v>
      </c>
      <c r="S13" s="21">
        <v>0</v>
      </c>
      <c r="T13" s="21">
        <v>0</v>
      </c>
      <c r="U13" s="21">
        <v>0</v>
      </c>
      <c r="V13" s="21">
        <v>0</v>
      </c>
      <c r="W13" s="21">
        <v>0</v>
      </c>
      <c r="X13" s="21">
        <v>0</v>
      </c>
      <c r="Y13" s="21">
        <v>0</v>
      </c>
      <c r="Z13" s="21">
        <v>0</v>
      </c>
      <c r="AA13" s="21">
        <v>0</v>
      </c>
      <c r="AB13" s="21">
        <v>0</v>
      </c>
      <c r="AC13" s="21">
        <v>0</v>
      </c>
      <c r="AD13" s="21">
        <v>2253.15</v>
      </c>
      <c r="AE13" s="21" t="s">
        <v>73</v>
      </c>
      <c r="AF13" s="21" t="s">
        <v>95</v>
      </c>
      <c r="AG13" s="21" t="s">
        <v>102</v>
      </c>
      <c r="AH13" s="21" t="s">
        <v>76</v>
      </c>
    </row>
    <row r="14" spans="1:34" ht="15">
      <c r="A14" s="21" t="s">
        <v>63</v>
      </c>
      <c r="B14" s="21" t="s">
        <v>91</v>
      </c>
      <c r="C14" s="21" t="s">
        <v>97</v>
      </c>
      <c r="D14" s="21" t="s">
        <v>115</v>
      </c>
      <c r="E14" s="21" t="s">
        <v>67</v>
      </c>
      <c r="F14" s="21">
        <v>2012</v>
      </c>
      <c r="G14" s="21" t="s">
        <v>68</v>
      </c>
      <c r="H14" s="21" t="s">
        <v>116</v>
      </c>
      <c r="I14" s="21" t="s">
        <v>70</v>
      </c>
      <c r="J14" s="21" t="s">
        <v>117</v>
      </c>
      <c r="L14" s="21">
        <v>0</v>
      </c>
      <c r="M14" s="21">
        <v>0</v>
      </c>
      <c r="N14" s="22">
        <v>201229.79</v>
      </c>
      <c r="O14" s="21">
        <v>0</v>
      </c>
      <c r="P14" s="21">
        <v>-201229.79</v>
      </c>
      <c r="Q14" s="21" t="s">
        <v>72</v>
      </c>
      <c r="R14" s="21">
        <v>0</v>
      </c>
      <c r="S14" s="21">
        <v>0</v>
      </c>
      <c r="T14" s="21">
        <v>0</v>
      </c>
      <c r="U14" s="21">
        <v>0</v>
      </c>
      <c r="V14" s="21">
        <v>0</v>
      </c>
      <c r="W14" s="21">
        <v>0</v>
      </c>
      <c r="X14" s="21">
        <v>0</v>
      </c>
      <c r="Y14" s="21">
        <v>0</v>
      </c>
      <c r="Z14" s="21">
        <v>0</v>
      </c>
      <c r="AA14" s="21">
        <v>0</v>
      </c>
      <c r="AB14" s="21">
        <v>0</v>
      </c>
      <c r="AC14" s="21">
        <v>0</v>
      </c>
      <c r="AD14" s="21">
        <v>201229.79</v>
      </c>
      <c r="AE14" s="21" t="s">
        <v>73</v>
      </c>
      <c r="AF14" s="21" t="s">
        <v>95</v>
      </c>
      <c r="AG14" s="21" t="s">
        <v>102</v>
      </c>
      <c r="AH14" s="21" t="s">
        <v>76</v>
      </c>
    </row>
    <row r="15" spans="1:34" ht="15">
      <c r="A15" s="21" t="s">
        <v>63</v>
      </c>
      <c r="B15" s="21" t="s">
        <v>91</v>
      </c>
      <c r="C15" s="21" t="s">
        <v>97</v>
      </c>
      <c r="D15" s="21" t="s">
        <v>118</v>
      </c>
      <c r="E15" s="21" t="s">
        <v>67</v>
      </c>
      <c r="F15" s="21">
        <v>2012</v>
      </c>
      <c r="G15" s="21" t="s">
        <v>68</v>
      </c>
      <c r="H15" s="21" t="s">
        <v>119</v>
      </c>
      <c r="I15" s="21" t="s">
        <v>70</v>
      </c>
      <c r="J15" s="21" t="s">
        <v>117</v>
      </c>
      <c r="L15" s="21">
        <v>0</v>
      </c>
      <c r="M15" s="21">
        <v>0</v>
      </c>
      <c r="N15" s="22">
        <v>198</v>
      </c>
      <c r="O15" s="21">
        <v>0</v>
      </c>
      <c r="P15" s="21">
        <v>-198</v>
      </c>
      <c r="Q15" s="21" t="s">
        <v>72</v>
      </c>
      <c r="R15" s="21">
        <v>0</v>
      </c>
      <c r="S15" s="21">
        <v>0</v>
      </c>
      <c r="T15" s="21">
        <v>0</v>
      </c>
      <c r="U15" s="21">
        <v>0</v>
      </c>
      <c r="V15" s="21">
        <v>0</v>
      </c>
      <c r="W15" s="21">
        <v>0</v>
      </c>
      <c r="X15" s="21">
        <v>0</v>
      </c>
      <c r="Y15" s="21">
        <v>0</v>
      </c>
      <c r="Z15" s="21">
        <v>0</v>
      </c>
      <c r="AA15" s="21">
        <v>0</v>
      </c>
      <c r="AB15" s="21">
        <v>0</v>
      </c>
      <c r="AC15" s="21">
        <v>0</v>
      </c>
      <c r="AD15" s="21">
        <v>198</v>
      </c>
      <c r="AE15" s="21" t="s">
        <v>73</v>
      </c>
      <c r="AF15" s="21" t="s">
        <v>95</v>
      </c>
      <c r="AG15" s="21" t="s">
        <v>102</v>
      </c>
      <c r="AH15" s="21" t="s">
        <v>76</v>
      </c>
    </row>
    <row r="16" spans="1:34" ht="15">
      <c r="A16" s="21" t="s">
        <v>63</v>
      </c>
      <c r="B16" s="21" t="s">
        <v>91</v>
      </c>
      <c r="C16" s="21" t="s">
        <v>97</v>
      </c>
      <c r="D16" s="21" t="s">
        <v>120</v>
      </c>
      <c r="E16" s="21" t="s">
        <v>67</v>
      </c>
      <c r="F16" s="21">
        <v>2012</v>
      </c>
      <c r="G16" s="21" t="s">
        <v>68</v>
      </c>
      <c r="H16" s="21" t="s">
        <v>121</v>
      </c>
      <c r="I16" s="21" t="s">
        <v>70</v>
      </c>
      <c r="J16" s="21" t="s">
        <v>117</v>
      </c>
      <c r="L16" s="21">
        <v>0</v>
      </c>
      <c r="M16" s="21">
        <v>0</v>
      </c>
      <c r="N16" s="22">
        <v>1130.14</v>
      </c>
      <c r="O16" s="21">
        <v>0</v>
      </c>
      <c r="P16" s="21">
        <v>-1130.14</v>
      </c>
      <c r="Q16" s="21" t="s">
        <v>72</v>
      </c>
      <c r="R16" s="21">
        <v>0</v>
      </c>
      <c r="S16" s="21">
        <v>0</v>
      </c>
      <c r="T16" s="21">
        <v>0</v>
      </c>
      <c r="U16" s="21">
        <v>0</v>
      </c>
      <c r="V16" s="21">
        <v>0</v>
      </c>
      <c r="W16" s="21">
        <v>0</v>
      </c>
      <c r="X16" s="21">
        <v>0</v>
      </c>
      <c r="Y16" s="21">
        <v>0</v>
      </c>
      <c r="Z16" s="21">
        <v>0</v>
      </c>
      <c r="AA16" s="21">
        <v>0</v>
      </c>
      <c r="AB16" s="21">
        <v>0</v>
      </c>
      <c r="AC16" s="21">
        <v>0</v>
      </c>
      <c r="AD16" s="21">
        <v>1130.14</v>
      </c>
      <c r="AE16" s="21" t="s">
        <v>73</v>
      </c>
      <c r="AF16" s="21" t="s">
        <v>95</v>
      </c>
      <c r="AG16" s="21" t="s">
        <v>102</v>
      </c>
      <c r="AH16" s="21" t="s">
        <v>76</v>
      </c>
    </row>
    <row r="17" spans="1:34" ht="15">
      <c r="A17" s="21" t="s">
        <v>63</v>
      </c>
      <c r="B17" s="21" t="s">
        <v>91</v>
      </c>
      <c r="C17" s="21" t="s">
        <v>97</v>
      </c>
      <c r="D17" s="21" t="s">
        <v>122</v>
      </c>
      <c r="E17" s="21" t="s">
        <v>67</v>
      </c>
      <c r="F17" s="21">
        <v>2012</v>
      </c>
      <c r="G17" s="21" t="s">
        <v>68</v>
      </c>
      <c r="H17" s="21" t="s">
        <v>123</v>
      </c>
      <c r="I17" s="21" t="s">
        <v>70</v>
      </c>
      <c r="J17" s="21" t="s">
        <v>117</v>
      </c>
      <c r="L17" s="21">
        <v>0</v>
      </c>
      <c r="M17" s="21">
        <v>0</v>
      </c>
      <c r="N17" s="22">
        <v>28.91</v>
      </c>
      <c r="O17" s="21">
        <v>0</v>
      </c>
      <c r="P17" s="21">
        <v>-28.91</v>
      </c>
      <c r="Q17" s="21" t="s">
        <v>72</v>
      </c>
      <c r="R17" s="21">
        <v>0</v>
      </c>
      <c r="S17" s="21">
        <v>0</v>
      </c>
      <c r="T17" s="21">
        <v>0</v>
      </c>
      <c r="U17" s="21">
        <v>0</v>
      </c>
      <c r="V17" s="21">
        <v>0</v>
      </c>
      <c r="W17" s="21">
        <v>0</v>
      </c>
      <c r="X17" s="21">
        <v>0</v>
      </c>
      <c r="Y17" s="21">
        <v>0</v>
      </c>
      <c r="Z17" s="21">
        <v>0</v>
      </c>
      <c r="AA17" s="21">
        <v>0</v>
      </c>
      <c r="AB17" s="21">
        <v>0</v>
      </c>
      <c r="AC17" s="21">
        <v>0</v>
      </c>
      <c r="AD17" s="21">
        <v>28.91</v>
      </c>
      <c r="AE17" s="21" t="s">
        <v>73</v>
      </c>
      <c r="AF17" s="21" t="s">
        <v>95</v>
      </c>
      <c r="AG17" s="21" t="s">
        <v>102</v>
      </c>
      <c r="AH17" s="21" t="s">
        <v>76</v>
      </c>
    </row>
    <row r="18" spans="1:34" ht="15">
      <c r="A18" s="21" t="s">
        <v>63</v>
      </c>
      <c r="B18" s="21" t="s">
        <v>91</v>
      </c>
      <c r="C18" s="21" t="s">
        <v>97</v>
      </c>
      <c r="D18" s="21" t="s">
        <v>124</v>
      </c>
      <c r="E18" s="21" t="s">
        <v>67</v>
      </c>
      <c r="F18" s="21">
        <v>2012</v>
      </c>
      <c r="G18" s="21" t="s">
        <v>68</v>
      </c>
      <c r="H18" s="21" t="s">
        <v>125</v>
      </c>
      <c r="I18" s="21" t="s">
        <v>70</v>
      </c>
      <c r="J18" s="21" t="s">
        <v>117</v>
      </c>
      <c r="L18" s="21">
        <v>0</v>
      </c>
      <c r="M18" s="21">
        <v>0</v>
      </c>
      <c r="N18" s="22">
        <v>307.59000000000003</v>
      </c>
      <c r="O18" s="21">
        <v>0</v>
      </c>
      <c r="P18" s="21">
        <v>-307.59000000000003</v>
      </c>
      <c r="Q18" s="21" t="s">
        <v>72</v>
      </c>
      <c r="R18" s="21">
        <v>0</v>
      </c>
      <c r="S18" s="21">
        <v>0</v>
      </c>
      <c r="T18" s="21">
        <v>0</v>
      </c>
      <c r="U18" s="21">
        <v>0</v>
      </c>
      <c r="V18" s="21">
        <v>0</v>
      </c>
      <c r="W18" s="21">
        <v>0</v>
      </c>
      <c r="X18" s="21">
        <v>0</v>
      </c>
      <c r="Y18" s="21">
        <v>0</v>
      </c>
      <c r="Z18" s="21">
        <v>0</v>
      </c>
      <c r="AA18" s="21">
        <v>0</v>
      </c>
      <c r="AB18" s="21">
        <v>0</v>
      </c>
      <c r="AC18" s="21">
        <v>0</v>
      </c>
      <c r="AD18" s="21">
        <v>307.59000000000003</v>
      </c>
      <c r="AE18" s="21" t="s">
        <v>73</v>
      </c>
      <c r="AF18" s="21" t="s">
        <v>95</v>
      </c>
      <c r="AG18" s="21" t="s">
        <v>102</v>
      </c>
      <c r="AH18" s="21" t="s">
        <v>76</v>
      </c>
    </row>
    <row r="19" spans="1:34" ht="15">
      <c r="A19" s="21" t="s">
        <v>63</v>
      </c>
      <c r="B19" s="21" t="s">
        <v>91</v>
      </c>
      <c r="C19" s="21" t="s">
        <v>97</v>
      </c>
      <c r="D19" s="21" t="s">
        <v>126</v>
      </c>
      <c r="E19" s="21" t="s">
        <v>67</v>
      </c>
      <c r="F19" s="21">
        <v>2012</v>
      </c>
      <c r="G19" s="21" t="s">
        <v>68</v>
      </c>
      <c r="H19" s="21" t="s">
        <v>127</v>
      </c>
      <c r="I19" s="21" t="s">
        <v>70</v>
      </c>
      <c r="J19" s="21" t="s">
        <v>117</v>
      </c>
      <c r="L19" s="21">
        <v>0</v>
      </c>
      <c r="M19" s="21">
        <v>0</v>
      </c>
      <c r="N19" s="22">
        <v>480</v>
      </c>
      <c r="O19" s="21">
        <v>0</v>
      </c>
      <c r="P19" s="21">
        <v>-480</v>
      </c>
      <c r="Q19" s="21" t="s">
        <v>72</v>
      </c>
      <c r="R19" s="21">
        <v>0</v>
      </c>
      <c r="S19" s="21">
        <v>0</v>
      </c>
      <c r="T19" s="21">
        <v>0</v>
      </c>
      <c r="U19" s="21">
        <v>0</v>
      </c>
      <c r="V19" s="21">
        <v>0</v>
      </c>
      <c r="W19" s="21">
        <v>0</v>
      </c>
      <c r="X19" s="21">
        <v>0</v>
      </c>
      <c r="Y19" s="21">
        <v>0</v>
      </c>
      <c r="Z19" s="21">
        <v>0</v>
      </c>
      <c r="AA19" s="21">
        <v>0</v>
      </c>
      <c r="AB19" s="21">
        <v>0</v>
      </c>
      <c r="AC19" s="21">
        <v>0</v>
      </c>
      <c r="AD19" s="21">
        <v>480</v>
      </c>
      <c r="AE19" s="21" t="s">
        <v>73</v>
      </c>
      <c r="AF19" s="21" t="s">
        <v>95</v>
      </c>
      <c r="AG19" s="21" t="s">
        <v>102</v>
      </c>
      <c r="AH19" s="21" t="s">
        <v>76</v>
      </c>
    </row>
    <row r="20" spans="1:34" ht="15">
      <c r="A20" s="21" t="s">
        <v>63</v>
      </c>
      <c r="B20" s="21" t="s">
        <v>91</v>
      </c>
      <c r="C20" s="21" t="s">
        <v>97</v>
      </c>
      <c r="D20" s="21" t="s">
        <v>128</v>
      </c>
      <c r="E20" s="21" t="s">
        <v>67</v>
      </c>
      <c r="F20" s="21">
        <v>2012</v>
      </c>
      <c r="G20" s="21" t="s">
        <v>68</v>
      </c>
      <c r="H20" s="21" t="s">
        <v>129</v>
      </c>
      <c r="I20" s="21" t="s">
        <v>70</v>
      </c>
      <c r="J20" s="21" t="s">
        <v>117</v>
      </c>
      <c r="L20" s="21">
        <v>0</v>
      </c>
      <c r="M20" s="21">
        <v>0</v>
      </c>
      <c r="N20" s="22">
        <v>3</v>
      </c>
      <c r="O20" s="21">
        <v>0</v>
      </c>
      <c r="P20" s="21">
        <v>-3</v>
      </c>
      <c r="Q20" s="21" t="s">
        <v>72</v>
      </c>
      <c r="R20" s="21">
        <v>0</v>
      </c>
      <c r="S20" s="21">
        <v>0</v>
      </c>
      <c r="T20" s="21">
        <v>0</v>
      </c>
      <c r="U20" s="21">
        <v>0</v>
      </c>
      <c r="V20" s="21">
        <v>0</v>
      </c>
      <c r="W20" s="21">
        <v>0</v>
      </c>
      <c r="X20" s="21">
        <v>0</v>
      </c>
      <c r="Y20" s="21">
        <v>0</v>
      </c>
      <c r="Z20" s="21">
        <v>0</v>
      </c>
      <c r="AA20" s="21">
        <v>0</v>
      </c>
      <c r="AB20" s="21">
        <v>0</v>
      </c>
      <c r="AC20" s="21">
        <v>0</v>
      </c>
      <c r="AD20" s="21">
        <v>3</v>
      </c>
      <c r="AE20" s="21" t="s">
        <v>73</v>
      </c>
      <c r="AF20" s="21" t="s">
        <v>95</v>
      </c>
      <c r="AG20" s="21" t="s">
        <v>102</v>
      </c>
      <c r="AH20" s="21" t="s">
        <v>76</v>
      </c>
    </row>
    <row r="21" spans="1:34" ht="15">
      <c r="A21" s="21" t="s">
        <v>63</v>
      </c>
      <c r="B21" s="21" t="s">
        <v>83</v>
      </c>
      <c r="C21" s="21" t="s">
        <v>97</v>
      </c>
      <c r="D21" s="21" t="s">
        <v>130</v>
      </c>
      <c r="E21" s="21" t="s">
        <v>67</v>
      </c>
      <c r="F21" s="21">
        <v>2012</v>
      </c>
      <c r="G21" s="21" t="s">
        <v>68</v>
      </c>
      <c r="H21" s="21" t="s">
        <v>131</v>
      </c>
      <c r="I21" s="21" t="s">
        <v>70</v>
      </c>
      <c r="J21" s="21" t="s">
        <v>117</v>
      </c>
      <c r="L21" s="21">
        <v>0</v>
      </c>
      <c r="M21" s="21">
        <v>0</v>
      </c>
      <c r="N21" s="22">
        <v>3586.13</v>
      </c>
      <c r="O21" s="21">
        <v>0</v>
      </c>
      <c r="P21" s="21">
        <v>-3586.13</v>
      </c>
      <c r="Q21" s="21" t="s">
        <v>72</v>
      </c>
      <c r="R21" s="21">
        <v>0</v>
      </c>
      <c r="S21" s="21">
        <v>0</v>
      </c>
      <c r="T21" s="21">
        <v>0</v>
      </c>
      <c r="U21" s="21">
        <v>0</v>
      </c>
      <c r="V21" s="21">
        <v>0</v>
      </c>
      <c r="W21" s="21">
        <v>0</v>
      </c>
      <c r="X21" s="21">
        <v>0</v>
      </c>
      <c r="Y21" s="21">
        <v>0</v>
      </c>
      <c r="Z21" s="21">
        <v>0</v>
      </c>
      <c r="AA21" s="21">
        <v>0</v>
      </c>
      <c r="AB21" s="21">
        <v>0</v>
      </c>
      <c r="AC21" s="21">
        <v>0</v>
      </c>
      <c r="AD21" s="21">
        <v>3586.13</v>
      </c>
      <c r="AE21" s="21" t="s">
        <v>73</v>
      </c>
      <c r="AF21" s="21" t="s">
        <v>87</v>
      </c>
      <c r="AG21" s="21" t="s">
        <v>102</v>
      </c>
      <c r="AH21" s="21" t="s">
        <v>76</v>
      </c>
    </row>
    <row r="22" spans="1:34" ht="15">
      <c r="A22" s="21" t="s">
        <v>63</v>
      </c>
      <c r="B22" s="21" t="s">
        <v>132</v>
      </c>
      <c r="C22" s="21" t="s">
        <v>97</v>
      </c>
      <c r="D22" s="21" t="s">
        <v>133</v>
      </c>
      <c r="E22" s="21" t="s">
        <v>67</v>
      </c>
      <c r="F22" s="21">
        <v>2012</v>
      </c>
      <c r="G22" s="21" t="s">
        <v>68</v>
      </c>
      <c r="H22" s="21" t="s">
        <v>134</v>
      </c>
      <c r="I22" s="21" t="s">
        <v>70</v>
      </c>
      <c r="J22" s="21" t="s">
        <v>112</v>
      </c>
      <c r="L22" s="21">
        <v>0</v>
      </c>
      <c r="M22" s="21">
        <v>0</v>
      </c>
      <c r="N22" s="22">
        <v>5325.7</v>
      </c>
      <c r="O22" s="21">
        <v>0</v>
      </c>
      <c r="P22" s="21">
        <v>-5325.7</v>
      </c>
      <c r="Q22" s="21" t="s">
        <v>72</v>
      </c>
      <c r="R22" s="21">
        <v>0</v>
      </c>
      <c r="S22" s="21">
        <v>0</v>
      </c>
      <c r="T22" s="21">
        <v>0</v>
      </c>
      <c r="U22" s="21">
        <v>0</v>
      </c>
      <c r="V22" s="21">
        <v>0</v>
      </c>
      <c r="W22" s="21">
        <v>0</v>
      </c>
      <c r="X22" s="21">
        <v>0</v>
      </c>
      <c r="Y22" s="21">
        <v>0</v>
      </c>
      <c r="Z22" s="21">
        <v>0</v>
      </c>
      <c r="AA22" s="21">
        <v>0</v>
      </c>
      <c r="AB22" s="21">
        <v>0</v>
      </c>
      <c r="AC22" s="21">
        <v>0</v>
      </c>
      <c r="AD22" s="21">
        <v>5325.7</v>
      </c>
      <c r="AE22" s="21" t="s">
        <v>73</v>
      </c>
      <c r="AF22" s="21" t="s">
        <v>135</v>
      </c>
      <c r="AG22" s="21" t="s">
        <v>102</v>
      </c>
      <c r="AH22" s="21" t="s">
        <v>76</v>
      </c>
    </row>
    <row r="23" spans="1:34" ht="15">
      <c r="A23" s="21" t="s">
        <v>63</v>
      </c>
      <c r="B23" s="21" t="s">
        <v>136</v>
      </c>
      <c r="C23" s="21" t="s">
        <v>97</v>
      </c>
      <c r="D23" s="21" t="s">
        <v>137</v>
      </c>
      <c r="E23" s="21" t="s">
        <v>67</v>
      </c>
      <c r="F23" s="21">
        <v>2012</v>
      </c>
      <c r="G23" s="21" t="s">
        <v>68</v>
      </c>
      <c r="H23" s="21" t="s">
        <v>138</v>
      </c>
      <c r="I23" s="21" t="s">
        <v>70</v>
      </c>
      <c r="J23" s="21" t="s">
        <v>117</v>
      </c>
      <c r="L23" s="21">
        <v>0</v>
      </c>
      <c r="M23" s="21">
        <v>0</v>
      </c>
      <c r="N23" s="22">
        <v>28607.36</v>
      </c>
      <c r="O23" s="21">
        <v>0</v>
      </c>
      <c r="P23" s="21">
        <v>-28607.36</v>
      </c>
      <c r="Q23" s="21" t="s">
        <v>72</v>
      </c>
      <c r="R23" s="21">
        <v>0</v>
      </c>
      <c r="S23" s="21">
        <v>0</v>
      </c>
      <c r="T23" s="21">
        <v>0</v>
      </c>
      <c r="U23" s="21">
        <v>0</v>
      </c>
      <c r="V23" s="21">
        <v>0</v>
      </c>
      <c r="W23" s="21">
        <v>0</v>
      </c>
      <c r="X23" s="21">
        <v>0</v>
      </c>
      <c r="Y23" s="21">
        <v>0</v>
      </c>
      <c r="Z23" s="21">
        <v>0</v>
      </c>
      <c r="AA23" s="21">
        <v>0</v>
      </c>
      <c r="AB23" s="21">
        <v>0</v>
      </c>
      <c r="AC23" s="21">
        <v>0</v>
      </c>
      <c r="AD23" s="21">
        <v>28607.36</v>
      </c>
      <c r="AE23" s="21" t="s">
        <v>73</v>
      </c>
      <c r="AF23" s="21" t="s">
        <v>139</v>
      </c>
      <c r="AG23" s="21" t="s">
        <v>102</v>
      </c>
      <c r="AH23" s="21" t="s">
        <v>76</v>
      </c>
    </row>
    <row r="24" spans="1:34" ht="15">
      <c r="A24" s="21" t="s">
        <v>63</v>
      </c>
      <c r="B24" s="21" t="s">
        <v>140</v>
      </c>
      <c r="C24" s="21" t="s">
        <v>97</v>
      </c>
      <c r="D24" s="21" t="s">
        <v>137</v>
      </c>
      <c r="E24" s="21" t="s">
        <v>67</v>
      </c>
      <c r="F24" s="21">
        <v>2012</v>
      </c>
      <c r="G24" s="21" t="s">
        <v>68</v>
      </c>
      <c r="H24" s="21" t="s">
        <v>138</v>
      </c>
      <c r="I24" s="21" t="s">
        <v>70</v>
      </c>
      <c r="J24" s="21" t="s">
        <v>117</v>
      </c>
      <c r="L24" s="21">
        <v>0</v>
      </c>
      <c r="M24" s="21">
        <v>0</v>
      </c>
      <c r="N24" s="22">
        <v>0</v>
      </c>
      <c r="O24" s="21">
        <v>0</v>
      </c>
      <c r="P24" s="21">
        <v>0</v>
      </c>
      <c r="Q24" s="21" t="s">
        <v>72</v>
      </c>
      <c r="R24" s="21">
        <v>0</v>
      </c>
      <c r="S24" s="21">
        <v>0</v>
      </c>
      <c r="T24" s="21">
        <v>0</v>
      </c>
      <c r="U24" s="21">
        <v>0</v>
      </c>
      <c r="V24" s="21">
        <v>0</v>
      </c>
      <c r="W24" s="21">
        <v>0</v>
      </c>
      <c r="X24" s="21">
        <v>0</v>
      </c>
      <c r="Y24" s="21">
        <v>0</v>
      </c>
      <c r="Z24" s="21">
        <v>0</v>
      </c>
      <c r="AA24" s="21">
        <v>0</v>
      </c>
      <c r="AB24" s="21">
        <v>0</v>
      </c>
      <c r="AC24" s="21">
        <v>10709.26</v>
      </c>
      <c r="AD24" s="21">
        <v>-10709.26</v>
      </c>
      <c r="AE24" s="21" t="s">
        <v>73</v>
      </c>
      <c r="AF24" s="21" t="s">
        <v>141</v>
      </c>
      <c r="AG24" s="21" t="s">
        <v>102</v>
      </c>
      <c r="AH24" s="21" t="s">
        <v>76</v>
      </c>
    </row>
    <row r="25" spans="1:34" ht="15">
      <c r="A25" s="21" t="s">
        <v>63</v>
      </c>
      <c r="B25" s="21" t="s">
        <v>89</v>
      </c>
      <c r="C25" s="21" t="s">
        <v>97</v>
      </c>
      <c r="D25" s="21" t="s">
        <v>98</v>
      </c>
      <c r="E25" s="21" t="s">
        <v>67</v>
      </c>
      <c r="F25" s="21">
        <v>2012</v>
      </c>
      <c r="G25" s="21" t="s">
        <v>68</v>
      </c>
      <c r="H25" s="21" t="s">
        <v>99</v>
      </c>
      <c r="I25" s="21" t="s">
        <v>70</v>
      </c>
      <c r="J25" s="21" t="s">
        <v>100</v>
      </c>
      <c r="K25" s="21" t="s">
        <v>101</v>
      </c>
      <c r="L25" s="21">
        <v>0</v>
      </c>
      <c r="M25" s="21">
        <v>0</v>
      </c>
      <c r="N25" s="22">
        <v>40627.78</v>
      </c>
      <c r="O25" s="21">
        <v>0</v>
      </c>
      <c r="P25" s="21">
        <v>-40627.78</v>
      </c>
      <c r="Q25" s="21" t="s">
        <v>72</v>
      </c>
      <c r="R25" s="21">
        <v>0</v>
      </c>
      <c r="S25" s="21">
        <v>0</v>
      </c>
      <c r="T25" s="21">
        <v>0</v>
      </c>
      <c r="U25" s="21">
        <v>0</v>
      </c>
      <c r="V25" s="21">
        <v>0</v>
      </c>
      <c r="W25" s="21">
        <v>0</v>
      </c>
      <c r="X25" s="21">
        <v>0</v>
      </c>
      <c r="Y25" s="21">
        <v>0</v>
      </c>
      <c r="Z25" s="21">
        <v>0</v>
      </c>
      <c r="AA25" s="21">
        <v>0</v>
      </c>
      <c r="AB25" s="21">
        <v>0</v>
      </c>
      <c r="AC25" s="21">
        <v>0</v>
      </c>
      <c r="AD25" s="21">
        <v>40627.78</v>
      </c>
      <c r="AE25" s="21" t="s">
        <v>73</v>
      </c>
      <c r="AF25" s="21" t="s">
        <v>90</v>
      </c>
      <c r="AG25" s="21" t="s">
        <v>102</v>
      </c>
      <c r="AH25" s="21" t="s">
        <v>76</v>
      </c>
    </row>
    <row r="26" spans="1:34" ht="15">
      <c r="A26" s="21" t="s">
        <v>63</v>
      </c>
      <c r="B26" s="21" t="s">
        <v>89</v>
      </c>
      <c r="C26" s="21" t="s">
        <v>97</v>
      </c>
      <c r="D26" s="21" t="s">
        <v>103</v>
      </c>
      <c r="E26" s="21" t="s">
        <v>67</v>
      </c>
      <c r="F26" s="21">
        <v>2012</v>
      </c>
      <c r="G26" s="21" t="s">
        <v>68</v>
      </c>
      <c r="H26" s="21" t="s">
        <v>104</v>
      </c>
      <c r="I26" s="21" t="s">
        <v>70</v>
      </c>
      <c r="J26" s="21" t="s">
        <v>100</v>
      </c>
      <c r="K26" s="21" t="s">
        <v>105</v>
      </c>
      <c r="L26" s="21">
        <v>0</v>
      </c>
      <c r="M26" s="21">
        <v>0</v>
      </c>
      <c r="N26" s="22">
        <v>4520.22</v>
      </c>
      <c r="O26" s="21">
        <v>0</v>
      </c>
      <c r="P26" s="21">
        <v>-4520.22</v>
      </c>
      <c r="Q26" s="21" t="s">
        <v>72</v>
      </c>
      <c r="R26" s="21">
        <v>0</v>
      </c>
      <c r="S26" s="21">
        <v>0</v>
      </c>
      <c r="T26" s="21">
        <v>0</v>
      </c>
      <c r="U26" s="21">
        <v>0</v>
      </c>
      <c r="V26" s="21">
        <v>0</v>
      </c>
      <c r="W26" s="21">
        <v>0</v>
      </c>
      <c r="X26" s="21">
        <v>0</v>
      </c>
      <c r="Y26" s="21">
        <v>0</v>
      </c>
      <c r="Z26" s="21">
        <v>0</v>
      </c>
      <c r="AA26" s="21">
        <v>0</v>
      </c>
      <c r="AB26" s="21">
        <v>0</v>
      </c>
      <c r="AC26" s="21">
        <v>0</v>
      </c>
      <c r="AD26" s="21">
        <v>4520.22</v>
      </c>
      <c r="AE26" s="21" t="s">
        <v>73</v>
      </c>
      <c r="AF26" s="21" t="s">
        <v>90</v>
      </c>
      <c r="AG26" s="21" t="s">
        <v>102</v>
      </c>
      <c r="AH26" s="21" t="s">
        <v>76</v>
      </c>
    </row>
    <row r="27" spans="1:34" ht="15">
      <c r="A27" s="21" t="s">
        <v>63</v>
      </c>
      <c r="B27" s="21" t="s">
        <v>89</v>
      </c>
      <c r="C27" s="21" t="s">
        <v>97</v>
      </c>
      <c r="D27" s="21" t="s">
        <v>106</v>
      </c>
      <c r="E27" s="21" t="s">
        <v>67</v>
      </c>
      <c r="F27" s="21">
        <v>2012</v>
      </c>
      <c r="G27" s="21" t="s">
        <v>68</v>
      </c>
      <c r="H27" s="21" t="s">
        <v>107</v>
      </c>
      <c r="I27" s="21" t="s">
        <v>70</v>
      </c>
      <c r="J27" s="21" t="s">
        <v>100</v>
      </c>
      <c r="K27" s="21" t="s">
        <v>105</v>
      </c>
      <c r="L27" s="21">
        <v>0</v>
      </c>
      <c r="M27" s="21">
        <v>0</v>
      </c>
      <c r="N27" s="22">
        <v>3114.33</v>
      </c>
      <c r="O27" s="21">
        <v>0</v>
      </c>
      <c r="P27" s="21">
        <v>-3114.33</v>
      </c>
      <c r="Q27" s="21" t="s">
        <v>72</v>
      </c>
      <c r="R27" s="21">
        <v>0</v>
      </c>
      <c r="S27" s="21">
        <v>0</v>
      </c>
      <c r="T27" s="21">
        <v>0</v>
      </c>
      <c r="U27" s="21">
        <v>0</v>
      </c>
      <c r="V27" s="21">
        <v>0</v>
      </c>
      <c r="W27" s="21">
        <v>0</v>
      </c>
      <c r="X27" s="21">
        <v>0</v>
      </c>
      <c r="Y27" s="21">
        <v>0</v>
      </c>
      <c r="Z27" s="21">
        <v>0</v>
      </c>
      <c r="AA27" s="21">
        <v>0</v>
      </c>
      <c r="AB27" s="21">
        <v>0</v>
      </c>
      <c r="AC27" s="21">
        <v>0</v>
      </c>
      <c r="AD27" s="21">
        <v>3114.33</v>
      </c>
      <c r="AE27" s="21" t="s">
        <v>73</v>
      </c>
      <c r="AF27" s="21" t="s">
        <v>90</v>
      </c>
      <c r="AG27" s="21" t="s">
        <v>102</v>
      </c>
      <c r="AH27" s="21" t="s">
        <v>76</v>
      </c>
    </row>
    <row r="28" spans="1:34" ht="15">
      <c r="A28" s="21" t="s">
        <v>63</v>
      </c>
      <c r="B28" s="21" t="s">
        <v>89</v>
      </c>
      <c r="C28" s="21" t="s">
        <v>97</v>
      </c>
      <c r="D28" s="21" t="s">
        <v>108</v>
      </c>
      <c r="E28" s="21" t="s">
        <v>67</v>
      </c>
      <c r="F28" s="21">
        <v>2012</v>
      </c>
      <c r="G28" s="21" t="s">
        <v>68</v>
      </c>
      <c r="H28" s="21" t="s">
        <v>109</v>
      </c>
      <c r="I28" s="21" t="s">
        <v>70</v>
      </c>
      <c r="J28" s="21" t="s">
        <v>100</v>
      </c>
      <c r="K28" s="21" t="s">
        <v>105</v>
      </c>
      <c r="L28" s="21">
        <v>0</v>
      </c>
      <c r="M28" s="21">
        <v>0</v>
      </c>
      <c r="N28" s="22">
        <v>2403.39</v>
      </c>
      <c r="O28" s="21">
        <v>0</v>
      </c>
      <c r="P28" s="21">
        <v>-2403.39</v>
      </c>
      <c r="Q28" s="21" t="s">
        <v>72</v>
      </c>
      <c r="R28" s="21">
        <v>0</v>
      </c>
      <c r="S28" s="21">
        <v>0</v>
      </c>
      <c r="T28" s="21">
        <v>0</v>
      </c>
      <c r="U28" s="21">
        <v>0</v>
      </c>
      <c r="V28" s="21">
        <v>0</v>
      </c>
      <c r="W28" s="21">
        <v>0</v>
      </c>
      <c r="X28" s="21">
        <v>0</v>
      </c>
      <c r="Y28" s="21">
        <v>0</v>
      </c>
      <c r="Z28" s="21">
        <v>0</v>
      </c>
      <c r="AA28" s="21">
        <v>0</v>
      </c>
      <c r="AB28" s="21">
        <v>0</v>
      </c>
      <c r="AC28" s="21">
        <v>0</v>
      </c>
      <c r="AD28" s="21">
        <v>2403.39</v>
      </c>
      <c r="AE28" s="21" t="s">
        <v>73</v>
      </c>
      <c r="AF28" s="21" t="s">
        <v>90</v>
      </c>
      <c r="AG28" s="21" t="s">
        <v>102</v>
      </c>
      <c r="AH28" s="21" t="s">
        <v>76</v>
      </c>
    </row>
    <row r="29" spans="1:34" ht="15">
      <c r="A29" s="21" t="s">
        <v>63</v>
      </c>
      <c r="B29" s="21" t="s">
        <v>89</v>
      </c>
      <c r="C29" s="21" t="s">
        <v>97</v>
      </c>
      <c r="D29" s="21" t="s">
        <v>133</v>
      </c>
      <c r="E29" s="21" t="s">
        <v>67</v>
      </c>
      <c r="F29" s="21">
        <v>2012</v>
      </c>
      <c r="G29" s="21" t="s">
        <v>68</v>
      </c>
      <c r="H29" s="21" t="s">
        <v>134</v>
      </c>
      <c r="I29" s="21" t="s">
        <v>70</v>
      </c>
      <c r="J29" s="21" t="s">
        <v>112</v>
      </c>
      <c r="L29" s="21">
        <v>0</v>
      </c>
      <c r="M29" s="21">
        <v>0</v>
      </c>
      <c r="N29" s="22">
        <v>407.38</v>
      </c>
      <c r="O29" s="21">
        <v>0</v>
      </c>
      <c r="P29" s="21">
        <v>-407.38</v>
      </c>
      <c r="Q29" s="21" t="s">
        <v>72</v>
      </c>
      <c r="R29" s="21">
        <v>0</v>
      </c>
      <c r="S29" s="21">
        <v>0</v>
      </c>
      <c r="T29" s="21">
        <v>0</v>
      </c>
      <c r="U29" s="21">
        <v>0</v>
      </c>
      <c r="V29" s="21">
        <v>0</v>
      </c>
      <c r="W29" s="21">
        <v>0</v>
      </c>
      <c r="X29" s="21">
        <v>0</v>
      </c>
      <c r="Y29" s="21">
        <v>0</v>
      </c>
      <c r="Z29" s="21">
        <v>0</v>
      </c>
      <c r="AA29" s="21">
        <v>0</v>
      </c>
      <c r="AB29" s="21">
        <v>0</v>
      </c>
      <c r="AC29" s="21">
        <v>0</v>
      </c>
      <c r="AD29" s="21">
        <v>407.38</v>
      </c>
      <c r="AE29" s="21" t="s">
        <v>73</v>
      </c>
      <c r="AF29" s="21" t="s">
        <v>90</v>
      </c>
      <c r="AG29" s="21" t="s">
        <v>102</v>
      </c>
      <c r="AH29" s="21" t="s">
        <v>76</v>
      </c>
    </row>
    <row r="30" spans="1:34" ht="15">
      <c r="A30" s="21" t="s">
        <v>63</v>
      </c>
      <c r="B30" s="21" t="s">
        <v>89</v>
      </c>
      <c r="C30" s="21" t="s">
        <v>97</v>
      </c>
      <c r="D30" s="21" t="s">
        <v>122</v>
      </c>
      <c r="E30" s="21" t="s">
        <v>67</v>
      </c>
      <c r="F30" s="21">
        <v>2012</v>
      </c>
      <c r="G30" s="21" t="s">
        <v>68</v>
      </c>
      <c r="H30" s="21" t="s">
        <v>123</v>
      </c>
      <c r="I30" s="21" t="s">
        <v>70</v>
      </c>
      <c r="J30" s="21" t="s">
        <v>117</v>
      </c>
      <c r="L30" s="21">
        <v>0</v>
      </c>
      <c r="M30" s="21">
        <v>0</v>
      </c>
      <c r="N30" s="22">
        <v>18.64</v>
      </c>
      <c r="O30" s="21">
        <v>0</v>
      </c>
      <c r="P30" s="21">
        <v>-18.64</v>
      </c>
      <c r="Q30" s="21" t="s">
        <v>72</v>
      </c>
      <c r="R30" s="21">
        <v>0</v>
      </c>
      <c r="S30" s="21">
        <v>0</v>
      </c>
      <c r="T30" s="21">
        <v>0</v>
      </c>
      <c r="U30" s="21">
        <v>0</v>
      </c>
      <c r="V30" s="21">
        <v>0</v>
      </c>
      <c r="W30" s="21">
        <v>0</v>
      </c>
      <c r="X30" s="21">
        <v>0</v>
      </c>
      <c r="Y30" s="21">
        <v>0</v>
      </c>
      <c r="Z30" s="21">
        <v>0</v>
      </c>
      <c r="AA30" s="21">
        <v>0</v>
      </c>
      <c r="AB30" s="21">
        <v>0</v>
      </c>
      <c r="AC30" s="21">
        <v>0</v>
      </c>
      <c r="AD30" s="21">
        <v>18.64</v>
      </c>
      <c r="AE30" s="21" t="s">
        <v>73</v>
      </c>
      <c r="AF30" s="21" t="s">
        <v>90</v>
      </c>
      <c r="AG30" s="21" t="s">
        <v>102</v>
      </c>
      <c r="AH30" s="21" t="s">
        <v>76</v>
      </c>
    </row>
    <row r="31" spans="1:34" ht="15">
      <c r="A31" s="21" t="s">
        <v>63</v>
      </c>
      <c r="B31" s="21" t="s">
        <v>89</v>
      </c>
      <c r="C31" s="21" t="s">
        <v>97</v>
      </c>
      <c r="D31" s="21" t="s">
        <v>137</v>
      </c>
      <c r="E31" s="21" t="s">
        <v>67</v>
      </c>
      <c r="F31" s="21">
        <v>2012</v>
      </c>
      <c r="G31" s="21" t="s">
        <v>68</v>
      </c>
      <c r="H31" s="21" t="s">
        <v>138</v>
      </c>
      <c r="I31" s="21" t="s">
        <v>70</v>
      </c>
      <c r="J31" s="21" t="s">
        <v>117</v>
      </c>
      <c r="L31" s="21">
        <v>0</v>
      </c>
      <c r="M31" s="21">
        <v>0</v>
      </c>
      <c r="N31" s="22">
        <v>25899.88</v>
      </c>
      <c r="O31" s="21">
        <v>0</v>
      </c>
      <c r="P31" s="21">
        <v>-25899.88</v>
      </c>
      <c r="Q31" s="21" t="s">
        <v>72</v>
      </c>
      <c r="R31" s="21">
        <v>0</v>
      </c>
      <c r="S31" s="21">
        <v>0</v>
      </c>
      <c r="T31" s="21">
        <v>0</v>
      </c>
      <c r="U31" s="21">
        <v>0</v>
      </c>
      <c r="V31" s="21">
        <v>0</v>
      </c>
      <c r="W31" s="21">
        <v>0</v>
      </c>
      <c r="X31" s="21">
        <v>0</v>
      </c>
      <c r="Y31" s="21">
        <v>0</v>
      </c>
      <c r="Z31" s="21">
        <v>0</v>
      </c>
      <c r="AA31" s="21">
        <v>0</v>
      </c>
      <c r="AB31" s="21">
        <v>0</v>
      </c>
      <c r="AC31" s="21">
        <v>0</v>
      </c>
      <c r="AD31" s="21">
        <v>25899.88</v>
      </c>
      <c r="AE31" s="21" t="s">
        <v>73</v>
      </c>
      <c r="AF31" s="21" t="s">
        <v>90</v>
      </c>
      <c r="AG31" s="21" t="s">
        <v>102</v>
      </c>
      <c r="AH31" s="21" t="s">
        <v>76</v>
      </c>
    </row>
    <row r="32" spans="1:34" ht="15">
      <c r="A32" s="21" t="s">
        <v>63</v>
      </c>
      <c r="B32" s="21" t="s">
        <v>89</v>
      </c>
      <c r="C32" s="21" t="s">
        <v>97</v>
      </c>
      <c r="D32" s="21" t="s">
        <v>142</v>
      </c>
      <c r="E32" s="21" t="s">
        <v>143</v>
      </c>
      <c r="F32" s="21">
        <v>2012</v>
      </c>
      <c r="G32" s="21" t="s">
        <v>68</v>
      </c>
      <c r="H32" s="21" t="s">
        <v>144</v>
      </c>
      <c r="I32" s="21" t="s">
        <v>70</v>
      </c>
      <c r="J32" s="21" t="s">
        <v>145</v>
      </c>
      <c r="L32" s="21">
        <v>0</v>
      </c>
      <c r="M32" s="21">
        <v>0</v>
      </c>
      <c r="N32" s="22">
        <v>122541.1</v>
      </c>
      <c r="O32" s="21">
        <v>0.01</v>
      </c>
      <c r="P32" s="21">
        <v>-122541.11</v>
      </c>
      <c r="Q32" s="21" t="s">
        <v>72</v>
      </c>
      <c r="R32" s="21">
        <v>0</v>
      </c>
      <c r="S32" s="21">
        <v>77957.43000000001</v>
      </c>
      <c r="T32" s="21">
        <v>-569.5500000000001</v>
      </c>
      <c r="U32" s="21">
        <v>38978.72</v>
      </c>
      <c r="V32" s="21">
        <v>6174.5</v>
      </c>
      <c r="W32" s="21">
        <v>0</v>
      </c>
      <c r="X32" s="21">
        <v>0</v>
      </c>
      <c r="Y32" s="21">
        <v>0</v>
      </c>
      <c r="Z32" s="21">
        <v>0</v>
      </c>
      <c r="AA32" s="21">
        <v>0</v>
      </c>
      <c r="AB32" s="21">
        <v>0</v>
      </c>
      <c r="AC32" s="21">
        <v>0</v>
      </c>
      <c r="AD32" s="21">
        <v>0</v>
      </c>
      <c r="AE32" s="21" t="s">
        <v>73</v>
      </c>
      <c r="AF32" s="21" t="s">
        <v>90</v>
      </c>
      <c r="AG32" s="21" t="s">
        <v>102</v>
      </c>
      <c r="AH32" s="21" t="s">
        <v>146</v>
      </c>
    </row>
    <row r="33" spans="1:34" ht="15">
      <c r="A33" s="21" t="s">
        <v>63</v>
      </c>
      <c r="B33" s="21" t="s">
        <v>147</v>
      </c>
      <c r="C33" s="21" t="s">
        <v>97</v>
      </c>
      <c r="D33" s="21" t="s">
        <v>137</v>
      </c>
      <c r="E33" s="21" t="s">
        <v>67</v>
      </c>
      <c r="F33" s="21">
        <v>2012</v>
      </c>
      <c r="G33" s="21" t="s">
        <v>68</v>
      </c>
      <c r="H33" s="21" t="s">
        <v>138</v>
      </c>
      <c r="I33" s="21" t="s">
        <v>70</v>
      </c>
      <c r="J33" s="21" t="s">
        <v>117</v>
      </c>
      <c r="L33" s="21">
        <v>0</v>
      </c>
      <c r="M33" s="21">
        <v>0</v>
      </c>
      <c r="N33" s="22">
        <v>31278.48</v>
      </c>
      <c r="O33" s="21">
        <v>0</v>
      </c>
      <c r="P33" s="21">
        <v>-31278.48</v>
      </c>
      <c r="Q33" s="21" t="s">
        <v>72</v>
      </c>
      <c r="R33" s="21">
        <v>0</v>
      </c>
      <c r="S33" s="21">
        <v>0</v>
      </c>
      <c r="T33" s="21">
        <v>0</v>
      </c>
      <c r="U33" s="21">
        <v>0</v>
      </c>
      <c r="V33" s="21">
        <v>0</v>
      </c>
      <c r="W33" s="21">
        <v>0</v>
      </c>
      <c r="X33" s="21">
        <v>0</v>
      </c>
      <c r="Y33" s="21">
        <v>0</v>
      </c>
      <c r="Z33" s="21">
        <v>0</v>
      </c>
      <c r="AA33" s="21">
        <v>0</v>
      </c>
      <c r="AB33" s="21">
        <v>0</v>
      </c>
      <c r="AC33" s="21">
        <v>0</v>
      </c>
      <c r="AD33" s="21">
        <v>31278.48</v>
      </c>
      <c r="AE33" s="21" t="s">
        <v>73</v>
      </c>
      <c r="AF33" s="21" t="s">
        <v>148</v>
      </c>
      <c r="AG33" s="21" t="s">
        <v>102</v>
      </c>
      <c r="AH33" s="21" t="s">
        <v>76</v>
      </c>
    </row>
    <row r="34" spans="1:34" ht="15">
      <c r="A34" s="21" t="s">
        <v>63</v>
      </c>
      <c r="B34" s="21" t="s">
        <v>149</v>
      </c>
      <c r="C34" s="21" t="s">
        <v>150</v>
      </c>
      <c r="D34" s="21" t="s">
        <v>151</v>
      </c>
      <c r="E34" s="21" t="s">
        <v>152</v>
      </c>
      <c r="F34" s="21">
        <v>2012</v>
      </c>
      <c r="G34" s="21" t="s">
        <v>153</v>
      </c>
      <c r="H34" s="21" t="s">
        <v>154</v>
      </c>
      <c r="I34" s="21" t="s">
        <v>155</v>
      </c>
      <c r="J34" s="21" t="s">
        <v>156</v>
      </c>
      <c r="L34" s="21">
        <v>0</v>
      </c>
      <c r="M34" s="21">
        <v>0</v>
      </c>
      <c r="N34" s="22">
        <v>0</v>
      </c>
      <c r="O34" s="21">
        <v>0</v>
      </c>
      <c r="P34" s="21">
        <v>0</v>
      </c>
      <c r="Q34" s="21" t="s">
        <v>72</v>
      </c>
      <c r="R34" s="21">
        <v>0</v>
      </c>
      <c r="S34" s="21">
        <v>0</v>
      </c>
      <c r="T34" s="21">
        <v>0</v>
      </c>
      <c r="U34" s="21">
        <v>-162.58</v>
      </c>
      <c r="V34" s="21">
        <v>0</v>
      </c>
      <c r="W34" s="21">
        <v>0</v>
      </c>
      <c r="X34" s="21">
        <v>0</v>
      </c>
      <c r="Y34" s="21">
        <v>0</v>
      </c>
      <c r="Z34" s="21">
        <v>0</v>
      </c>
      <c r="AA34" s="21">
        <v>162.58</v>
      </c>
      <c r="AB34" s="21">
        <v>0</v>
      </c>
      <c r="AC34" s="21">
        <v>0</v>
      </c>
      <c r="AD34" s="21">
        <v>0</v>
      </c>
      <c r="AE34" s="21" t="s">
        <v>73</v>
      </c>
      <c r="AF34" s="21" t="s">
        <v>157</v>
      </c>
      <c r="AG34" s="21" t="s">
        <v>158</v>
      </c>
      <c r="AH34" s="21" t="s">
        <v>159</v>
      </c>
    </row>
    <row r="35" spans="1:34" ht="15">
      <c r="A35" s="21" t="s">
        <v>63</v>
      </c>
      <c r="B35" s="21" t="s">
        <v>152</v>
      </c>
      <c r="C35" s="21" t="s">
        <v>97</v>
      </c>
      <c r="D35" s="21" t="s">
        <v>151</v>
      </c>
      <c r="E35" s="21" t="s">
        <v>152</v>
      </c>
      <c r="F35" s="21">
        <v>2012</v>
      </c>
      <c r="G35" s="21" t="s">
        <v>153</v>
      </c>
      <c r="H35" s="21" t="s">
        <v>154</v>
      </c>
      <c r="I35" s="21" t="s">
        <v>155</v>
      </c>
      <c r="J35" s="21" t="s">
        <v>156</v>
      </c>
      <c r="L35" s="21">
        <v>0</v>
      </c>
      <c r="M35" s="21">
        <v>0</v>
      </c>
      <c r="N35" s="22">
        <v>9938.51</v>
      </c>
      <c r="O35" s="21">
        <v>0</v>
      </c>
      <c r="P35" s="21">
        <v>-9938.51</v>
      </c>
      <c r="Q35" s="21" t="s">
        <v>72</v>
      </c>
      <c r="R35" s="21">
        <v>0</v>
      </c>
      <c r="S35" s="21">
        <v>0</v>
      </c>
      <c r="T35" s="21">
        <v>0</v>
      </c>
      <c r="U35" s="21">
        <v>0</v>
      </c>
      <c r="V35" s="21">
        <v>-88.68</v>
      </c>
      <c r="W35" s="21">
        <v>0</v>
      </c>
      <c r="X35" s="21">
        <v>0</v>
      </c>
      <c r="Y35" s="21">
        <v>-14.780000000000001</v>
      </c>
      <c r="Z35" s="21">
        <v>-317.03000000000003</v>
      </c>
      <c r="AA35" s="21">
        <v>0</v>
      </c>
      <c r="AB35" s="21">
        <v>0</v>
      </c>
      <c r="AC35" s="21">
        <v>10359</v>
      </c>
      <c r="AD35" s="21">
        <v>0</v>
      </c>
      <c r="AE35" s="21" t="s">
        <v>73</v>
      </c>
      <c r="AF35" s="21" t="s">
        <v>159</v>
      </c>
      <c r="AG35" s="21" t="s">
        <v>102</v>
      </c>
      <c r="AH35" s="21" t="s">
        <v>159</v>
      </c>
    </row>
    <row r="36" spans="1:34" ht="15">
      <c r="A36" s="21" t="s">
        <v>63</v>
      </c>
      <c r="B36" s="21" t="s">
        <v>152</v>
      </c>
      <c r="C36" s="21" t="s">
        <v>97</v>
      </c>
      <c r="D36" s="21" t="s">
        <v>160</v>
      </c>
      <c r="E36" s="21" t="s">
        <v>152</v>
      </c>
      <c r="F36" s="21">
        <v>2012</v>
      </c>
      <c r="G36" s="21" t="s">
        <v>153</v>
      </c>
      <c r="H36" s="21" t="s">
        <v>161</v>
      </c>
      <c r="I36" s="21" t="s">
        <v>155</v>
      </c>
      <c r="J36" s="21" t="s">
        <v>162</v>
      </c>
      <c r="L36" s="21">
        <v>0</v>
      </c>
      <c r="M36" s="21">
        <v>0</v>
      </c>
      <c r="N36" s="22">
        <v>-22064.53</v>
      </c>
      <c r="O36" s="21">
        <v>0</v>
      </c>
      <c r="P36" s="21">
        <v>22064.53</v>
      </c>
      <c r="Q36" s="21" t="s">
        <v>72</v>
      </c>
      <c r="R36" s="21">
        <v>0</v>
      </c>
      <c r="S36" s="21">
        <v>-1818.52</v>
      </c>
      <c r="T36" s="21">
        <v>-1129.15</v>
      </c>
      <c r="U36" s="21">
        <v>-1065.39</v>
      </c>
      <c r="V36" s="21">
        <v>-1060.4</v>
      </c>
      <c r="W36" s="21">
        <v>-966.8000000000001</v>
      </c>
      <c r="X36" s="21">
        <v>-1025.41</v>
      </c>
      <c r="Y36" s="21">
        <v>-1116.1100000000001</v>
      </c>
      <c r="Z36" s="21">
        <v>-1024.88</v>
      </c>
      <c r="AA36" s="21">
        <v>-1019.27</v>
      </c>
      <c r="AB36" s="21">
        <v>-1006.95</v>
      </c>
      <c r="AC36" s="21">
        <v>-1356.8700000000001</v>
      </c>
      <c r="AD36" s="21">
        <v>-9474.78</v>
      </c>
      <c r="AE36" s="21" t="s">
        <v>73</v>
      </c>
      <c r="AF36" s="21" t="s">
        <v>159</v>
      </c>
      <c r="AG36" s="21" t="s">
        <v>102</v>
      </c>
      <c r="AH36" s="21" t="s">
        <v>159</v>
      </c>
    </row>
    <row r="37" spans="1:34" ht="15">
      <c r="A37" s="21" t="s">
        <v>63</v>
      </c>
      <c r="B37" s="21" t="s">
        <v>152</v>
      </c>
      <c r="C37" s="21" t="s">
        <v>97</v>
      </c>
      <c r="D37" s="21" t="s">
        <v>163</v>
      </c>
      <c r="E37" s="21" t="s">
        <v>152</v>
      </c>
      <c r="F37" s="21">
        <v>2012</v>
      </c>
      <c r="G37" s="21" t="s">
        <v>153</v>
      </c>
      <c r="H37" s="21" t="s">
        <v>164</v>
      </c>
      <c r="I37" s="21" t="s">
        <v>155</v>
      </c>
      <c r="J37" s="21" t="s">
        <v>162</v>
      </c>
      <c r="L37" s="21">
        <v>0</v>
      </c>
      <c r="M37" s="21">
        <v>0</v>
      </c>
      <c r="N37" s="22">
        <v>213.08</v>
      </c>
      <c r="O37" s="21">
        <v>0</v>
      </c>
      <c r="P37" s="21">
        <v>-213.08</v>
      </c>
      <c r="Q37" s="21" t="s">
        <v>72</v>
      </c>
      <c r="R37" s="21">
        <v>0</v>
      </c>
      <c r="S37" s="21">
        <v>27.28</v>
      </c>
      <c r="T37" s="21">
        <v>16.94</v>
      </c>
      <c r="U37" s="21">
        <v>15.99</v>
      </c>
      <c r="V37" s="21">
        <v>15.9</v>
      </c>
      <c r="W37" s="21">
        <v>14.5</v>
      </c>
      <c r="X37" s="21">
        <v>15.38</v>
      </c>
      <c r="Y37" s="21">
        <v>16.740000000000002</v>
      </c>
      <c r="Z37" s="21">
        <v>15.370000000000001</v>
      </c>
      <c r="AA37" s="21">
        <v>15.280000000000001</v>
      </c>
      <c r="AB37" s="21">
        <v>15.1</v>
      </c>
      <c r="AC37" s="21">
        <v>20.34</v>
      </c>
      <c r="AD37" s="21">
        <v>24.26</v>
      </c>
      <c r="AE37" s="21" t="s">
        <v>73</v>
      </c>
      <c r="AF37" s="21" t="s">
        <v>159</v>
      </c>
      <c r="AG37" s="21" t="s">
        <v>102</v>
      </c>
      <c r="AH37" s="21" t="s">
        <v>159</v>
      </c>
    </row>
    <row r="38" spans="1:34" ht="15">
      <c r="A38" s="21" t="s">
        <v>63</v>
      </c>
      <c r="B38" s="21" t="s">
        <v>152</v>
      </c>
      <c r="C38" s="21" t="s">
        <v>97</v>
      </c>
      <c r="D38" s="21" t="s">
        <v>165</v>
      </c>
      <c r="E38" s="21" t="s">
        <v>152</v>
      </c>
      <c r="F38" s="21">
        <v>2012</v>
      </c>
      <c r="G38" s="21" t="s">
        <v>153</v>
      </c>
      <c r="H38" s="21" t="s">
        <v>166</v>
      </c>
      <c r="I38" s="21" t="s">
        <v>155</v>
      </c>
      <c r="J38" s="21" t="s">
        <v>162</v>
      </c>
      <c r="L38" s="21">
        <v>0</v>
      </c>
      <c r="M38" s="21">
        <v>0</v>
      </c>
      <c r="N38" s="22">
        <v>104.86</v>
      </c>
      <c r="O38" s="21">
        <v>0</v>
      </c>
      <c r="P38" s="21">
        <v>-104.86</v>
      </c>
      <c r="Q38" s="21" t="s">
        <v>72</v>
      </c>
      <c r="R38" s="21">
        <v>0</v>
      </c>
      <c r="S38" s="21">
        <v>111.94</v>
      </c>
      <c r="T38" s="21">
        <v>63.56</v>
      </c>
      <c r="U38" s="21">
        <v>66.69</v>
      </c>
      <c r="V38" s="21">
        <v>64.86</v>
      </c>
      <c r="W38" s="21">
        <v>67.74</v>
      </c>
      <c r="X38" s="21">
        <v>65.24</v>
      </c>
      <c r="Y38" s="21">
        <v>65.9</v>
      </c>
      <c r="Z38" s="21">
        <v>-710.08</v>
      </c>
      <c r="AA38" s="21">
        <v>60.51</v>
      </c>
      <c r="AB38" s="21">
        <v>60.76</v>
      </c>
      <c r="AC38" s="21">
        <v>89.11</v>
      </c>
      <c r="AD38" s="21">
        <v>98.63</v>
      </c>
      <c r="AE38" s="21" t="s">
        <v>73</v>
      </c>
      <c r="AF38" s="21" t="s">
        <v>159</v>
      </c>
      <c r="AG38" s="21" t="s">
        <v>102</v>
      </c>
      <c r="AH38" s="21" t="s">
        <v>159</v>
      </c>
    </row>
    <row r="39" spans="1:34" ht="15">
      <c r="A39" s="21" t="s">
        <v>63</v>
      </c>
      <c r="B39" s="21" t="s">
        <v>152</v>
      </c>
      <c r="C39" s="21" t="s">
        <v>97</v>
      </c>
      <c r="D39" s="21" t="s">
        <v>167</v>
      </c>
      <c r="E39" s="21" t="s">
        <v>152</v>
      </c>
      <c r="F39" s="21">
        <v>2012</v>
      </c>
      <c r="G39" s="21" t="s">
        <v>153</v>
      </c>
      <c r="H39" s="21" t="s">
        <v>168</v>
      </c>
      <c r="I39" s="21" t="s">
        <v>155</v>
      </c>
      <c r="J39" s="21" t="s">
        <v>162</v>
      </c>
      <c r="L39" s="21">
        <v>0</v>
      </c>
      <c r="M39" s="21">
        <v>0</v>
      </c>
      <c r="N39" s="22">
        <v>879.84</v>
      </c>
      <c r="O39" s="21">
        <v>0</v>
      </c>
      <c r="P39" s="21">
        <v>-879.84</v>
      </c>
      <c r="Q39" s="21" t="s">
        <v>72</v>
      </c>
      <c r="R39" s="21">
        <v>0</v>
      </c>
      <c r="S39" s="21">
        <v>0</v>
      </c>
      <c r="T39" s="21">
        <v>0</v>
      </c>
      <c r="U39" s="21">
        <v>0</v>
      </c>
      <c r="V39" s="21">
        <v>0</v>
      </c>
      <c r="W39" s="21">
        <v>0</v>
      </c>
      <c r="X39" s="21">
        <v>0</v>
      </c>
      <c r="Y39" s="21">
        <v>0</v>
      </c>
      <c r="Z39" s="21">
        <v>0</v>
      </c>
      <c r="AA39" s="21">
        <v>0</v>
      </c>
      <c r="AB39" s="21">
        <v>0</v>
      </c>
      <c r="AC39" s="21">
        <v>879.84</v>
      </c>
      <c r="AD39" s="21">
        <v>0</v>
      </c>
      <c r="AE39" s="21" t="s">
        <v>73</v>
      </c>
      <c r="AF39" s="21" t="s">
        <v>159</v>
      </c>
      <c r="AG39" s="21" t="s">
        <v>102</v>
      </c>
      <c r="AH39" s="21" t="s">
        <v>159</v>
      </c>
    </row>
    <row r="40" spans="1:34" ht="15">
      <c r="A40" s="21" t="s">
        <v>63</v>
      </c>
      <c r="B40" s="21" t="s">
        <v>152</v>
      </c>
      <c r="C40" s="21" t="s">
        <v>97</v>
      </c>
      <c r="D40" s="21" t="s">
        <v>169</v>
      </c>
      <c r="E40" s="21" t="s">
        <v>152</v>
      </c>
      <c r="F40" s="21">
        <v>2012</v>
      </c>
      <c r="G40" s="21" t="s">
        <v>153</v>
      </c>
      <c r="H40" s="21" t="s">
        <v>170</v>
      </c>
      <c r="I40" s="21" t="s">
        <v>155</v>
      </c>
      <c r="J40" s="21" t="s">
        <v>162</v>
      </c>
      <c r="L40" s="21">
        <v>0</v>
      </c>
      <c r="M40" s="21">
        <v>0</v>
      </c>
      <c r="N40" s="22">
        <v>0</v>
      </c>
      <c r="O40" s="21">
        <v>0</v>
      </c>
      <c r="P40" s="21">
        <v>0</v>
      </c>
      <c r="Q40" s="21" t="s">
        <v>72</v>
      </c>
      <c r="R40" s="21">
        <v>0</v>
      </c>
      <c r="S40" s="21">
        <v>0</v>
      </c>
      <c r="T40" s="21">
        <v>0</v>
      </c>
      <c r="U40" s="21">
        <v>0</v>
      </c>
      <c r="V40" s="21">
        <v>0</v>
      </c>
      <c r="W40" s="21">
        <v>0</v>
      </c>
      <c r="X40" s="21">
        <v>0</v>
      </c>
      <c r="Y40" s="21">
        <v>0</v>
      </c>
      <c r="Z40" s="21">
        <v>0</v>
      </c>
      <c r="AA40" s="21">
        <v>0</v>
      </c>
      <c r="AB40" s="21">
        <v>0</v>
      </c>
      <c r="AC40" s="21">
        <v>0</v>
      </c>
      <c r="AD40" s="21">
        <v>0</v>
      </c>
      <c r="AE40" s="21" t="s">
        <v>73</v>
      </c>
      <c r="AF40" s="21" t="s">
        <v>159</v>
      </c>
      <c r="AG40" s="21" t="s">
        <v>102</v>
      </c>
      <c r="AH40" s="21" t="s">
        <v>159</v>
      </c>
    </row>
    <row r="41" spans="1:34" ht="15">
      <c r="A41" s="21" t="s">
        <v>63</v>
      </c>
      <c r="B41" s="21" t="s">
        <v>152</v>
      </c>
      <c r="C41" s="21" t="s">
        <v>97</v>
      </c>
      <c r="D41" s="21" t="s">
        <v>171</v>
      </c>
      <c r="E41" s="21" t="s">
        <v>152</v>
      </c>
      <c r="F41" s="21">
        <v>2012</v>
      </c>
      <c r="G41" s="21" t="s">
        <v>153</v>
      </c>
      <c r="H41" s="21" t="s">
        <v>172</v>
      </c>
      <c r="I41" s="21" t="s">
        <v>155</v>
      </c>
      <c r="J41" s="21" t="s">
        <v>162</v>
      </c>
      <c r="L41" s="21">
        <v>0</v>
      </c>
      <c r="M41" s="21">
        <v>0</v>
      </c>
      <c r="N41" s="22">
        <v>-1261</v>
      </c>
      <c r="O41" s="21">
        <v>0</v>
      </c>
      <c r="P41" s="21">
        <v>1261</v>
      </c>
      <c r="Q41" s="21" t="s">
        <v>72</v>
      </c>
      <c r="R41" s="21">
        <v>0</v>
      </c>
      <c r="S41" s="21">
        <v>0</v>
      </c>
      <c r="T41" s="21">
        <v>0</v>
      </c>
      <c r="U41" s="21">
        <v>0</v>
      </c>
      <c r="V41" s="21">
        <v>0</v>
      </c>
      <c r="W41" s="21">
        <v>0</v>
      </c>
      <c r="X41" s="21">
        <v>0</v>
      </c>
      <c r="Y41" s="21">
        <v>0</v>
      </c>
      <c r="Z41" s="21">
        <v>0</v>
      </c>
      <c r="AA41" s="21">
        <v>0</v>
      </c>
      <c r="AB41" s="21">
        <v>0</v>
      </c>
      <c r="AC41" s="21">
        <v>-1261</v>
      </c>
      <c r="AD41" s="21">
        <v>0</v>
      </c>
      <c r="AE41" s="21" t="s">
        <v>73</v>
      </c>
      <c r="AF41" s="21" t="s">
        <v>159</v>
      </c>
      <c r="AG41" s="21" t="s">
        <v>102</v>
      </c>
      <c r="AH41" s="21" t="s">
        <v>159</v>
      </c>
    </row>
    <row r="42" spans="1:34" ht="15">
      <c r="A42" s="21" t="s">
        <v>63</v>
      </c>
      <c r="B42" s="21" t="s">
        <v>152</v>
      </c>
      <c r="C42" s="21" t="s">
        <v>97</v>
      </c>
      <c r="D42" s="21" t="s">
        <v>173</v>
      </c>
      <c r="E42" s="21" t="s">
        <v>152</v>
      </c>
      <c r="F42" s="21">
        <v>2012</v>
      </c>
      <c r="G42" s="21" t="s">
        <v>153</v>
      </c>
      <c r="H42" s="21" t="s">
        <v>174</v>
      </c>
      <c r="I42" s="21" t="s">
        <v>155</v>
      </c>
      <c r="J42" s="21" t="s">
        <v>162</v>
      </c>
      <c r="L42" s="21">
        <v>0</v>
      </c>
      <c r="M42" s="21">
        <v>0</v>
      </c>
      <c r="N42" s="22">
        <v>-21330.600000000002</v>
      </c>
      <c r="O42" s="21">
        <v>0</v>
      </c>
      <c r="P42" s="21">
        <v>21330.600000000002</v>
      </c>
      <c r="Q42" s="21" t="s">
        <v>72</v>
      </c>
      <c r="R42" s="21">
        <v>0</v>
      </c>
      <c r="S42" s="21">
        <v>0</v>
      </c>
      <c r="T42" s="21">
        <v>0</v>
      </c>
      <c r="U42" s="21">
        <v>0</v>
      </c>
      <c r="V42" s="21">
        <v>0</v>
      </c>
      <c r="W42" s="21">
        <v>0</v>
      </c>
      <c r="X42" s="21">
        <v>0</v>
      </c>
      <c r="Y42" s="21">
        <v>-2814.02</v>
      </c>
      <c r="Z42" s="21">
        <v>0</v>
      </c>
      <c r="AA42" s="21">
        <v>-18516.58</v>
      </c>
      <c r="AB42" s="21">
        <v>0</v>
      </c>
      <c r="AC42" s="21">
        <v>0</v>
      </c>
      <c r="AD42" s="21">
        <v>0</v>
      </c>
      <c r="AE42" s="21" t="s">
        <v>73</v>
      </c>
      <c r="AF42" s="21" t="s">
        <v>159</v>
      </c>
      <c r="AG42" s="21" t="s">
        <v>102</v>
      </c>
      <c r="AH42" s="21" t="s">
        <v>159</v>
      </c>
    </row>
    <row r="43" spans="1:34" ht="15">
      <c r="A43" s="21" t="s">
        <v>63</v>
      </c>
      <c r="B43" s="21" t="s">
        <v>152</v>
      </c>
      <c r="C43" s="21" t="s">
        <v>97</v>
      </c>
      <c r="D43" s="21" t="s">
        <v>175</v>
      </c>
      <c r="E43" s="21" t="s">
        <v>152</v>
      </c>
      <c r="F43" s="21">
        <v>2012</v>
      </c>
      <c r="G43" s="21" t="s">
        <v>153</v>
      </c>
      <c r="H43" s="21" t="s">
        <v>176</v>
      </c>
      <c r="I43" s="21" t="s">
        <v>155</v>
      </c>
      <c r="J43" s="21" t="s">
        <v>162</v>
      </c>
      <c r="L43" s="21">
        <v>0</v>
      </c>
      <c r="M43" s="21">
        <v>0</v>
      </c>
      <c r="N43" s="22">
        <v>6255.17</v>
      </c>
      <c r="O43" s="21">
        <v>0</v>
      </c>
      <c r="P43" s="21">
        <v>-6255.17</v>
      </c>
      <c r="Q43" s="21" t="s">
        <v>72</v>
      </c>
      <c r="R43" s="21">
        <v>0</v>
      </c>
      <c r="S43" s="21">
        <v>0</v>
      </c>
      <c r="T43" s="21">
        <v>0</v>
      </c>
      <c r="U43" s="21">
        <v>0</v>
      </c>
      <c r="V43" s="21">
        <v>0</v>
      </c>
      <c r="W43" s="21">
        <v>0</v>
      </c>
      <c r="X43" s="21">
        <v>0</v>
      </c>
      <c r="Y43" s="21">
        <v>0</v>
      </c>
      <c r="Z43" s="21">
        <v>0</v>
      </c>
      <c r="AA43" s="21">
        <v>0</v>
      </c>
      <c r="AB43" s="21">
        <v>0</v>
      </c>
      <c r="AC43" s="21">
        <v>0</v>
      </c>
      <c r="AD43" s="21">
        <v>6255.17</v>
      </c>
      <c r="AE43" s="21" t="s">
        <v>73</v>
      </c>
      <c r="AF43" s="21" t="s">
        <v>159</v>
      </c>
      <c r="AG43" s="21" t="s">
        <v>102</v>
      </c>
      <c r="AH43" s="21" t="s">
        <v>159</v>
      </c>
    </row>
    <row r="44" spans="1:34" ht="15">
      <c r="A44" s="21" t="s">
        <v>63</v>
      </c>
      <c r="B44" s="21" t="s">
        <v>152</v>
      </c>
      <c r="C44" s="21" t="s">
        <v>97</v>
      </c>
      <c r="D44" s="21" t="s">
        <v>177</v>
      </c>
      <c r="E44" s="21" t="s">
        <v>152</v>
      </c>
      <c r="F44" s="21">
        <v>2012</v>
      </c>
      <c r="G44" s="21" t="s">
        <v>153</v>
      </c>
      <c r="H44" s="21" t="s">
        <v>178</v>
      </c>
      <c r="I44" s="21" t="s">
        <v>155</v>
      </c>
      <c r="J44" s="21" t="s">
        <v>162</v>
      </c>
      <c r="L44" s="21">
        <v>0</v>
      </c>
      <c r="M44" s="21">
        <v>0</v>
      </c>
      <c r="N44" s="22">
        <v>-11.73</v>
      </c>
      <c r="O44" s="21">
        <v>0</v>
      </c>
      <c r="P44" s="21">
        <v>11.73</v>
      </c>
      <c r="Q44" s="21" t="s">
        <v>72</v>
      </c>
      <c r="R44" s="21">
        <v>0</v>
      </c>
      <c r="S44" s="21">
        <v>0</v>
      </c>
      <c r="T44" s="21">
        <v>0</v>
      </c>
      <c r="U44" s="21">
        <v>0</v>
      </c>
      <c r="V44" s="21">
        <v>0</v>
      </c>
      <c r="W44" s="21">
        <v>0</v>
      </c>
      <c r="X44" s="21">
        <v>0</v>
      </c>
      <c r="Y44" s="21">
        <v>0</v>
      </c>
      <c r="Z44" s="21">
        <v>0</v>
      </c>
      <c r="AA44" s="21">
        <v>-11.73</v>
      </c>
      <c r="AB44" s="21">
        <v>0</v>
      </c>
      <c r="AC44" s="21">
        <v>0</v>
      </c>
      <c r="AD44" s="21">
        <v>0</v>
      </c>
      <c r="AE44" s="21" t="s">
        <v>73</v>
      </c>
      <c r="AF44" s="21" t="s">
        <v>159</v>
      </c>
      <c r="AG44" s="21" t="s">
        <v>102</v>
      </c>
      <c r="AH44" s="21" t="s">
        <v>159</v>
      </c>
    </row>
    <row r="45" spans="1:34" ht="15">
      <c r="A45" s="21" t="s">
        <v>63</v>
      </c>
      <c r="B45" s="21" t="s">
        <v>152</v>
      </c>
      <c r="C45" s="21" t="s">
        <v>97</v>
      </c>
      <c r="D45" s="21" t="s">
        <v>179</v>
      </c>
      <c r="E45" s="21" t="s">
        <v>152</v>
      </c>
      <c r="F45" s="21">
        <v>2012</v>
      </c>
      <c r="G45" s="21" t="s">
        <v>153</v>
      </c>
      <c r="H45" s="21" t="s">
        <v>180</v>
      </c>
      <c r="I45" s="21" t="s">
        <v>155</v>
      </c>
      <c r="J45" s="21" t="s">
        <v>156</v>
      </c>
      <c r="L45" s="21">
        <v>0</v>
      </c>
      <c r="M45" s="21">
        <v>0</v>
      </c>
      <c r="N45" s="22">
        <v>-353581.34</v>
      </c>
      <c r="O45" s="21">
        <v>0</v>
      </c>
      <c r="P45" s="21">
        <v>353581.34</v>
      </c>
      <c r="Q45" s="21" t="s">
        <v>72</v>
      </c>
      <c r="R45" s="21">
        <v>0</v>
      </c>
      <c r="S45" s="21">
        <v>-28776.66</v>
      </c>
      <c r="T45" s="21">
        <v>-58218.42</v>
      </c>
      <c r="U45" s="21">
        <v>-29264.4</v>
      </c>
      <c r="V45" s="21">
        <v>-29367.86</v>
      </c>
      <c r="W45" s="21">
        <v>-29500.88</v>
      </c>
      <c r="X45" s="21">
        <v>-29559.9</v>
      </c>
      <c r="Y45" s="21">
        <v>-29537.73</v>
      </c>
      <c r="Z45" s="21">
        <v>-29559.9</v>
      </c>
      <c r="AA45" s="21">
        <v>-29611.63</v>
      </c>
      <c r="AB45" s="21">
        <v>-29951.57</v>
      </c>
      <c r="AC45" s="21">
        <v>-30232.39</v>
      </c>
      <c r="AD45" s="21">
        <v>0</v>
      </c>
      <c r="AE45" s="21" t="s">
        <v>73</v>
      </c>
      <c r="AF45" s="21" t="s">
        <v>159</v>
      </c>
      <c r="AG45" s="21" t="s">
        <v>102</v>
      </c>
      <c r="AH45" s="21" t="s">
        <v>159</v>
      </c>
    </row>
    <row r="46" spans="1:34" ht="15">
      <c r="A46" s="21" t="s">
        <v>63</v>
      </c>
      <c r="B46" s="21" t="s">
        <v>91</v>
      </c>
      <c r="C46" s="21" t="s">
        <v>97</v>
      </c>
      <c r="D46" s="21" t="s">
        <v>181</v>
      </c>
      <c r="E46" s="21" t="s">
        <v>152</v>
      </c>
      <c r="F46" s="21">
        <v>2012</v>
      </c>
      <c r="G46" s="21" t="s">
        <v>153</v>
      </c>
      <c r="H46" s="21" t="s">
        <v>182</v>
      </c>
      <c r="I46" s="21" t="s">
        <v>155</v>
      </c>
      <c r="J46" s="21" t="s">
        <v>183</v>
      </c>
      <c r="L46" s="21">
        <v>0</v>
      </c>
      <c r="M46" s="21">
        <v>0</v>
      </c>
      <c r="N46" s="22">
        <v>-108683.64</v>
      </c>
      <c r="O46" s="21">
        <v>0</v>
      </c>
      <c r="P46" s="21">
        <v>108683.64</v>
      </c>
      <c r="Q46" s="21" t="s">
        <v>72</v>
      </c>
      <c r="R46" s="21">
        <v>0</v>
      </c>
      <c r="S46" s="21">
        <v>0</v>
      </c>
      <c r="T46" s="21">
        <v>0</v>
      </c>
      <c r="U46" s="21">
        <v>0</v>
      </c>
      <c r="V46" s="21">
        <v>0</v>
      </c>
      <c r="W46" s="21">
        <v>0</v>
      </c>
      <c r="X46" s="21">
        <v>0</v>
      </c>
      <c r="Y46" s="21">
        <v>0</v>
      </c>
      <c r="Z46" s="21">
        <v>0</v>
      </c>
      <c r="AA46" s="21">
        <v>0</v>
      </c>
      <c r="AB46" s="21">
        <v>0</v>
      </c>
      <c r="AC46" s="21">
        <v>-108683.64</v>
      </c>
      <c r="AD46" s="21">
        <v>0</v>
      </c>
      <c r="AE46" s="21" t="s">
        <v>73</v>
      </c>
      <c r="AF46" s="21" t="s">
        <v>95</v>
      </c>
      <c r="AG46" s="21" t="s">
        <v>102</v>
      </c>
      <c r="AH46" s="21" t="s">
        <v>159</v>
      </c>
    </row>
    <row r="47" spans="1:34" ht="15">
      <c r="A47" s="21" t="s">
        <v>63</v>
      </c>
      <c r="B47" s="21" t="s">
        <v>91</v>
      </c>
      <c r="C47" s="21" t="s">
        <v>97</v>
      </c>
      <c r="D47" s="21" t="s">
        <v>184</v>
      </c>
      <c r="E47" s="21" t="s">
        <v>152</v>
      </c>
      <c r="F47" s="21">
        <v>2012</v>
      </c>
      <c r="G47" s="21" t="s">
        <v>153</v>
      </c>
      <c r="H47" s="21" t="s">
        <v>185</v>
      </c>
      <c r="I47" s="21" t="s">
        <v>155</v>
      </c>
      <c r="J47" s="21" t="s">
        <v>186</v>
      </c>
      <c r="L47" s="21">
        <v>0</v>
      </c>
      <c r="M47" s="21">
        <v>0</v>
      </c>
      <c r="N47" s="22">
        <v>0</v>
      </c>
      <c r="O47" s="21">
        <v>0</v>
      </c>
      <c r="P47" s="21">
        <v>0</v>
      </c>
      <c r="Q47" s="21" t="s">
        <v>72</v>
      </c>
      <c r="R47" s="21">
        <v>0</v>
      </c>
      <c r="S47" s="21">
        <v>0</v>
      </c>
      <c r="T47" s="21">
        <v>0</v>
      </c>
      <c r="U47" s="21">
        <v>0</v>
      </c>
      <c r="V47" s="21">
        <v>1695.89</v>
      </c>
      <c r="W47" s="21">
        <v>0</v>
      </c>
      <c r="X47" s="21">
        <v>0</v>
      </c>
      <c r="Y47" s="21">
        <v>0</v>
      </c>
      <c r="Z47" s="21">
        <v>0</v>
      </c>
      <c r="AA47" s="21">
        <v>0</v>
      </c>
      <c r="AB47" s="21">
        <v>0</v>
      </c>
      <c r="AC47" s="21">
        <v>0</v>
      </c>
      <c r="AD47" s="21">
        <v>-1695.89</v>
      </c>
      <c r="AE47" s="21" t="s">
        <v>73</v>
      </c>
      <c r="AF47" s="21" t="s">
        <v>95</v>
      </c>
      <c r="AG47" s="21" t="s">
        <v>102</v>
      </c>
      <c r="AH47" s="21" t="s">
        <v>159</v>
      </c>
    </row>
    <row r="48" spans="1:34" ht="15">
      <c r="A48" s="21" t="s">
        <v>63</v>
      </c>
      <c r="B48" s="21" t="s">
        <v>91</v>
      </c>
      <c r="C48" s="21" t="s">
        <v>97</v>
      </c>
      <c r="D48" s="21" t="s">
        <v>187</v>
      </c>
      <c r="E48" s="21" t="s">
        <v>152</v>
      </c>
      <c r="F48" s="21">
        <v>2012</v>
      </c>
      <c r="G48" s="21" t="s">
        <v>153</v>
      </c>
      <c r="H48" s="21" t="s">
        <v>188</v>
      </c>
      <c r="I48" s="21" t="s">
        <v>155</v>
      </c>
      <c r="J48" s="21" t="s">
        <v>186</v>
      </c>
      <c r="L48" s="21">
        <v>0</v>
      </c>
      <c r="M48" s="21">
        <v>0</v>
      </c>
      <c r="N48" s="22">
        <v>-31555</v>
      </c>
      <c r="O48" s="21">
        <v>0</v>
      </c>
      <c r="P48" s="21">
        <v>31555</v>
      </c>
      <c r="Q48" s="21" t="s">
        <v>72</v>
      </c>
      <c r="R48" s="21">
        <v>0</v>
      </c>
      <c r="S48" s="21">
        <v>0</v>
      </c>
      <c r="T48" s="21">
        <v>0</v>
      </c>
      <c r="U48" s="21">
        <v>0</v>
      </c>
      <c r="V48" s="21">
        <v>0</v>
      </c>
      <c r="W48" s="21">
        <v>-31555</v>
      </c>
      <c r="X48" s="21">
        <v>0</v>
      </c>
      <c r="Y48" s="21">
        <v>0</v>
      </c>
      <c r="Z48" s="21">
        <v>0</v>
      </c>
      <c r="AA48" s="21">
        <v>0</v>
      </c>
      <c r="AB48" s="21">
        <v>0</v>
      </c>
      <c r="AC48" s="21">
        <v>0</v>
      </c>
      <c r="AD48" s="21">
        <v>0</v>
      </c>
      <c r="AE48" s="21" t="s">
        <v>73</v>
      </c>
      <c r="AF48" s="21" t="s">
        <v>95</v>
      </c>
      <c r="AG48" s="21" t="s">
        <v>102</v>
      </c>
      <c r="AH48" s="21" t="s">
        <v>159</v>
      </c>
    </row>
    <row r="49" spans="1:34" ht="15">
      <c r="A49" s="21" t="s">
        <v>63</v>
      </c>
      <c r="B49" s="21" t="s">
        <v>64</v>
      </c>
      <c r="C49" s="21" t="s">
        <v>97</v>
      </c>
      <c r="D49" s="21" t="s">
        <v>151</v>
      </c>
      <c r="E49" s="21" t="s">
        <v>152</v>
      </c>
      <c r="F49" s="21">
        <v>2012</v>
      </c>
      <c r="G49" s="21" t="s">
        <v>153</v>
      </c>
      <c r="H49" s="21" t="s">
        <v>154</v>
      </c>
      <c r="I49" s="21" t="s">
        <v>155</v>
      </c>
      <c r="J49" s="21" t="s">
        <v>156</v>
      </c>
      <c r="L49" s="21">
        <v>0</v>
      </c>
      <c r="M49" s="21">
        <v>0</v>
      </c>
      <c r="N49" s="22">
        <v>-166448.84</v>
      </c>
      <c r="O49" s="21">
        <v>0</v>
      </c>
      <c r="P49" s="21">
        <v>166448.84</v>
      </c>
      <c r="Q49" s="21" t="s">
        <v>72</v>
      </c>
      <c r="R49" s="21">
        <v>0</v>
      </c>
      <c r="S49" s="21">
        <v>-16014.960000000001</v>
      </c>
      <c r="T49" s="21">
        <v>-13594.62</v>
      </c>
      <c r="U49" s="21">
        <v>-17802.510000000002</v>
      </c>
      <c r="V49" s="21">
        <v>-13893.210000000001</v>
      </c>
      <c r="W49" s="21">
        <v>-13946.28</v>
      </c>
      <c r="X49" s="21">
        <v>-12644.29</v>
      </c>
      <c r="Y49" s="21">
        <v>-11838.12</v>
      </c>
      <c r="Z49" s="21">
        <v>-16815.3</v>
      </c>
      <c r="AA49" s="21">
        <v>-12800.84</v>
      </c>
      <c r="AB49" s="21">
        <v>-17663.010000000002</v>
      </c>
      <c r="AC49" s="21">
        <v>-19435.7</v>
      </c>
      <c r="AD49" s="21">
        <v>0</v>
      </c>
      <c r="AE49" s="21" t="s">
        <v>73</v>
      </c>
      <c r="AF49" s="21" t="s">
        <v>74</v>
      </c>
      <c r="AG49" s="21" t="s">
        <v>102</v>
      </c>
      <c r="AH49" s="21" t="s">
        <v>159</v>
      </c>
    </row>
    <row r="50" spans="1:34" ht="15">
      <c r="A50" s="21" t="s">
        <v>63</v>
      </c>
      <c r="B50" s="21" t="s">
        <v>64</v>
      </c>
      <c r="C50" s="21" t="s">
        <v>97</v>
      </c>
      <c r="D50" s="21" t="s">
        <v>189</v>
      </c>
      <c r="E50" s="21" t="s">
        <v>152</v>
      </c>
      <c r="F50" s="21">
        <v>2012</v>
      </c>
      <c r="G50" s="21" t="s">
        <v>153</v>
      </c>
      <c r="H50" s="21" t="s">
        <v>190</v>
      </c>
      <c r="I50" s="21" t="s">
        <v>155</v>
      </c>
      <c r="J50" s="21" t="s">
        <v>156</v>
      </c>
      <c r="L50" s="21">
        <v>0</v>
      </c>
      <c r="M50" s="21">
        <v>0</v>
      </c>
      <c r="N50" s="22">
        <v>-167.67000000000002</v>
      </c>
      <c r="O50" s="21">
        <v>0</v>
      </c>
      <c r="P50" s="21">
        <v>167.67000000000002</v>
      </c>
      <c r="Q50" s="21" t="s">
        <v>72</v>
      </c>
      <c r="R50" s="21">
        <v>0</v>
      </c>
      <c r="S50" s="21">
        <v>-167.67000000000002</v>
      </c>
      <c r="T50" s="21">
        <v>0</v>
      </c>
      <c r="U50" s="21">
        <v>0</v>
      </c>
      <c r="V50" s="21">
        <v>0</v>
      </c>
      <c r="W50" s="21">
        <v>0</v>
      </c>
      <c r="X50" s="21">
        <v>0</v>
      </c>
      <c r="Y50" s="21">
        <v>0</v>
      </c>
      <c r="Z50" s="21">
        <v>0</v>
      </c>
      <c r="AA50" s="21">
        <v>0</v>
      </c>
      <c r="AB50" s="21">
        <v>0</v>
      </c>
      <c r="AC50" s="21">
        <v>0</v>
      </c>
      <c r="AD50" s="21">
        <v>0</v>
      </c>
      <c r="AE50" s="21" t="s">
        <v>73</v>
      </c>
      <c r="AF50" s="21" t="s">
        <v>74</v>
      </c>
      <c r="AG50" s="21" t="s">
        <v>102</v>
      </c>
      <c r="AH50" s="21" t="s">
        <v>159</v>
      </c>
    </row>
    <row r="51" spans="1:34" ht="15">
      <c r="A51" s="21" t="s">
        <v>63</v>
      </c>
      <c r="B51" s="21" t="s">
        <v>191</v>
      </c>
      <c r="C51" s="21" t="s">
        <v>97</v>
      </c>
      <c r="D51" s="21" t="s">
        <v>192</v>
      </c>
      <c r="E51" s="21" t="s">
        <v>152</v>
      </c>
      <c r="F51" s="21">
        <v>2012</v>
      </c>
      <c r="G51" s="21" t="s">
        <v>153</v>
      </c>
      <c r="H51" s="21" t="s">
        <v>193</v>
      </c>
      <c r="I51" s="21" t="s">
        <v>155</v>
      </c>
      <c r="J51" s="21" t="s">
        <v>194</v>
      </c>
      <c r="L51" s="21">
        <v>0</v>
      </c>
      <c r="M51" s="21">
        <v>0</v>
      </c>
      <c r="N51" s="22">
        <v>-1250000</v>
      </c>
      <c r="O51" s="21">
        <v>0</v>
      </c>
      <c r="P51" s="21">
        <v>1250000</v>
      </c>
      <c r="Q51" s="21" t="s">
        <v>72</v>
      </c>
      <c r="R51" s="21">
        <v>0</v>
      </c>
      <c r="S51" s="21">
        <v>0</v>
      </c>
      <c r="T51" s="21">
        <v>0</v>
      </c>
      <c r="U51" s="21">
        <v>0</v>
      </c>
      <c r="V51" s="21">
        <v>0</v>
      </c>
      <c r="W51" s="21">
        <v>0</v>
      </c>
      <c r="X51" s="21">
        <v>0</v>
      </c>
      <c r="Y51" s="21">
        <v>0</v>
      </c>
      <c r="Z51" s="21">
        <v>0</v>
      </c>
      <c r="AA51" s="21">
        <v>0</v>
      </c>
      <c r="AB51" s="21">
        <v>-1250000</v>
      </c>
      <c r="AC51" s="21">
        <v>0</v>
      </c>
      <c r="AD51" s="21">
        <v>0</v>
      </c>
      <c r="AE51" s="21" t="s">
        <v>73</v>
      </c>
      <c r="AF51" s="21" t="s">
        <v>195</v>
      </c>
      <c r="AG51" s="21" t="s">
        <v>102</v>
      </c>
      <c r="AH51" s="21" t="s">
        <v>159</v>
      </c>
    </row>
    <row r="53" spans="13:14" ht="15">
      <c r="M53" s="21" t="s">
        <v>196</v>
      </c>
      <c r="N53" s="22">
        <f>SUM(N2:N33)</f>
        <v>740255.6</v>
      </c>
    </row>
    <row r="54" spans="13:14" ht="15">
      <c r="M54" s="21" t="s">
        <v>153</v>
      </c>
      <c r="N54" s="22">
        <f>SUM(N34:N51)</f>
        <v>-1937712.8900000001</v>
      </c>
    </row>
    <row r="55" spans="6:7" ht="15">
      <c r="F55" s="58" t="s">
        <v>35</v>
      </c>
      <c r="G55" t="s">
        <v>153</v>
      </c>
    </row>
    <row r="57" spans="6:8" ht="15">
      <c r="F57" s="58" t="s">
        <v>230</v>
      </c>
      <c r="G57" t="s">
        <v>232</v>
      </c>
      <c r="H57"/>
    </row>
    <row r="58" spans="6:8" ht="15">
      <c r="F58" s="59" t="s">
        <v>188</v>
      </c>
      <c r="G58" s="60">
        <v>-31555</v>
      </c>
      <c r="H58"/>
    </row>
    <row r="59" spans="6:8" ht="15">
      <c r="F59" s="59" t="s">
        <v>164</v>
      </c>
      <c r="G59" s="60">
        <v>213.08</v>
      </c>
      <c r="H59"/>
    </row>
    <row r="60" spans="6:8" ht="15">
      <c r="F60" s="59" t="s">
        <v>193</v>
      </c>
      <c r="G60" s="60">
        <v>-1250000</v>
      </c>
      <c r="H60"/>
    </row>
    <row r="61" spans="6:8" ht="15">
      <c r="F61" s="59" t="s">
        <v>185</v>
      </c>
      <c r="G61" s="60">
        <v>0</v>
      </c>
      <c r="H61"/>
    </row>
    <row r="62" spans="6:8" ht="15">
      <c r="F62" s="59" t="s">
        <v>176</v>
      </c>
      <c r="G62" s="60">
        <v>6255.17</v>
      </c>
      <c r="H62"/>
    </row>
    <row r="63" spans="6:8" ht="15">
      <c r="F63" s="59" t="s">
        <v>166</v>
      </c>
      <c r="G63" s="60">
        <v>104.86</v>
      </c>
      <c r="H63"/>
    </row>
    <row r="64" spans="6:8" ht="15">
      <c r="F64" s="59" t="s">
        <v>161</v>
      </c>
      <c r="G64" s="60">
        <v>-22064.53</v>
      </c>
      <c r="H64"/>
    </row>
    <row r="65" spans="6:8" ht="15">
      <c r="F65" s="59" t="s">
        <v>174</v>
      </c>
      <c r="G65" s="60">
        <v>-21330.600000000002</v>
      </c>
      <c r="H65"/>
    </row>
    <row r="66" spans="6:8" ht="15">
      <c r="F66" s="59" t="s">
        <v>178</v>
      </c>
      <c r="G66" s="60">
        <v>-11.73</v>
      </c>
      <c r="H66"/>
    </row>
    <row r="67" spans="6:8" ht="15">
      <c r="F67" s="59" t="s">
        <v>190</v>
      </c>
      <c r="G67" s="60">
        <v>-167.67000000000002</v>
      </c>
      <c r="H67"/>
    </row>
    <row r="68" spans="6:8" ht="15">
      <c r="F68" s="59" t="s">
        <v>170</v>
      </c>
      <c r="G68" s="60">
        <v>0</v>
      </c>
      <c r="H68"/>
    </row>
    <row r="69" spans="6:8" ht="15">
      <c r="F69" s="59" t="s">
        <v>168</v>
      </c>
      <c r="G69" s="60">
        <v>879.84</v>
      </c>
      <c r="H69" s="61">
        <f>SUM(G62:G69)+GETPIVOTDATA("Actuals",$F$57,"Account Description","UNREALIZED LOSS IMPAIRED INVESTMENT")+GETPIVOTDATA("Actuals",$F$57,"Account Description","CASH MANAGEMENT SVCS FEE")</f>
        <v>-37382.58000000001</v>
      </c>
    </row>
    <row r="70" spans="6:8" ht="15">
      <c r="F70" s="59" t="s">
        <v>180</v>
      </c>
      <c r="G70" s="60">
        <v>-353581.34</v>
      </c>
      <c r="H70" s="61">
        <f>GETPIVOTDATA("Actuals",$F$57,"Account Description","2009 IECGP IP-T9-0034")+GETPIVOTDATA("Actuals",$F$57,"Account Description","UASI INDIRECT")</f>
        <v>-140238.64</v>
      </c>
    </row>
    <row r="71" spans="6:8" ht="15">
      <c r="F71" s="59" t="s">
        <v>154</v>
      </c>
      <c r="G71" s="60">
        <v>-156510.33</v>
      </c>
      <c r="H71" s="61">
        <f>GETPIVOTDATA("Actuals",$F$57,"Account Description","RESERVE RADIO INFRASTRUCT")+GETPIVOTDATA("Actuals",$F$57,"Account Description","RESERVE RADIO INFRASTRUCTURE")</f>
        <v>-510091.67000000004</v>
      </c>
    </row>
    <row r="72" spans="6:8" ht="15">
      <c r="F72" s="59" t="s">
        <v>182</v>
      </c>
      <c r="G72" s="60">
        <v>-108683.64</v>
      </c>
      <c r="H72" s="61">
        <f>GETPIVOTDATA("Actuals",$F$57,"Account Description","CONTRIB OTHER FUNDS")</f>
        <v>-1250000</v>
      </c>
    </row>
    <row r="73" spans="6:8" ht="15">
      <c r="F73" s="59" t="s">
        <v>172</v>
      </c>
      <c r="G73" s="60">
        <v>-1261</v>
      </c>
      <c r="H73"/>
    </row>
    <row r="74" spans="6:8" ht="15">
      <c r="F74" s="59" t="s">
        <v>231</v>
      </c>
      <c r="G74" s="60">
        <v>-1937712.89</v>
      </c>
      <c r="H74" s="60">
        <f>SUM(H69:H73)</f>
        <v>-1937712.8900000001</v>
      </c>
    </row>
    <row r="75" spans="6:7" ht="15">
      <c r="F75"/>
      <c r="G75"/>
    </row>
    <row r="76" spans="6:7" ht="15">
      <c r="F76"/>
      <c r="G76"/>
    </row>
    <row r="77" spans="6:7" ht="15">
      <c r="F77"/>
      <c r="G77"/>
    </row>
    <row r="78" spans="6:7" ht="15">
      <c r="F78"/>
      <c r="G78"/>
    </row>
    <row r="79" spans="6:7" ht="15">
      <c r="F79" s="58" t="s">
        <v>35</v>
      </c>
      <c r="G79" t="s">
        <v>68</v>
      </c>
    </row>
    <row r="81" spans="6:7" ht="15">
      <c r="F81" s="58" t="s">
        <v>230</v>
      </c>
      <c r="G81" t="s">
        <v>232</v>
      </c>
    </row>
    <row r="82" spans="6:7" ht="15">
      <c r="F82" s="59" t="s">
        <v>81</v>
      </c>
      <c r="G82" s="77">
        <v>1577.72</v>
      </c>
    </row>
    <row r="83" spans="6:7" ht="15">
      <c r="F83" s="59" t="s">
        <v>114</v>
      </c>
      <c r="G83" s="77">
        <v>2253.15</v>
      </c>
    </row>
    <row r="84" spans="6:7" ht="15">
      <c r="F84" s="59" t="s">
        <v>127</v>
      </c>
      <c r="G84" s="77">
        <v>480</v>
      </c>
    </row>
    <row r="85" spans="6:7" ht="15">
      <c r="F85" s="59" t="s">
        <v>69</v>
      </c>
      <c r="G85" s="77">
        <v>2310.6</v>
      </c>
    </row>
    <row r="86" spans="6:7" ht="15">
      <c r="F86" s="59" t="s">
        <v>78</v>
      </c>
      <c r="G86" s="77">
        <v>1935.0900000000001</v>
      </c>
    </row>
    <row r="87" spans="6:7" ht="15">
      <c r="F87" s="59" t="s">
        <v>123</v>
      </c>
      <c r="G87" s="77">
        <v>47.55</v>
      </c>
    </row>
    <row r="88" spans="6:7" ht="15">
      <c r="F88" s="59" t="s">
        <v>134</v>
      </c>
      <c r="G88" s="77">
        <v>5733.08</v>
      </c>
    </row>
    <row r="89" spans="6:7" ht="15">
      <c r="F89" s="59" t="s">
        <v>104</v>
      </c>
      <c r="G89" s="77">
        <v>18070.440000000002</v>
      </c>
    </row>
    <row r="90" spans="6:7" ht="15">
      <c r="F90" s="59" t="s">
        <v>129</v>
      </c>
      <c r="G90" s="77">
        <v>3</v>
      </c>
    </row>
    <row r="91" spans="6:7" ht="15">
      <c r="F91" s="59" t="s">
        <v>94</v>
      </c>
      <c r="G91" s="77">
        <v>460</v>
      </c>
    </row>
    <row r="92" spans="6:7" ht="15">
      <c r="F92" s="59" t="s">
        <v>116</v>
      </c>
      <c r="G92" s="77">
        <v>201229.79</v>
      </c>
    </row>
    <row r="93" spans="6:7" ht="15">
      <c r="F93" s="59" t="s">
        <v>125</v>
      </c>
      <c r="G93" s="77">
        <v>307.59000000000003</v>
      </c>
    </row>
    <row r="94" spans="6:7" ht="15">
      <c r="F94" s="59" t="s">
        <v>144</v>
      </c>
      <c r="G94" s="77">
        <v>122541.1</v>
      </c>
    </row>
    <row r="95" spans="6:7" ht="15">
      <c r="F95" s="59" t="s">
        <v>99</v>
      </c>
      <c r="G95" s="77">
        <v>148363.91999999998</v>
      </c>
    </row>
    <row r="96" spans="6:7" ht="15">
      <c r="F96" s="59" t="s">
        <v>131</v>
      </c>
      <c r="G96" s="77">
        <v>3586.13</v>
      </c>
    </row>
    <row r="97" spans="6:7" ht="15">
      <c r="F97" s="59" t="s">
        <v>109</v>
      </c>
      <c r="G97" s="77">
        <v>9924.29</v>
      </c>
    </row>
    <row r="98" spans="6:7" ht="15">
      <c r="F98" s="59" t="s">
        <v>138</v>
      </c>
      <c r="G98" s="77">
        <v>85785.72</v>
      </c>
    </row>
    <row r="99" spans="6:7" ht="15">
      <c r="F99" s="59" t="s">
        <v>107</v>
      </c>
      <c r="G99" s="77">
        <v>11048.369999999999</v>
      </c>
    </row>
    <row r="100" spans="6:7" ht="15">
      <c r="F100" s="59" t="s">
        <v>111</v>
      </c>
      <c r="G100" s="77">
        <v>2606.92</v>
      </c>
    </row>
    <row r="101" spans="6:7" ht="15">
      <c r="F101" s="59" t="s">
        <v>86</v>
      </c>
      <c r="G101" s="77">
        <v>120663</v>
      </c>
    </row>
    <row r="102" spans="6:7" ht="15">
      <c r="F102" s="59" t="s">
        <v>119</v>
      </c>
      <c r="G102" s="77">
        <v>198</v>
      </c>
    </row>
    <row r="103" spans="6:7" ht="15">
      <c r="F103" s="59" t="s">
        <v>121</v>
      </c>
      <c r="G103" s="77">
        <v>1130.14</v>
      </c>
    </row>
    <row r="104" spans="6:7" ht="15">
      <c r="F104" s="59" t="s">
        <v>231</v>
      </c>
      <c r="G104" s="77">
        <v>740255.6</v>
      </c>
    </row>
    <row r="112" spans="6:10" ht="15">
      <c r="F112" s="58" t="s">
        <v>232</v>
      </c>
      <c r="G112"/>
      <c r="H112" s="58" t="s">
        <v>35</v>
      </c>
      <c r="I112"/>
      <c r="J112"/>
    </row>
    <row r="113" spans="6:10" ht="15">
      <c r="F113" s="58" t="s">
        <v>30</v>
      </c>
      <c r="G113" s="58" t="s">
        <v>60</v>
      </c>
      <c r="H113" t="s">
        <v>68</v>
      </c>
      <c r="I113" t="s">
        <v>153</v>
      </c>
      <c r="J113" t="s">
        <v>231</v>
      </c>
    </row>
    <row r="114" spans="6:10" ht="15">
      <c r="F114" t="s">
        <v>152</v>
      </c>
      <c r="G114" t="s">
        <v>159</v>
      </c>
      <c r="H114" s="77"/>
      <c r="I114" s="77">
        <v>-380857.74000000005</v>
      </c>
      <c r="J114" s="77">
        <v>-380857.74000000005</v>
      </c>
    </row>
    <row r="115" spans="6:10" ht="15">
      <c r="F115" t="s">
        <v>149</v>
      </c>
      <c r="G115" t="s">
        <v>157</v>
      </c>
      <c r="H115" s="77"/>
      <c r="I115" s="77">
        <v>0</v>
      </c>
      <c r="J115" s="77">
        <v>0</v>
      </c>
    </row>
    <row r="116" spans="6:10" ht="15">
      <c r="F116" t="s">
        <v>91</v>
      </c>
      <c r="G116" t="s">
        <v>95</v>
      </c>
      <c r="H116" s="77">
        <v>345438.80000000005</v>
      </c>
      <c r="I116" s="77">
        <v>-140238.64</v>
      </c>
      <c r="J116" s="77">
        <v>205200.16000000003</v>
      </c>
    </row>
    <row r="117" spans="6:10" ht="15">
      <c r="F117" t="s">
        <v>83</v>
      </c>
      <c r="G117" t="s">
        <v>87</v>
      </c>
      <c r="H117" s="77">
        <v>70641.13</v>
      </c>
      <c r="I117" s="77"/>
      <c r="J117" s="77">
        <v>70641.13</v>
      </c>
    </row>
    <row r="118" spans="6:10" ht="15">
      <c r="F118" t="s">
        <v>132</v>
      </c>
      <c r="G118" t="s">
        <v>135</v>
      </c>
      <c r="H118" s="77">
        <v>5325.7</v>
      </c>
      <c r="I118" s="77"/>
      <c r="J118" s="77">
        <v>5325.7</v>
      </c>
    </row>
    <row r="119" spans="6:10" ht="15">
      <c r="F119" t="s">
        <v>136</v>
      </c>
      <c r="G119" t="s">
        <v>139</v>
      </c>
      <c r="H119" s="77">
        <v>28607.36</v>
      </c>
      <c r="I119" s="77"/>
      <c r="J119" s="77">
        <v>28607.36</v>
      </c>
    </row>
    <row r="120" spans="6:10" ht="15">
      <c r="F120" t="s">
        <v>140</v>
      </c>
      <c r="G120" t="s">
        <v>141</v>
      </c>
      <c r="H120" s="77">
        <v>0</v>
      </c>
      <c r="I120" s="77"/>
      <c r="J120" s="77">
        <v>0</v>
      </c>
    </row>
    <row r="121" spans="6:10" ht="15">
      <c r="F121" t="s">
        <v>89</v>
      </c>
      <c r="G121" t="s">
        <v>90</v>
      </c>
      <c r="H121" s="77">
        <v>253140.72000000003</v>
      </c>
      <c r="I121" s="77"/>
      <c r="J121" s="77">
        <v>253140.72000000003</v>
      </c>
    </row>
    <row r="122" spans="6:10" ht="15">
      <c r="F122" t="s">
        <v>64</v>
      </c>
      <c r="G122" t="s">
        <v>74</v>
      </c>
      <c r="H122" s="77">
        <v>5823.410000000001</v>
      </c>
      <c r="I122" s="77">
        <v>-166616.51</v>
      </c>
      <c r="J122" s="77">
        <v>-160793.1</v>
      </c>
    </row>
    <row r="123" spans="6:10" ht="15">
      <c r="F123" t="s">
        <v>191</v>
      </c>
      <c r="G123" t="s">
        <v>195</v>
      </c>
      <c r="H123" s="77"/>
      <c r="I123" s="77">
        <v>-1250000</v>
      </c>
      <c r="J123" s="77">
        <v>-1250000</v>
      </c>
    </row>
    <row r="124" spans="6:10" ht="15">
      <c r="F124" t="s">
        <v>147</v>
      </c>
      <c r="G124" t="s">
        <v>148</v>
      </c>
      <c r="H124" s="77">
        <v>31278.48</v>
      </c>
      <c r="I124" s="77"/>
      <c r="J124" s="77">
        <v>31278.48</v>
      </c>
    </row>
    <row r="125" spans="6:10" ht="15">
      <c r="F125" t="s">
        <v>231</v>
      </c>
      <c r="G125"/>
      <c r="H125" s="77">
        <v>740255.6000000001</v>
      </c>
      <c r="I125" s="77">
        <v>-1937712.8900000001</v>
      </c>
      <c r="J125" s="77">
        <v>-1197457.29</v>
      </c>
    </row>
    <row r="126" spans="6:10" ht="15">
      <c r="F126"/>
      <c r="G126"/>
      <c r="H126"/>
      <c r="I126"/>
      <c r="J126"/>
    </row>
    <row r="127" spans="6:10" ht="15">
      <c r="F127"/>
      <c r="G127"/>
      <c r="H127"/>
      <c r="I127"/>
      <c r="J127"/>
    </row>
    <row r="128" spans="6:10" ht="15">
      <c r="F128"/>
      <c r="G128"/>
      <c r="H128"/>
      <c r="I128"/>
      <c r="J128"/>
    </row>
    <row r="129" spans="6:10" ht="15">
      <c r="F129"/>
      <c r="G129"/>
      <c r="H129"/>
      <c r="I129"/>
      <c r="J129"/>
    </row>
    <row r="130" spans="6:10" ht="15">
      <c r="F130"/>
      <c r="G130"/>
      <c r="H130"/>
      <c r="I130"/>
      <c r="J130"/>
    </row>
    <row r="131" spans="6:10" ht="15">
      <c r="F131"/>
      <c r="G131"/>
      <c r="H131"/>
      <c r="I131"/>
      <c r="J131"/>
    </row>
    <row r="132" spans="6:10" ht="15">
      <c r="F132"/>
      <c r="G132"/>
      <c r="H132"/>
      <c r="I132"/>
      <c r="J132"/>
    </row>
    <row r="133" spans="6:10" ht="15">
      <c r="F133"/>
      <c r="G133"/>
      <c r="H133"/>
      <c r="I133"/>
      <c r="J133"/>
    </row>
    <row r="134" spans="6:10" ht="15">
      <c r="F134"/>
      <c r="G134"/>
      <c r="H134"/>
      <c r="I134"/>
      <c r="J134"/>
    </row>
    <row r="135" spans="6:10" ht="15">
      <c r="F135"/>
      <c r="G135"/>
      <c r="H135"/>
      <c r="I135"/>
      <c r="J135"/>
    </row>
    <row r="136" spans="6:10" ht="15">
      <c r="F136"/>
      <c r="G136"/>
      <c r="H136"/>
      <c r="I136"/>
      <c r="J136"/>
    </row>
  </sheetData>
  <printOptions/>
  <pageMargins left="0.7" right="0.7" top="0.75" bottom="0.75" header="0.3" footer="0.3"/>
  <pageSetup horizontalDpi="600" verticalDpi="600" orientation="portrait" scale="74" r:id="rId1"/>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B1">
      <selection activeCell="T3" sqref="T3"/>
    </sheetView>
  </sheetViews>
  <sheetFormatPr defaultColWidth="9.140625" defaultRowHeight="15"/>
  <cols>
    <col min="4" max="4" width="36.140625" style="0" bestFit="1" customWidth="1"/>
    <col min="5" max="5" width="13.7109375" style="0" hidden="1" customWidth="1"/>
    <col min="7" max="7" width="20.57421875" style="0" bestFit="1" customWidth="1"/>
    <col min="8" max="8" width="9.140625" style="0" hidden="1" customWidth="1"/>
    <col min="9" max="9" width="22.140625" style="0" bestFit="1" customWidth="1"/>
    <col min="10" max="13" width="9.140625" style="0" hidden="1" customWidth="1"/>
    <col min="14" max="14" width="22.140625" style="0" bestFit="1" customWidth="1"/>
    <col min="15" max="18" width="9.140625" style="0" hidden="1" customWidth="1"/>
    <col min="19" max="19" width="15.7109375" style="0" customWidth="1"/>
  </cols>
  <sheetData>
    <row r="1" spans="1:19" ht="15">
      <c r="A1" s="62"/>
      <c r="B1" s="62"/>
      <c r="C1" s="63"/>
      <c r="D1" s="63"/>
      <c r="E1" s="62"/>
      <c r="F1" s="62"/>
      <c r="G1" s="62"/>
      <c r="H1" s="62" t="s">
        <v>236</v>
      </c>
      <c r="I1" s="62" t="s">
        <v>237</v>
      </c>
      <c r="J1" s="62" t="s">
        <v>237</v>
      </c>
      <c r="K1" s="62" t="s">
        <v>237</v>
      </c>
      <c r="L1" s="62" t="s">
        <v>237</v>
      </c>
      <c r="M1" s="62" t="s">
        <v>237</v>
      </c>
      <c r="N1" s="62" t="s">
        <v>237</v>
      </c>
      <c r="O1" s="62" t="s">
        <v>237</v>
      </c>
      <c r="P1" s="62" t="s">
        <v>237</v>
      </c>
      <c r="Q1" s="62" t="s">
        <v>237</v>
      </c>
      <c r="R1" s="62" t="s">
        <v>237</v>
      </c>
      <c r="S1" s="62"/>
    </row>
    <row r="2" spans="1:19" ht="15">
      <c r="A2" s="64" t="s">
        <v>29</v>
      </c>
      <c r="B2" s="64" t="s">
        <v>238</v>
      </c>
      <c r="C2" s="64" t="s">
        <v>239</v>
      </c>
      <c r="D2" s="64" t="s">
        <v>263</v>
      </c>
      <c r="E2" s="64" t="s">
        <v>240</v>
      </c>
      <c r="F2" s="64" t="s">
        <v>241</v>
      </c>
      <c r="G2" s="64" t="s">
        <v>242</v>
      </c>
      <c r="H2" s="65" t="s">
        <v>243</v>
      </c>
      <c r="I2" s="65" t="s">
        <v>244</v>
      </c>
      <c r="J2" s="65" t="s">
        <v>245</v>
      </c>
      <c r="K2" s="65" t="s">
        <v>246</v>
      </c>
      <c r="L2" s="65" t="s">
        <v>247</v>
      </c>
      <c r="M2" s="65" t="s">
        <v>248</v>
      </c>
      <c r="N2" s="65" t="s">
        <v>249</v>
      </c>
      <c r="O2" s="65" t="s">
        <v>250</v>
      </c>
      <c r="P2" s="65" t="s">
        <v>251</v>
      </c>
      <c r="Q2" s="65" t="s">
        <v>252</v>
      </c>
      <c r="R2" s="65" t="s">
        <v>253</v>
      </c>
      <c r="S2" s="65" t="s">
        <v>254</v>
      </c>
    </row>
    <row r="3" spans="1:19" ht="15">
      <c r="A3" s="66">
        <v>3473</v>
      </c>
      <c r="B3" s="67">
        <v>114689</v>
      </c>
      <c r="C3" s="68">
        <v>1115920</v>
      </c>
      <c r="D3" s="63" t="s">
        <v>262</v>
      </c>
      <c r="E3" s="69">
        <v>0</v>
      </c>
      <c r="F3" s="70">
        <v>1</v>
      </c>
      <c r="G3" s="62" t="s">
        <v>255</v>
      </c>
      <c r="H3" s="71"/>
      <c r="I3" s="71"/>
      <c r="J3" s="71"/>
      <c r="K3" s="71"/>
      <c r="L3" s="71"/>
      <c r="M3" s="71"/>
      <c r="N3" s="72">
        <v>1803527</v>
      </c>
      <c r="O3" s="71"/>
      <c r="P3" s="71"/>
      <c r="Q3" s="71"/>
      <c r="R3" s="71"/>
      <c r="S3" s="71">
        <v>1803527</v>
      </c>
    </row>
    <row r="4" spans="1:19" ht="15">
      <c r="A4" s="73">
        <v>3473</v>
      </c>
      <c r="B4" s="67">
        <v>114479</v>
      </c>
      <c r="C4" s="68">
        <v>1115922</v>
      </c>
      <c r="D4" s="63" t="s">
        <v>261</v>
      </c>
      <c r="E4" s="69">
        <v>0</v>
      </c>
      <c r="F4" s="70">
        <v>4</v>
      </c>
      <c r="G4" s="62" t="s">
        <v>255</v>
      </c>
      <c r="H4" s="71"/>
      <c r="I4" s="72">
        <v>1250000</v>
      </c>
      <c r="J4" s="71"/>
      <c r="K4" s="71"/>
      <c r="L4" s="71"/>
      <c r="M4" s="71"/>
      <c r="N4" s="71"/>
      <c r="O4" s="71"/>
      <c r="P4" s="71"/>
      <c r="Q4" s="71"/>
      <c r="R4" s="71"/>
      <c r="S4" s="71">
        <v>1250000</v>
      </c>
    </row>
    <row r="5" spans="1:19" ht="15">
      <c r="A5" s="66">
        <v>3473</v>
      </c>
      <c r="B5" s="67">
        <v>114688</v>
      </c>
      <c r="C5" s="74">
        <v>1116591</v>
      </c>
      <c r="D5" s="63" t="s">
        <v>264</v>
      </c>
      <c r="E5" s="69">
        <v>0</v>
      </c>
      <c r="F5" s="70">
        <v>4</v>
      </c>
      <c r="G5" s="62" t="s">
        <v>255</v>
      </c>
      <c r="H5" s="71"/>
      <c r="I5" s="71"/>
      <c r="J5" s="71"/>
      <c r="K5" s="71"/>
      <c r="L5" s="71"/>
      <c r="M5" s="71"/>
      <c r="N5" s="72">
        <v>121351</v>
      </c>
      <c r="O5" s="71"/>
      <c r="P5" s="71"/>
      <c r="Q5" s="71"/>
      <c r="R5" s="71"/>
      <c r="S5" s="71">
        <v>121351</v>
      </c>
    </row>
    <row r="6" spans="1:20" ht="15">
      <c r="A6" s="62"/>
      <c r="B6" s="62"/>
      <c r="C6" s="63"/>
      <c r="D6" s="63"/>
      <c r="E6" s="62"/>
      <c r="F6" s="62"/>
      <c r="G6" s="62"/>
      <c r="H6" s="75"/>
      <c r="I6" s="75"/>
      <c r="J6" s="75"/>
      <c r="K6" s="75"/>
      <c r="L6" s="75"/>
      <c r="M6" s="75"/>
      <c r="N6" s="75"/>
      <c r="O6" s="75"/>
      <c r="P6" s="75"/>
      <c r="Q6" s="75"/>
      <c r="R6" s="75"/>
      <c r="S6" s="75"/>
      <c r="T6" s="76"/>
    </row>
    <row r="7" ht="15">
      <c r="S7" s="76">
        <f>SUM(S3:S6)</f>
        <v>3174878</v>
      </c>
    </row>
  </sheetData>
  <printOptions/>
  <pageMargins left="0.7" right="0.7" top="0.75" bottom="0.75" header="0.3" footer="0.3"/>
  <pageSetup fitToHeight="1" fitToWidth="1" horizontalDpi="600" verticalDpi="600" orientation="landscape" scale="8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1128C34169B49BD078511D57081CC" ma:contentTypeVersion="0" ma:contentTypeDescription="Create a new document." ma:contentTypeScope="" ma:versionID="f5e6b0b52871ae76dbe21886d5ea6d8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C4CF23-555C-4936-BC8C-B737DEDED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A6FBEC1-45CD-4892-A81F-C8B1049C7791}">
  <ds:schemaRef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C218BE1-6B53-44EE-8AC9-B30F767BF1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CIP Financial Plan Template</dc:title>
  <dc:subject/>
  <dc:creator>walshj</dc:creator>
  <cp:keywords/>
  <dc:description/>
  <cp:lastModifiedBy>Shelley De Wys</cp:lastModifiedBy>
  <cp:lastPrinted>2013-10-01T17:29:14Z</cp:lastPrinted>
  <dcterms:created xsi:type="dcterms:W3CDTF">2011-09-14T23:08:46Z</dcterms:created>
  <dcterms:modified xsi:type="dcterms:W3CDTF">2013-10-09T21:32:40Z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0x0101007211128C34169B49BD078511D57081CC</vt:lpwstr>
  </property>
</Properties>
</file>