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65521" yWindow="65521" windowWidth="15375" windowHeight="4500" activeTab="0"/>
  </bookViews>
  <sheets>
    <sheet name="DPD Fiscal Note" sheetId="2" r:id="rId1"/>
  </sheets>
  <definedNames>
    <definedName name="_xlnm.Print_Area" localSheetId="0">'DPD Fiscal Note'!$A$1:$J$60</definedName>
  </definedNames>
  <calcPr calcId="125725"/>
</workbook>
</file>

<file path=xl/sharedStrings.xml><?xml version="1.0" encoding="utf-8"?>
<sst xmlns="http://schemas.openxmlformats.org/spreadsheetml/2006/main" count="69" uniqueCount="54">
  <si>
    <t>TOTAL</t>
  </si>
  <si>
    <t>FISCAL NOTE</t>
  </si>
  <si>
    <t>Affected Agency and/or Agencies:   Department of Public Defense</t>
  </si>
  <si>
    <t>Note Prepared By:  Krishna Duggirala</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</si>
  <si>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</si>
  <si>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</si>
  <si>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</si>
  <si>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</si>
  <si>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</si>
  <si>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</si>
  <si>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</si>
  <si>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</si>
  <si>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</si>
  <si>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</si>
  <si>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</si>
  <si>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</si>
  <si>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</si>
  <si>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</si>
  <si>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DPD</t>
  </si>
  <si>
    <t>Expenditures by Categories</t>
  </si>
  <si>
    <t>Assumptions:</t>
  </si>
  <si>
    <t xml:space="preserve">Title:   2013 Public Defense Supplemental Request </t>
  </si>
  <si>
    <t>Category</t>
  </si>
  <si>
    <t>Contracts</t>
  </si>
  <si>
    <t>Inhouse</t>
  </si>
  <si>
    <t>Assigned Counsel</t>
  </si>
  <si>
    <t>Experts</t>
  </si>
  <si>
    <t>Admin</t>
  </si>
  <si>
    <t>Totals</t>
  </si>
  <si>
    <t>Actuals thru July</t>
  </si>
  <si>
    <t>EXPENDITURES</t>
  </si>
  <si>
    <t>BUDGET</t>
  </si>
  <si>
    <t xml:space="preserve">General Fund </t>
  </si>
  <si>
    <t>Contracts + Inhouse</t>
  </si>
  <si>
    <t>Contract Reconciliation</t>
  </si>
  <si>
    <t>DPD 2013 Budget - Budget &amp; Expenditures</t>
  </si>
  <si>
    <t>Annual Projected Total</t>
  </si>
  <si>
    <t>Salary and Benefits</t>
  </si>
  <si>
    <t>Expert Witnesses</t>
  </si>
  <si>
    <t>Non-Revenue Offset</t>
  </si>
  <si>
    <t>Surplus/(Deficit)</t>
  </si>
  <si>
    <t>Total Revenue</t>
  </si>
  <si>
    <t>Net General Fund Impact</t>
  </si>
  <si>
    <r>
      <t>Vacation Use</t>
    </r>
    <r>
      <rPr>
        <vertAlign val="superscript"/>
        <sz val="10"/>
        <rFont val="Arial"/>
        <family val="2"/>
      </rPr>
      <t>1</t>
    </r>
  </si>
  <si>
    <r>
      <t>Total 2013 Deficit</t>
    </r>
    <r>
      <rPr>
        <b/>
        <vertAlign val="superscript"/>
        <sz val="10"/>
        <rFont val="Arial"/>
        <family val="2"/>
      </rPr>
      <t>2</t>
    </r>
  </si>
  <si>
    <r>
      <t>Prepaid Cases</t>
    </r>
    <r>
      <rPr>
        <vertAlign val="superscript"/>
        <sz val="10"/>
        <rFont val="Arial"/>
        <family val="2"/>
      </rPr>
      <t>3</t>
    </r>
  </si>
  <si>
    <t>Ordinance/Motion:  2nd Omnibus Supplemental 2013</t>
  </si>
  <si>
    <t>REVENUE</t>
  </si>
  <si>
    <t>Note Reviewed By:   Andrew Bauck</t>
  </si>
  <si>
    <t xml:space="preserve"> </t>
  </si>
  <si>
    <t>The Department of Public Defense (DPD) is requesting a supplemental appropriation of $3,225,564 for the remainder of 2013 to adequately fund and support the financial needs of operating the department and the increased costs of providing conflict assigned counsel and expert services. Below are the details of the budget request total.</t>
  </si>
  <si>
    <r>
      <rPr>
        <vertAlign val="superscript"/>
        <sz val="10"/>
        <rFont val="Arial"/>
        <family val="2"/>
      </rPr>
      <t xml:space="preserve">1. </t>
    </r>
    <r>
      <rPr>
        <sz val="10"/>
        <rFont val="Arial"/>
        <family val="2"/>
      </rPr>
      <t xml:space="preserve"> As part of the Dolan settlement agreement, employees had the option to cash out their vacation bank with the non-profit defense firms or transfer some of their vacation bank to the County for future vacations.  $700,000 of the vacation transfer is expected to be used this year and will offset DPD expenditures.</t>
    </r>
  </si>
  <si>
    <r>
      <rPr>
        <vertAlign val="superscript"/>
        <sz val="10"/>
        <rFont val="Arial"/>
        <family val="2"/>
      </rPr>
      <t>2</t>
    </r>
    <r>
      <rPr>
        <sz val="10"/>
        <rFont val="Arial"/>
        <family val="2"/>
      </rPr>
      <t xml:space="preserve"> The deficit is caused by greater than expected costs for assigned counsel and expert services, greater rent cost than was previously budgeted in the public defense payment model, greater than expected KCIT charges, by having four divisions instead of two as was originally planned, and by having more staff than required on payroll past the 2 month transition period. </t>
    </r>
  </si>
  <si>
    <r>
      <rPr>
        <vertAlign val="superscript"/>
        <sz val="10"/>
        <rFont val="Arial"/>
        <family val="2"/>
      </rPr>
      <t xml:space="preserve">3 </t>
    </r>
    <r>
      <rPr>
        <sz val="10"/>
        <rFont val="Arial"/>
        <family val="2"/>
      </rPr>
      <t>This is an estimated total amount that former contractors will return to the County for cases that had already been paid for that the County assumed on July 1, 2013. This amount will be negotiated.</t>
    </r>
  </si>
</sst>
</file>

<file path=xl/styles.xml><?xml version="1.0" encoding="utf-8"?>
<styleSheet xmlns="http://schemas.openxmlformats.org/spreadsheetml/2006/main">
  <numFmts count="5">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12">
    <font>
      <sz val="10"/>
      <name val="Arial"/>
      <family val="2"/>
    </font>
    <font>
      <sz val="11"/>
      <color theme="1"/>
      <name val="Calibri"/>
      <family val="2"/>
      <scheme val="minor"/>
    </font>
    <font>
      <sz val="9"/>
      <color theme="1"/>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vertAlign val="superscript"/>
      <sz val="10"/>
      <name val="Arial"/>
      <family val="2"/>
    </font>
    <font>
      <b/>
      <sz val="10"/>
      <name val="Arial"/>
      <family val="2"/>
    </font>
    <font>
      <b/>
      <vertAlign val="superscript"/>
      <sz val="10"/>
      <name val="Arial"/>
      <family val="2"/>
    </font>
  </fonts>
  <fills count="2">
    <fill>
      <patternFill/>
    </fill>
    <fill>
      <patternFill patternType="gray125"/>
    </fill>
  </fills>
  <borders count="33">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
      <left/>
      <right/>
      <top style="thin"/>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2" fillId="0" borderId="0">
      <alignment/>
      <protection/>
    </xf>
    <xf numFmtId="0" fontId="1" fillId="0" borderId="0">
      <alignment/>
      <protection/>
    </xf>
    <xf numFmtId="9" fontId="2" fillId="0" borderId="0" applyFont="0" applyFill="0" applyBorder="0" applyAlignment="0" applyProtection="0"/>
  </cellStyleXfs>
  <cellXfs count="93">
    <xf numFmtId="0" fontId="0" fillId="0" borderId="0" xfId="0"/>
    <xf numFmtId="0" fontId="0" fillId="0" borderId="0" xfId="0" applyBorder="1"/>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6"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xf numFmtId="0" fontId="3" fillId="0" borderId="15" xfId="0" applyFont="1" applyBorder="1"/>
    <xf numFmtId="0" fontId="3" fillId="0" borderId="16"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165" fontId="3" fillId="0" borderId="16" xfId="0" applyNumberFormat="1" applyFont="1" applyBorder="1"/>
    <xf numFmtId="3" fontId="3" fillId="0" borderId="16" xfId="0" applyNumberFormat="1" applyFont="1" applyBorder="1"/>
    <xf numFmtId="3" fontId="3" fillId="0" borderId="17" xfId="0" applyNumberFormat="1" applyFont="1" applyBorder="1"/>
    <xf numFmtId="3" fontId="3" fillId="0" borderId="18" xfId="0" applyNumberFormat="1" applyFont="1" applyBorder="1"/>
    <xf numFmtId="3" fontId="3" fillId="0" borderId="16" xfId="0" applyNumberFormat="1" applyFont="1" applyBorder="1" applyAlignment="1">
      <alignment horizontal="right"/>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0" fontId="3" fillId="0" borderId="19" xfId="0" applyFont="1" applyBorder="1"/>
    <xf numFmtId="0" fontId="3" fillId="0" borderId="20" xfId="0" applyFont="1" applyBorder="1"/>
    <xf numFmtId="0" fontId="3" fillId="0" borderId="21" xfId="0" applyFont="1" applyBorder="1"/>
    <xf numFmtId="3" fontId="6" fillId="0" borderId="21" xfId="0" applyNumberFormat="1" applyFont="1" applyBorder="1"/>
    <xf numFmtId="3" fontId="6" fillId="0" borderId="22" xfId="0" applyNumberFormat="1" applyFont="1" applyBorder="1"/>
    <xf numFmtId="3" fontId="3" fillId="0" borderId="0" xfId="0" applyNumberFormat="1" applyFont="1"/>
    <xf numFmtId="0" fontId="6" fillId="0" borderId="0" xfId="0" applyFont="1" applyBorder="1"/>
    <xf numFmtId="0" fontId="3" fillId="0" borderId="23" xfId="0" applyFont="1" applyBorder="1"/>
    <xf numFmtId="0" fontId="3" fillId="0" borderId="16" xfId="0" applyFont="1" applyBorder="1" applyAlignment="1" quotePrefix="1">
      <alignment horizontal="center"/>
    </xf>
    <xf numFmtId="3" fontId="3" fillId="0" borderId="0" xfId="0" applyNumberFormat="1" applyFont="1" applyBorder="1"/>
    <xf numFmtId="0" fontId="3" fillId="0" borderId="10" xfId="0" applyFont="1" applyBorder="1" applyAlignment="1">
      <alignment horizontal="center"/>
    </xf>
    <xf numFmtId="0" fontId="3" fillId="0" borderId="24" xfId="0" applyFont="1" applyBorder="1" applyAlignment="1">
      <alignment horizontal="center"/>
    </xf>
    <xf numFmtId="0" fontId="3" fillId="0" borderId="15" xfId="0" applyFont="1" applyBorder="1" applyAlignment="1">
      <alignment horizontal="center"/>
    </xf>
    <xf numFmtId="0" fontId="3" fillId="0" borderId="23" xfId="0" applyFont="1" applyBorder="1" applyAlignment="1">
      <alignment horizontal="center"/>
    </xf>
    <xf numFmtId="3" fontId="0" fillId="0" borderId="0" xfId="0" applyNumberFormat="1" applyBorder="1"/>
    <xf numFmtId="164" fontId="3" fillId="0" borderId="16" xfId="18" applyNumberFormat="1" applyFont="1" applyBorder="1"/>
    <xf numFmtId="0" fontId="3" fillId="0" borderId="25" xfId="0" applyFont="1" applyBorder="1"/>
    <xf numFmtId="0" fontId="3" fillId="0" borderId="26" xfId="0" applyFont="1" applyBorder="1"/>
    <xf numFmtId="0" fontId="3" fillId="0" borderId="27" xfId="0"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0" fontId="3" fillId="0" borderId="31" xfId="0" applyFont="1" applyBorder="1"/>
    <xf numFmtId="3" fontId="0" fillId="0" borderId="0" xfId="0" applyNumberFormat="1"/>
    <xf numFmtId="0" fontId="8" fillId="0" borderId="0" xfId="0" applyFont="1"/>
    <xf numFmtId="43" fontId="0" fillId="0" borderId="0" xfId="18" applyFont="1"/>
    <xf numFmtId="0" fontId="0" fillId="0" borderId="0" xfId="0" applyAlignment="1">
      <alignment horizontal="left" indent="2"/>
    </xf>
    <xf numFmtId="164" fontId="0" fillId="0" borderId="0" xfId="18" applyNumberFormat="1" applyFont="1"/>
    <xf numFmtId="164" fontId="0" fillId="0" borderId="15" xfId="18" applyNumberFormat="1" applyFont="1" applyBorder="1"/>
    <xf numFmtId="164" fontId="0" fillId="0" borderId="23" xfId="18" applyNumberFormat="1" applyFont="1" applyBorder="1"/>
    <xf numFmtId="0" fontId="0" fillId="0" borderId="0" xfId="0" applyAlignment="1">
      <alignment horizontal="center" wrapText="1"/>
    </xf>
    <xf numFmtId="0" fontId="0" fillId="0" borderId="0" xfId="0" applyAlignment="1">
      <alignment horizontal="center"/>
    </xf>
    <xf numFmtId="164" fontId="0" fillId="0" borderId="0" xfId="18" applyNumberFormat="1" applyFont="1" applyBorder="1"/>
    <xf numFmtId="0" fontId="0" fillId="0" borderId="17" xfId="0" applyBorder="1" applyAlignment="1">
      <alignment horizontal="left" indent="1"/>
    </xf>
    <xf numFmtId="164" fontId="10" fillId="0" borderId="15" xfId="18" applyNumberFormat="1" applyFont="1" applyBorder="1"/>
    <xf numFmtId="0" fontId="10" fillId="0" borderId="17" xfId="0" applyFont="1" applyBorder="1" applyAlignment="1">
      <alignment horizontal="left"/>
    </xf>
    <xf numFmtId="164" fontId="10" fillId="0" borderId="23" xfId="18" applyNumberFormat="1" applyFont="1" applyBorder="1"/>
    <xf numFmtId="0" fontId="10" fillId="0" borderId="17" xfId="0" applyFont="1" applyBorder="1"/>
    <xf numFmtId="41" fontId="3" fillId="0" borderId="16" xfId="0" applyNumberFormat="1" applyFont="1" applyBorder="1"/>
    <xf numFmtId="41" fontId="8" fillId="0" borderId="16" xfId="0" applyNumberFormat="1" applyFont="1" applyBorder="1" applyAlignment="1">
      <alignment horizontal="center"/>
    </xf>
    <xf numFmtId="164" fontId="6" fillId="0" borderId="21" xfId="18" applyNumberFormat="1" applyFont="1" applyBorder="1"/>
    <xf numFmtId="0" fontId="10" fillId="0" borderId="32" xfId="0" applyFont="1" applyBorder="1" applyAlignment="1">
      <alignment horizontal="left"/>
    </xf>
    <xf numFmtId="164" fontId="10" fillId="0" borderId="32" xfId="18" applyNumberFormat="1" applyFont="1" applyBorder="1"/>
    <xf numFmtId="0" fontId="10" fillId="0" borderId="0" xfId="0" applyFont="1" applyAlignment="1">
      <alignment horizontal="left"/>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wrapText="1"/>
    </xf>
    <xf numFmtId="43" fontId="10" fillId="0" borderId="0" xfId="18" applyFont="1" applyAlignment="1">
      <alignment horizontal="center"/>
    </xf>
  </cellXfs>
  <cellStyles count="13">
    <cellStyle name="Normal" xfId="0"/>
    <cellStyle name="Percent" xfId="15"/>
    <cellStyle name="Currency" xfId="16"/>
    <cellStyle name="Currency [0]" xfId="17"/>
    <cellStyle name="Comma" xfId="18"/>
    <cellStyle name="Comma [0]" xfId="19"/>
    <cellStyle name="Comma 2" xfId="20"/>
    <cellStyle name="Comma 3" xfId="21"/>
    <cellStyle name="Currency 2" xfId="22"/>
    <cellStyle name="Normal 2" xfId="23"/>
    <cellStyle name="Normal 3" xfId="24"/>
    <cellStyle name="Normal 4" xfId="25"/>
    <cellStyle name="Percent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61"/>
  <sheetViews>
    <sheetView tabSelected="1" workbookViewId="0" topLeftCell="A22">
      <selection activeCell="E57" sqref="E57"/>
    </sheetView>
  </sheetViews>
  <sheetFormatPr defaultColWidth="9.140625" defaultRowHeight="12.75"/>
  <cols>
    <col min="1" max="1" width="23.00390625" style="0" customWidth="1"/>
    <col min="2" max="2" width="12.28125" style="0" customWidth="1"/>
    <col min="3" max="3" width="15.8515625" style="0" bestFit="1" customWidth="1"/>
    <col min="4" max="4" width="20.7109375" style="0" bestFit="1" customWidth="1"/>
    <col min="5" max="5" width="15.28125" style="0" bestFit="1" customWidth="1"/>
    <col min="6" max="6" width="13.57421875" style="0" customWidth="1"/>
    <col min="7" max="7" width="13.7109375" style="0" customWidth="1"/>
    <col min="8" max="8" width="14.140625" style="0" customWidth="1"/>
    <col min="10" max="10" width="9.7109375" style="0" customWidth="1"/>
  </cols>
  <sheetData>
    <row r="1" spans="1:10" ht="15.75">
      <c r="A1" s="2" t="s">
        <v>49</v>
      </c>
      <c r="B1" s="3"/>
      <c r="C1" s="3"/>
      <c r="D1" s="4" t="s">
        <v>1</v>
      </c>
      <c r="E1" s="5"/>
      <c r="F1" s="3"/>
      <c r="G1" s="3"/>
      <c r="H1" s="3"/>
      <c r="I1" s="2"/>
      <c r="J1" s="2"/>
    </row>
    <row r="2" spans="1:9" ht="14.25" thickBot="1">
      <c r="A2" s="6"/>
      <c r="B2" s="5"/>
      <c r="C2" s="5"/>
      <c r="D2" s="5"/>
      <c r="E2" s="5"/>
      <c r="F2" s="5"/>
      <c r="G2" s="5"/>
      <c r="H2" s="5"/>
      <c r="I2" s="7"/>
    </row>
    <row r="3" spans="1:9" ht="18" customHeight="1" thickTop="1">
      <c r="A3" s="8" t="s">
        <v>46</v>
      </c>
      <c r="B3" s="9"/>
      <c r="C3" s="10"/>
      <c r="D3" s="10"/>
      <c r="E3" s="10"/>
      <c r="F3" s="10"/>
      <c r="G3" s="10"/>
      <c r="H3" s="11"/>
      <c r="I3" s="7"/>
    </row>
    <row r="4" spans="1:9" ht="18" customHeight="1">
      <c r="A4" s="12" t="s">
        <v>21</v>
      </c>
      <c r="B4" s="13"/>
      <c r="C4" s="14"/>
      <c r="D4" s="14"/>
      <c r="E4" s="14"/>
      <c r="F4" s="14"/>
      <c r="G4" s="14"/>
      <c r="H4" s="15"/>
      <c r="I4" s="7"/>
    </row>
    <row r="5" spans="1:8" ht="18" customHeight="1">
      <c r="A5" s="16" t="s">
        <v>2</v>
      </c>
      <c r="B5" s="17"/>
      <c r="C5" s="17"/>
      <c r="D5" s="17"/>
      <c r="E5" s="17"/>
      <c r="F5" s="17"/>
      <c r="G5" s="17"/>
      <c r="H5" s="18"/>
    </row>
    <row r="6" spans="1:8" ht="18" customHeight="1">
      <c r="A6" s="16" t="s">
        <v>3</v>
      </c>
      <c r="B6" s="17"/>
      <c r="C6" s="17"/>
      <c r="D6" s="17"/>
      <c r="E6" s="17"/>
      <c r="F6" s="17"/>
      <c r="G6" s="17"/>
      <c r="H6" s="18"/>
    </row>
    <row r="7" spans="1:8" ht="18" customHeight="1" thickBot="1">
      <c r="A7" s="19" t="s">
        <v>48</v>
      </c>
      <c r="B7" s="20"/>
      <c r="C7" s="20"/>
      <c r="D7" s="20"/>
      <c r="E7" s="20"/>
      <c r="F7" s="20"/>
      <c r="G7" s="20"/>
      <c r="H7" s="21"/>
    </row>
    <row r="8" spans="1:8" ht="18" customHeight="1" thickTop="1">
      <c r="A8" s="22"/>
      <c r="C8" s="22"/>
      <c r="D8" s="17"/>
      <c r="E8" s="17"/>
      <c r="F8" s="17"/>
      <c r="G8" s="17"/>
      <c r="H8" s="17"/>
    </row>
    <row r="9" spans="1:8" ht="18" customHeight="1">
      <c r="A9" s="17" t="s">
        <v>4</v>
      </c>
      <c r="C9" s="22"/>
      <c r="D9" s="22"/>
      <c r="E9" s="22"/>
      <c r="F9" s="22"/>
      <c r="G9" s="22"/>
      <c r="H9" s="22"/>
    </row>
    <row r="10" spans="1:8" ht="18" customHeight="1" thickBot="1">
      <c r="A10" s="23" t="s">
        <v>5</v>
      </c>
      <c r="B10" s="17"/>
      <c r="C10" s="22"/>
      <c r="D10" s="22"/>
      <c r="E10" s="22"/>
      <c r="F10" s="22"/>
      <c r="G10" s="22"/>
      <c r="H10" s="22"/>
    </row>
    <row r="11" spans="1:8" ht="18" customHeight="1">
      <c r="A11" s="24" t="s">
        <v>6</v>
      </c>
      <c r="B11" s="25"/>
      <c r="C11" s="26" t="s">
        <v>7</v>
      </c>
      <c r="D11" s="26" t="s">
        <v>8</v>
      </c>
      <c r="E11" s="26" t="s">
        <v>9</v>
      </c>
      <c r="F11" s="26" t="s">
        <v>10</v>
      </c>
      <c r="G11" s="27" t="s">
        <v>11</v>
      </c>
      <c r="H11" s="28" t="s">
        <v>12</v>
      </c>
    </row>
    <row r="12" spans="1:8" ht="18" customHeight="1">
      <c r="A12" s="29"/>
      <c r="B12" s="30"/>
      <c r="C12" s="31" t="s">
        <v>13</v>
      </c>
      <c r="D12" s="31" t="s">
        <v>14</v>
      </c>
      <c r="E12" s="32"/>
      <c r="F12" s="32"/>
      <c r="G12" s="33"/>
      <c r="H12" s="34"/>
    </row>
    <row r="13" spans="1:8" ht="18" customHeight="1">
      <c r="A13" s="29" t="s">
        <v>32</v>
      </c>
      <c r="B13" s="30"/>
      <c r="C13" s="35">
        <v>10</v>
      </c>
      <c r="D13" s="31" t="s">
        <v>18</v>
      </c>
      <c r="E13" s="39">
        <v>2000000</v>
      </c>
      <c r="F13" s="36"/>
      <c r="G13" s="40"/>
      <c r="H13" s="38"/>
    </row>
    <row r="14" spans="1:8" ht="18" customHeight="1">
      <c r="A14" s="29"/>
      <c r="B14" s="30"/>
      <c r="C14" s="35"/>
      <c r="D14" s="31"/>
      <c r="E14" s="36"/>
      <c r="F14" s="36"/>
      <c r="G14" s="37"/>
      <c r="H14" s="38"/>
    </row>
    <row r="15" spans="1:8" ht="18" customHeight="1">
      <c r="A15" s="29"/>
      <c r="B15" s="30"/>
      <c r="C15" s="35"/>
      <c r="D15" s="31"/>
      <c r="E15" s="39"/>
      <c r="F15" s="36"/>
      <c r="G15" s="40"/>
      <c r="H15" s="41"/>
    </row>
    <row r="16" spans="1:8" ht="18" customHeight="1" thickBot="1">
      <c r="A16" s="42"/>
      <c r="B16" s="43" t="s">
        <v>15</v>
      </c>
      <c r="C16" s="44"/>
      <c r="D16" s="44"/>
      <c r="E16" s="45">
        <f>SUM(E13:E15)</f>
        <v>2000000</v>
      </c>
      <c r="F16" s="45">
        <f>SUM(F13:F15)</f>
        <v>0</v>
      </c>
      <c r="G16" s="45">
        <f>SUM(G15)</f>
        <v>0</v>
      </c>
      <c r="H16" s="46"/>
    </row>
    <row r="17" spans="1:8" ht="18" customHeight="1">
      <c r="A17" s="22"/>
      <c r="B17" s="22"/>
      <c r="C17" s="22"/>
      <c r="D17" s="22"/>
      <c r="E17" s="47"/>
      <c r="F17" s="47"/>
      <c r="G17" s="47"/>
      <c r="H17" s="47"/>
    </row>
    <row r="18" spans="1:8" ht="18" customHeight="1" thickBot="1">
      <c r="A18" s="48" t="s">
        <v>16</v>
      </c>
      <c r="B18" s="17"/>
      <c r="C18" s="17"/>
      <c r="D18" s="22"/>
      <c r="E18" s="22"/>
      <c r="F18" s="22"/>
      <c r="G18" s="22"/>
      <c r="H18" s="22"/>
    </row>
    <row r="19" spans="1:8" ht="18" customHeight="1">
      <c r="A19" s="24" t="s">
        <v>6</v>
      </c>
      <c r="B19" s="25"/>
      <c r="C19" s="26" t="s">
        <v>7</v>
      </c>
      <c r="D19" s="26" t="s">
        <v>17</v>
      </c>
      <c r="E19" s="26" t="s">
        <v>9</v>
      </c>
      <c r="F19" s="26" t="s">
        <v>10</v>
      </c>
      <c r="G19" s="27" t="s">
        <v>11</v>
      </c>
      <c r="H19" s="28" t="s">
        <v>12</v>
      </c>
    </row>
    <row r="20" spans="1:8" ht="18" customHeight="1">
      <c r="A20" s="29"/>
      <c r="B20" s="49"/>
      <c r="C20" s="31" t="s">
        <v>13</v>
      </c>
      <c r="D20" s="31"/>
      <c r="E20" s="32"/>
      <c r="F20" s="32"/>
      <c r="G20" s="33"/>
      <c r="H20" s="34"/>
    </row>
    <row r="21" spans="1:8" ht="18" customHeight="1">
      <c r="A21" s="29" t="s">
        <v>32</v>
      </c>
      <c r="B21" s="49"/>
      <c r="C21" s="35">
        <v>10</v>
      </c>
      <c r="D21" s="31" t="s">
        <v>18</v>
      </c>
      <c r="E21" s="36">
        <v>3225564</v>
      </c>
      <c r="F21" s="36">
        <f>F13</f>
        <v>0</v>
      </c>
      <c r="G21" s="37"/>
      <c r="H21" s="38"/>
    </row>
    <row r="22" spans="1:8" ht="18" customHeight="1">
      <c r="A22" s="29"/>
      <c r="B22" s="49"/>
      <c r="C22" s="35"/>
      <c r="D22" s="50"/>
      <c r="E22" s="36"/>
      <c r="F22" s="36"/>
      <c r="G22" s="37"/>
      <c r="H22" s="38"/>
    </row>
    <row r="23" spans="1:8" ht="18" customHeight="1">
      <c r="A23" s="29"/>
      <c r="B23" s="49"/>
      <c r="C23" s="35"/>
      <c r="D23" s="31"/>
      <c r="E23" s="36"/>
      <c r="F23" s="36"/>
      <c r="G23" s="36"/>
      <c r="H23" s="38"/>
    </row>
    <row r="24" spans="1:9" ht="18" customHeight="1" thickBot="1">
      <c r="A24" s="42"/>
      <c r="B24" s="43" t="s">
        <v>0</v>
      </c>
      <c r="C24" s="44"/>
      <c r="D24" s="44"/>
      <c r="E24" s="45">
        <f>SUM(E21:E23)</f>
        <v>3225564</v>
      </c>
      <c r="F24" s="45">
        <f>SUM(F21:F23)</f>
        <v>0</v>
      </c>
      <c r="G24" s="45">
        <f>SUM(G23)</f>
        <v>0</v>
      </c>
      <c r="H24" s="46"/>
      <c r="I24" s="51"/>
    </row>
    <row r="25" spans="1:8" ht="18" customHeight="1">
      <c r="A25" s="22"/>
      <c r="B25" s="22"/>
      <c r="C25" s="22"/>
      <c r="D25" s="22"/>
      <c r="E25" s="47"/>
      <c r="F25" s="47"/>
      <c r="G25" s="47"/>
      <c r="H25" s="47"/>
    </row>
    <row r="26" spans="1:8" ht="18" customHeight="1" thickBot="1">
      <c r="A26" s="48" t="s">
        <v>19</v>
      </c>
      <c r="B26" s="17"/>
      <c r="C26" s="17"/>
      <c r="D26" s="17"/>
      <c r="E26" s="22"/>
      <c r="F26" s="22"/>
      <c r="G26" s="22"/>
      <c r="H26" s="22"/>
    </row>
    <row r="27" spans="1:10" ht="18" customHeight="1">
      <c r="A27" s="24"/>
      <c r="B27" s="25"/>
      <c r="C27" s="52"/>
      <c r="D27" s="53"/>
      <c r="E27" s="26" t="s">
        <v>9</v>
      </c>
      <c r="F27" s="26" t="s">
        <v>10</v>
      </c>
      <c r="G27" s="27" t="s">
        <v>11</v>
      </c>
      <c r="H27" s="28" t="s">
        <v>12</v>
      </c>
      <c r="I27" s="1"/>
      <c r="J27" s="1"/>
    </row>
    <row r="28" spans="1:10" ht="18" customHeight="1">
      <c r="A28" s="29" t="s">
        <v>37</v>
      </c>
      <c r="B28" s="30"/>
      <c r="C28" s="54"/>
      <c r="D28" s="55"/>
      <c r="E28" s="81">
        <f>E44+E47+E50</f>
        <v>-770272</v>
      </c>
      <c r="F28" s="32"/>
      <c r="G28" s="33"/>
      <c r="H28" s="34"/>
      <c r="I28" s="1"/>
      <c r="J28" s="1"/>
    </row>
    <row r="29" spans="1:10" ht="18" customHeight="1">
      <c r="A29" s="29" t="s">
        <v>25</v>
      </c>
      <c r="B29" s="30"/>
      <c r="C29" s="30"/>
      <c r="D29" s="49"/>
      <c r="E29" s="80">
        <f>E45</f>
        <v>-1992735.645714282</v>
      </c>
      <c r="F29" s="36"/>
      <c r="G29" s="37"/>
      <c r="H29" s="38"/>
      <c r="I29" s="56"/>
      <c r="J29" s="56"/>
    </row>
    <row r="30" spans="1:10" ht="18" customHeight="1">
      <c r="A30" s="29" t="s">
        <v>38</v>
      </c>
      <c r="B30" s="30"/>
      <c r="C30" s="30"/>
      <c r="D30" s="49"/>
      <c r="E30" s="80">
        <f>E46</f>
        <v>-462556.2799999998</v>
      </c>
      <c r="F30" s="36"/>
      <c r="G30" s="37"/>
      <c r="H30" s="38"/>
      <c r="I30" s="56"/>
      <c r="J30" s="56"/>
    </row>
    <row r="31" spans="1:8" ht="18" customHeight="1">
      <c r="A31" s="29"/>
      <c r="B31" s="30"/>
      <c r="C31" s="30"/>
      <c r="D31" s="49"/>
      <c r="E31" s="57"/>
      <c r="F31" s="36"/>
      <c r="G31" s="37"/>
      <c r="H31" s="38"/>
    </row>
    <row r="32" spans="1:8" ht="18" customHeight="1">
      <c r="A32" s="58"/>
      <c r="B32" s="59"/>
      <c r="C32" s="59"/>
      <c r="D32" s="60"/>
      <c r="E32" s="61"/>
      <c r="F32" s="61"/>
      <c r="G32" s="62"/>
      <c r="H32" s="63"/>
    </row>
    <row r="33" spans="1:10" ht="18" customHeight="1" thickBot="1">
      <c r="A33" s="42" t="s">
        <v>0</v>
      </c>
      <c r="B33" s="43"/>
      <c r="C33" s="43"/>
      <c r="D33" s="64"/>
      <c r="E33" s="82">
        <f>SUM(E28:E30)</f>
        <v>-3225563.925714282</v>
      </c>
      <c r="F33" s="45"/>
      <c r="G33" s="45"/>
      <c r="H33" s="46"/>
      <c r="I33" s="65"/>
      <c r="J33" s="65"/>
    </row>
    <row r="34" spans="1:10" ht="18" customHeight="1">
      <c r="A34" s="22" t="s">
        <v>20</v>
      </c>
      <c r="B34" s="22"/>
      <c r="C34" s="22"/>
      <c r="D34" s="22"/>
      <c r="E34" s="47"/>
      <c r="F34" s="47"/>
      <c r="G34" s="47"/>
      <c r="H34" s="47"/>
      <c r="I34" s="65"/>
      <c r="J34" s="65"/>
    </row>
    <row r="35" spans="1:10" ht="18" customHeight="1">
      <c r="A35" s="22"/>
      <c r="B35" s="22"/>
      <c r="C35" s="22"/>
      <c r="D35" s="22"/>
      <c r="E35" s="47"/>
      <c r="F35" s="47"/>
      <c r="G35" s="47"/>
      <c r="H35" s="47"/>
      <c r="I35" s="65"/>
      <c r="J35" s="65"/>
    </row>
    <row r="36" spans="1:8" ht="42.6" customHeight="1">
      <c r="A36" s="86" t="s">
        <v>50</v>
      </c>
      <c r="B36" s="87"/>
      <c r="C36" s="87"/>
      <c r="D36" s="87"/>
      <c r="E36" s="87"/>
      <c r="F36" s="87"/>
      <c r="G36" s="87"/>
      <c r="H36" s="87"/>
    </row>
    <row r="37" ht="12.75">
      <c r="A37" s="66"/>
    </row>
    <row r="38" spans="1:10" ht="12.75">
      <c r="A38" s="88" t="s">
        <v>35</v>
      </c>
      <c r="B38" s="88"/>
      <c r="C38" s="88"/>
      <c r="D38" s="88"/>
      <c r="E38" s="88"/>
      <c r="F38" s="91"/>
      <c r="G38" s="91"/>
      <c r="H38" s="91"/>
      <c r="I38" s="91"/>
      <c r="J38" s="91"/>
    </row>
    <row r="39" spans="1:10" ht="12.75">
      <c r="A39" s="73"/>
      <c r="B39" s="73"/>
      <c r="C39" s="73"/>
      <c r="D39" s="73"/>
      <c r="E39" s="73"/>
      <c r="F39" s="72"/>
      <c r="G39" s="72"/>
      <c r="H39" s="72"/>
      <c r="I39" s="72"/>
      <c r="J39" s="72"/>
    </row>
    <row r="40" spans="3:10" ht="12.75">
      <c r="C40" s="92" t="s">
        <v>30</v>
      </c>
      <c r="D40" s="92"/>
      <c r="E40" s="67"/>
      <c r="F40" s="88"/>
      <c r="G40" s="88"/>
      <c r="H40" s="88"/>
      <c r="I40" s="88"/>
      <c r="J40" s="88"/>
    </row>
    <row r="41" spans="1:10" ht="12.75">
      <c r="A41" t="s">
        <v>22</v>
      </c>
      <c r="B41" s="73" t="s">
        <v>31</v>
      </c>
      <c r="C41" s="67" t="s">
        <v>29</v>
      </c>
      <c r="D41" s="67" t="s">
        <v>36</v>
      </c>
      <c r="E41" s="67" t="s">
        <v>40</v>
      </c>
      <c r="F41" s="2"/>
      <c r="G41" s="2"/>
      <c r="H41" s="2"/>
      <c r="I41" s="2"/>
      <c r="J41" s="2"/>
    </row>
    <row r="42" spans="1:5" ht="12.75">
      <c r="A42" s="68" t="s">
        <v>23</v>
      </c>
      <c r="B42" s="69">
        <f>31915719/2</f>
        <v>15957859.5</v>
      </c>
      <c r="C42" s="69">
        <v>14573613</v>
      </c>
      <c r="D42" s="69">
        <v>14396929</v>
      </c>
      <c r="E42" s="69">
        <f>+B42-D42</f>
        <v>1560930.5</v>
      </c>
    </row>
    <row r="43" spans="1:5" ht="12.75">
      <c r="A43" s="68" t="s">
        <v>24</v>
      </c>
      <c r="B43" s="69">
        <f>31915719/2+3727981</f>
        <v>19685840.5</v>
      </c>
      <c r="C43" s="69">
        <v>3345193</v>
      </c>
      <c r="D43" s="69">
        <v>22623170</v>
      </c>
      <c r="E43" s="69">
        <f>+B43-D43</f>
        <v>-2937329.5</v>
      </c>
    </row>
    <row r="44" spans="1:5" ht="12.75">
      <c r="A44" s="75" t="s">
        <v>33</v>
      </c>
      <c r="B44" s="70">
        <f>+B42+B43</f>
        <v>35643700</v>
      </c>
      <c r="C44" s="70">
        <f aca="true" t="shared" si="0" ref="C44:E44">+C42+C43</f>
        <v>17918806</v>
      </c>
      <c r="D44" s="70">
        <f t="shared" si="0"/>
        <v>37020099</v>
      </c>
      <c r="E44" s="71">
        <f t="shared" si="0"/>
        <v>-1376399</v>
      </c>
    </row>
    <row r="45" spans="1:5" ht="12.75">
      <c r="A45" s="68" t="s">
        <v>25</v>
      </c>
      <c r="B45" s="69">
        <v>3490720</v>
      </c>
      <c r="C45" s="69">
        <v>3198682.459999998</v>
      </c>
      <c r="D45" s="69">
        <v>5483455.645714282</v>
      </c>
      <c r="E45" s="69">
        <f>+B45-D45</f>
        <v>-1992735.645714282</v>
      </c>
    </row>
    <row r="46" spans="1:5" ht="12.75">
      <c r="A46" s="68" t="s">
        <v>26</v>
      </c>
      <c r="B46" s="69">
        <v>2648608</v>
      </c>
      <c r="C46" s="69">
        <f>1814845.83</f>
        <v>1814845.83</v>
      </c>
      <c r="D46" s="69">
        <f>3111164.28</f>
        <v>3111164.28</v>
      </c>
      <c r="E46" s="69">
        <f aca="true" t="shared" si="1" ref="E46:E47">+B46-D46</f>
        <v>-462556.2799999998</v>
      </c>
    </row>
    <row r="47" spans="1:5" ht="12.75">
      <c r="A47" s="68" t="s">
        <v>27</v>
      </c>
      <c r="B47" s="69">
        <v>3922127</v>
      </c>
      <c r="C47" s="69">
        <f>2097330-3191</f>
        <v>2094139</v>
      </c>
      <c r="D47" s="69">
        <v>4016000</v>
      </c>
      <c r="E47" s="69">
        <f t="shared" si="1"/>
        <v>-93873</v>
      </c>
    </row>
    <row r="48" spans="1:5" ht="12.75">
      <c r="A48" s="75" t="s">
        <v>28</v>
      </c>
      <c r="B48" s="70">
        <f>SUM(B44:B47)</f>
        <v>45705155</v>
      </c>
      <c r="C48" s="70">
        <f aca="true" t="shared" si="2" ref="C48:E48">SUM(C44:C47)</f>
        <v>25026473.29</v>
      </c>
      <c r="D48" s="70">
        <f t="shared" si="2"/>
        <v>49630718.925714284</v>
      </c>
      <c r="E48" s="70">
        <f t="shared" si="2"/>
        <v>-3925563.925714282</v>
      </c>
    </row>
    <row r="49" spans="1:5" ht="12.75">
      <c r="A49" t="s">
        <v>39</v>
      </c>
      <c r="B49" s="69"/>
      <c r="C49" s="69"/>
      <c r="D49" s="69"/>
      <c r="E49" s="69"/>
    </row>
    <row r="50" spans="1:5" ht="14.25">
      <c r="A50" s="68" t="s">
        <v>43</v>
      </c>
      <c r="B50" s="69"/>
      <c r="C50" s="69"/>
      <c r="D50" s="69"/>
      <c r="E50" s="69">
        <v>700000</v>
      </c>
    </row>
    <row r="51" spans="1:5" ht="15" thickBot="1">
      <c r="A51" s="83" t="s">
        <v>44</v>
      </c>
      <c r="B51" s="84"/>
      <c r="C51" s="84"/>
      <c r="D51" s="84"/>
      <c r="E51" s="84">
        <f>E48+E50</f>
        <v>-3225563.925714282</v>
      </c>
    </row>
    <row r="52" spans="1:5" ht="13.5" thickTop="1">
      <c r="A52" s="85"/>
      <c r="B52" s="69"/>
      <c r="C52" s="92" t="s">
        <v>47</v>
      </c>
      <c r="D52" s="92"/>
      <c r="E52" s="69"/>
    </row>
    <row r="53" spans="1:5" ht="14.25">
      <c r="A53" s="68" t="s">
        <v>45</v>
      </c>
      <c r="B53" s="69"/>
      <c r="C53" s="69"/>
      <c r="D53" s="69"/>
      <c r="E53" s="69">
        <v>1800000</v>
      </c>
    </row>
    <row r="54" spans="1:5" ht="12.75">
      <c r="A54" s="68" t="s">
        <v>34</v>
      </c>
      <c r="B54" s="69"/>
      <c r="C54" s="69"/>
      <c r="D54" s="69"/>
      <c r="E54" s="69">
        <v>200000</v>
      </c>
    </row>
    <row r="55" spans="1:5" ht="12.75">
      <c r="A55" s="77" t="s">
        <v>41</v>
      </c>
      <c r="B55" s="70"/>
      <c r="C55" s="70"/>
      <c r="D55" s="70"/>
      <c r="E55" s="78">
        <f>+E53+E54</f>
        <v>2000000</v>
      </c>
    </row>
    <row r="56" spans="1:5" ht="12.75">
      <c r="A56" s="79" t="s">
        <v>42</v>
      </c>
      <c r="B56" s="76"/>
      <c r="C56" s="76"/>
      <c r="D56" s="76"/>
      <c r="E56" s="78">
        <f>E51+E55</f>
        <v>-1225563.9257142819</v>
      </c>
    </row>
    <row r="57" spans="1:5" ht="12.75">
      <c r="A57" s="1"/>
      <c r="B57" s="74"/>
      <c r="C57" s="74"/>
      <c r="D57" s="74"/>
      <c r="E57" s="74"/>
    </row>
    <row r="58" spans="1:5" ht="44.25" customHeight="1">
      <c r="A58" s="89" t="s">
        <v>51</v>
      </c>
      <c r="B58" s="90"/>
      <c r="C58" s="90"/>
      <c r="D58" s="90"/>
      <c r="E58" s="90"/>
    </row>
    <row r="59" spans="1:5" ht="60.75" customHeight="1">
      <c r="A59" s="89" t="s">
        <v>52</v>
      </c>
      <c r="B59" s="90"/>
      <c r="C59" s="90"/>
      <c r="D59" s="90"/>
      <c r="E59" s="90"/>
    </row>
    <row r="60" spans="1:5" ht="45.75" customHeight="1">
      <c r="A60" s="89" t="s">
        <v>53</v>
      </c>
      <c r="B60" s="90"/>
      <c r="C60" s="90"/>
      <c r="D60" s="90"/>
      <c r="E60" s="90"/>
    </row>
    <row r="61" spans="2:5" ht="12.75">
      <c r="B61" s="67"/>
      <c r="C61" s="67"/>
      <c r="D61" s="67"/>
      <c r="E61" s="67"/>
    </row>
  </sheetData>
  <mergeCells count="9">
    <mergeCell ref="A36:H36"/>
    <mergeCell ref="A38:E38"/>
    <mergeCell ref="A59:E59"/>
    <mergeCell ref="A60:E60"/>
    <mergeCell ref="F38:J38"/>
    <mergeCell ref="F40:J40"/>
    <mergeCell ref="C40:D40"/>
    <mergeCell ref="A58:E58"/>
    <mergeCell ref="C52:D52"/>
  </mergeCells>
  <printOptions/>
  <pageMargins left="0.77" right="0.75" top="1" bottom="1" header="0.5" footer="0.5"/>
  <pageSetup fitToHeight="1" fitToWidth="1" horizontalDpi="600" verticalDpi="600" orientation="portrait" scale="6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Marijo Klem</dc:creator>
  <cp:keywords/>
  <dc:description/>
  <cp:lastModifiedBy>camenzk</cp:lastModifiedBy>
  <cp:lastPrinted>2013-10-09T19:02:29Z</cp:lastPrinted>
  <dcterms:created xsi:type="dcterms:W3CDTF">2013-06-19T17:25:30Z</dcterms:created>
  <dcterms:modified xsi:type="dcterms:W3CDTF">2013-10-09T22:49:03Z</dcterms:modified>
  <cp:category/>
  <cp:version/>
  <cp:contentType/>
  <cp:contentStatus/>
</cp:coreProperties>
</file>