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410" yWindow="405" windowWidth="18270" windowHeight="9585" tabRatio="879" activeTab="0"/>
  </bookViews>
  <sheets>
    <sheet name="Financial Plan" sheetId="2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'Financial Plan'!$A$1:$K$61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calcId="145621"/>
</workbook>
</file>

<file path=xl/sharedStrings.xml><?xml version="1.0" encoding="utf-8"?>
<sst xmlns="http://schemas.openxmlformats.org/spreadsheetml/2006/main" count="66" uniqueCount="65">
  <si>
    <t>Revenues</t>
  </si>
  <si>
    <t>Biennial Financial Plan</t>
  </si>
  <si>
    <t>1st Omnibus</t>
  </si>
  <si>
    <t>Category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</si>
  <si>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</si>
  <si>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</si>
  <si>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</si>
  <si>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2013 Revised</t>
    </r>
    <r>
      <rPr>
        <b/>
        <vertAlign val="superscript"/>
        <sz val="12"/>
        <rFont val="Calibri"/>
        <family val="2"/>
        <scheme val="minor"/>
      </rPr>
      <t>3</t>
    </r>
  </si>
  <si>
    <r>
      <t>2014 Revised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</si>
  <si>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t>2013 Estimated</t>
    </r>
    <r>
      <rPr>
        <b/>
        <vertAlign val="superscript"/>
        <sz val="12"/>
        <rFont val="Calibri"/>
        <family val="2"/>
        <scheme val="minor"/>
      </rPr>
      <t>4</t>
    </r>
  </si>
  <si>
    <r>
      <t>2014 Estimated</t>
    </r>
    <r>
      <rPr>
        <b/>
        <vertAlign val="superscript"/>
        <sz val="12"/>
        <rFont val="Calibri"/>
        <family val="2"/>
        <scheme val="minor"/>
      </rPr>
      <t>4</t>
    </r>
  </si>
  <si>
    <t>2013 Estimated-Adopted Change</t>
  </si>
  <si>
    <t>2014 Estimated-Adopted Change</t>
  </si>
  <si>
    <t>Explanation of Change</t>
  </si>
  <si>
    <t xml:space="preserve">Beginning Fund Balance </t>
  </si>
  <si>
    <t>Other Revenues</t>
  </si>
  <si>
    <t>Total Revenues</t>
  </si>
  <si>
    <t>Total Biennial Revenues</t>
  </si>
  <si>
    <t>Expenditures</t>
  </si>
  <si>
    <t>Operating Expenditures</t>
  </si>
  <si>
    <t>Encumbrance Reinstatements</t>
  </si>
  <si>
    <t>Carryover from 2012</t>
  </si>
  <si>
    <t>1st Qtr Omnibus Request</t>
  </si>
  <si>
    <t>Total Expenditures</t>
  </si>
  <si>
    <t>Total Biennial Expenditures</t>
  </si>
  <si>
    <t>Estimated Underexpenditures</t>
  </si>
  <si>
    <t>Other Fund Transactions</t>
  </si>
  <si>
    <t>Total Other Fund Transactions</t>
  </si>
  <si>
    <t>Total Biennial Other Fund Transactions</t>
  </si>
  <si>
    <t>Ending Fund Balance</t>
  </si>
  <si>
    <t>Mandated Reserves</t>
  </si>
  <si>
    <t>Rainy Day Reserves</t>
  </si>
  <si>
    <t>Carryover Reserves</t>
  </si>
  <si>
    <t>Total Reserves</t>
  </si>
  <si>
    <t>Reserve Shortfall</t>
  </si>
  <si>
    <t>Ending Undesignated Fund Balance</t>
  </si>
  <si>
    <t>Financial Plan Notes:</t>
  </si>
  <si>
    <r>
      <t xml:space="preserve">1 </t>
    </r>
    <r>
      <rPr>
        <sz val="12"/>
        <rFont val="Calibri"/>
        <family val="2"/>
        <scheme val="minor"/>
      </rPr>
      <t>Actuals are taken from 2012 final Oracle GL Report</t>
    </r>
  </si>
  <si>
    <t>Fund Name:  SWM Fund</t>
  </si>
  <si>
    <t>Fund Number:  1211</t>
  </si>
  <si>
    <t>SWM Fees</t>
  </si>
  <si>
    <t xml:space="preserve">General Fund </t>
  </si>
  <si>
    <t>CIP PAYG</t>
  </si>
  <si>
    <t>CIP Debt Service</t>
  </si>
  <si>
    <t>Federal Uncollectable Accounts</t>
  </si>
  <si>
    <t>SWM Rate Reserve</t>
  </si>
  <si>
    <t>T/T Roads</t>
  </si>
  <si>
    <t>Revised based on 2013 actual billings and postponement of annexations that were assumed in biennial budget.</t>
  </si>
  <si>
    <t>Omnibus - Carryover Ordinance</t>
  </si>
  <si>
    <r>
      <t xml:space="preserve">2 </t>
    </r>
    <r>
      <rPr>
        <sz val="12"/>
        <rFont val="Calibri"/>
        <family val="2"/>
        <scheme val="minor"/>
      </rPr>
      <t xml:space="preserve">Adopted is taken from the Budget Ordinance 17476. Expenditure amounts are from adopted ordinance. 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</si>
  <si>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the following key changes:</t>
    </r>
  </si>
  <si>
    <r>
      <t xml:space="preserve">    </t>
    </r>
    <r>
      <rPr>
        <u val="single"/>
        <sz val="12"/>
        <rFont val="Calibri"/>
        <family val="2"/>
        <scheme val="minor"/>
      </rPr>
      <t>Other revenues</t>
    </r>
    <r>
      <rPr>
        <sz val="12"/>
        <rFont val="Calibri"/>
        <family val="2"/>
        <scheme val="minor"/>
      </rPr>
      <t xml:space="preserve"> - Increase is based on Carryover of DOE grant funded activities.</t>
    </r>
  </si>
  <si>
    <r>
      <t xml:space="preserve">     </t>
    </r>
    <r>
      <rPr>
        <u val="single"/>
        <sz val="12"/>
        <rFont val="Calibri"/>
        <family val="2"/>
        <scheme val="minor"/>
      </rPr>
      <t>SWM Revenues</t>
    </r>
    <r>
      <rPr>
        <sz val="12"/>
        <rFont val="Calibri"/>
        <family val="2"/>
        <scheme val="minor"/>
      </rPr>
      <t xml:space="preserve"> - Amount for 2013 based on actual billings.  Revenue estimates for both 2013 and 2014 also reflect increased revenues due to failure of the North Highline and West Hill annexations.  </t>
    </r>
  </si>
  <si>
    <t>Reserve is due to increased SWM revenue estimates</t>
  </si>
  <si>
    <t xml:space="preserve">  This is subject to final review and approval, or revision by PSB.</t>
  </si>
  <si>
    <t>Omnibus Request</t>
  </si>
  <si>
    <r>
      <t xml:space="preserve">3 </t>
    </r>
    <r>
      <rPr>
        <sz val="12"/>
        <rFont val="Calibri"/>
        <family val="2"/>
        <scheme val="minor"/>
      </rPr>
      <t>Revised reflects only changes to beginning fund balance based on 2012 actual revenues and expenditures.  Reserve categories presently under review by DNRP and PSB staff.</t>
    </r>
  </si>
  <si>
    <t xml:space="preserve">    Also reflects delay in implementation of Bothell islands annexations.</t>
  </si>
  <si>
    <r>
      <t xml:space="preserve">    </t>
    </r>
    <r>
      <rPr>
        <u val="single"/>
        <sz val="12"/>
        <rFont val="Calibri"/>
        <family val="2"/>
        <scheme val="minor"/>
      </rPr>
      <t xml:space="preserve">Expenditures </t>
    </r>
    <r>
      <rPr>
        <sz val="12"/>
        <rFont val="Calibri"/>
        <family val="2"/>
        <scheme val="minor"/>
      </rPr>
      <t>- expenditures are original adopted figures, adjusted for Encumbrance Reinstatements and Carryover from 2012 to 2013, and the 1st Qtr Omnibus request.</t>
    </r>
  </si>
  <si>
    <r>
      <rPr>
        <vertAlign val="superscript"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WLRD has proposed revision of the SWM fund rate reserve policy to reflect updated guidelines included in Council Motion 13794. Prior to 2013, the minimum fund balance policy</t>
    </r>
  </si>
  <si>
    <r>
      <t xml:space="preserve">Reserves </t>
    </r>
    <r>
      <rPr>
        <b/>
        <vertAlign val="superscript"/>
        <sz val="12"/>
        <rFont val="Calibri"/>
        <family val="2"/>
        <scheme val="minor"/>
      </rPr>
      <t>5</t>
    </r>
  </si>
  <si>
    <t xml:space="preserve">  for the SWM fund was 5% of annual adopted SWM revenues.  The reserves above reflect a 30 day rainy day reserve based on annual estimated SWM fees only.  The remaining reserve is shown as a rate reserve.</t>
  </si>
  <si>
    <t>Revised based on Omnibus and carryover request.</t>
  </si>
  <si>
    <t>Prepared by:  Kathy Waymire</t>
  </si>
  <si>
    <t>Date Prepared:  May 8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</si>
</sst>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sz val="10"/>
      <name val="MS Sans Serif"/>
      <family val="2"/>
    </font>
    <font>
      <b/>
      <vertAlign val="superscript"/>
      <sz val="12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7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56">
    <xf numFmtId="0" fontId="0" fillId="0" borderId="0" xfId="0"/>
    <xf numFmtId="37" fontId="3" fillId="0" borderId="0" xfId="23" applyFont="1" applyBorder="1" applyAlignment="1">
      <alignment horizontal="centerContinuous" wrapText="1"/>
      <protection/>
    </xf>
    <xf numFmtId="37" fontId="4" fillId="0" borderId="0" xfId="23" applyFont="1" applyBorder="1" applyAlignment="1">
      <alignment horizontal="centerContinuous" wrapText="1"/>
      <protection/>
    </xf>
    <xf numFmtId="0" fontId="1" fillId="0" borderId="0" xfId="24" applyBorder="1" applyAlignment="1">
      <alignment horizontal="center"/>
      <protection/>
    </xf>
    <xf numFmtId="0" fontId="1" fillId="0" borderId="0" xfId="24" applyBorder="1" applyAlignment="1">
      <alignment horizontal="centerContinuous"/>
      <protection/>
    </xf>
    <xf numFmtId="0" fontId="1" fillId="0" borderId="0" xfId="24" applyAlignment="1">
      <alignment horizontal="centerContinuous"/>
      <protection/>
    </xf>
    <xf numFmtId="0" fontId="1" fillId="0" borderId="0" xfId="24">
      <alignment/>
      <protection/>
    </xf>
    <xf numFmtId="37" fontId="2" fillId="0" borderId="0" xfId="23" applyFont="1" applyBorder="1" applyAlignment="1">
      <alignment horizontal="centerContinuous" wrapText="1"/>
      <protection/>
    </xf>
    <xf numFmtId="0" fontId="1" fillId="0" borderId="0" xfId="24" applyBorder="1">
      <alignment/>
      <protection/>
    </xf>
    <xf numFmtId="0" fontId="6" fillId="2" borderId="0" xfId="24" applyFont="1" applyFill="1" applyBorder="1" applyAlignment="1">
      <alignment horizontal="left"/>
      <protection/>
    </xf>
    <xf numFmtId="37" fontId="7" fillId="0" borderId="0" xfId="23" applyFont="1" applyBorder="1" applyAlignment="1">
      <alignment horizontal="center" wrapText="1"/>
      <protection/>
    </xf>
    <xf numFmtId="0" fontId="6" fillId="2" borderId="0" xfId="24" applyFont="1" applyFill="1" applyBorder="1" applyAlignment="1">
      <alignment horizontal="centerContinuous"/>
      <protection/>
    </xf>
    <xf numFmtId="37" fontId="6" fillId="0" borderId="0" xfId="23" applyFont="1" applyBorder="1" applyAlignment="1">
      <alignment horizontal="left" wrapText="1"/>
      <protection/>
    </xf>
    <xf numFmtId="0" fontId="1" fillId="2" borderId="0" xfId="24" applyFill="1" applyBorder="1" applyAlignment="1">
      <alignment horizontal="centerContinuous"/>
      <protection/>
    </xf>
    <xf numFmtId="0" fontId="1" fillId="2" borderId="0" xfId="24" applyFill="1" applyAlignment="1">
      <alignment/>
      <protection/>
    </xf>
    <xf numFmtId="0" fontId="1" fillId="2" borderId="0" xfId="24" applyFill="1" applyAlignment="1">
      <alignment horizontal="centerContinuous"/>
      <protection/>
    </xf>
    <xf numFmtId="0" fontId="1" fillId="2" borderId="0" xfId="24" applyFill="1">
      <alignment/>
      <protection/>
    </xf>
    <xf numFmtId="37" fontId="7" fillId="0" borderId="0" xfId="23" applyFont="1" applyBorder="1" applyAlignment="1">
      <alignment horizontal="left"/>
      <protection/>
    </xf>
    <xf numFmtId="37" fontId="7" fillId="0" borderId="0" xfId="23" applyFont="1" applyBorder="1" applyAlignment="1">
      <alignment horizontal="left" wrapText="1"/>
      <protection/>
    </xf>
    <xf numFmtId="37" fontId="8" fillId="0" borderId="0" xfId="23" applyFont="1" applyBorder="1" applyAlignment="1">
      <alignment horizontal="left" wrapText="1"/>
      <protection/>
    </xf>
    <xf numFmtId="0" fontId="6" fillId="0" borderId="0" xfId="24" applyFont="1" applyBorder="1" applyAlignment="1">
      <alignment horizontal="left"/>
      <protection/>
    </xf>
    <xf numFmtId="37" fontId="6" fillId="0" borderId="0" xfId="23" applyFont="1" applyBorder="1" applyAlignment="1">
      <alignment horizontal="centerContinuous" wrapText="1"/>
      <protection/>
    </xf>
    <xf numFmtId="0" fontId="6" fillId="0" borderId="0" xfId="24" applyFont="1" applyBorder="1" applyAlignment="1">
      <alignment horizontal="center"/>
      <protection/>
    </xf>
    <xf numFmtId="0" fontId="6" fillId="0" borderId="0" xfId="24" applyFont="1" applyBorder="1">
      <alignment/>
      <protection/>
    </xf>
    <xf numFmtId="37" fontId="9" fillId="0" borderId="0" xfId="23" applyFont="1" applyBorder="1" applyAlignment="1">
      <alignment horizontal="centerContinuous" wrapText="1"/>
      <protection/>
    </xf>
    <xf numFmtId="37" fontId="7" fillId="2" borderId="1" xfId="23" applyFont="1" applyFill="1" applyBorder="1" applyAlignment="1" applyProtection="1">
      <alignment horizontal="left" wrapText="1"/>
      <protection/>
    </xf>
    <xf numFmtId="37" fontId="7" fillId="3" borderId="2" xfId="23" applyFont="1" applyFill="1" applyBorder="1" applyAlignment="1">
      <alignment horizontal="center" wrapText="1"/>
      <protection/>
    </xf>
    <xf numFmtId="37" fontId="7" fillId="3" borderId="1" xfId="23" applyFont="1" applyFill="1" applyBorder="1" applyAlignment="1">
      <alignment horizontal="center" wrapText="1"/>
      <protection/>
    </xf>
    <xf numFmtId="37" fontId="7" fillId="3" borderId="3" xfId="23" applyFont="1" applyFill="1" applyBorder="1" applyAlignment="1">
      <alignment horizontal="center" wrapText="1"/>
      <protection/>
    </xf>
    <xf numFmtId="37" fontId="7" fillId="2" borderId="4" xfId="23" applyFont="1" applyFill="1" applyBorder="1" applyAlignment="1">
      <alignment horizontal="center" wrapText="1"/>
      <protection/>
    </xf>
    <xf numFmtId="37" fontId="7" fillId="2" borderId="5" xfId="23" applyFont="1" applyFill="1" applyBorder="1" applyAlignment="1">
      <alignment horizontal="center" wrapText="1"/>
      <protection/>
    </xf>
    <xf numFmtId="37" fontId="7" fillId="2" borderId="3" xfId="23" applyFont="1" applyFill="1" applyBorder="1" applyAlignment="1">
      <alignment horizontal="center" wrapText="1"/>
      <protection/>
    </xf>
    <xf numFmtId="37" fontId="11" fillId="2" borderId="0" xfId="23" applyFont="1" applyFill="1" applyAlignment="1">
      <alignment horizontal="center" wrapText="1"/>
      <protection/>
    </xf>
    <xf numFmtId="0" fontId="2" fillId="2" borderId="0" xfId="24" applyFont="1" applyFill="1">
      <alignment/>
      <protection/>
    </xf>
    <xf numFmtId="37" fontId="7" fillId="0" borderId="6" xfId="23" applyFont="1" applyFill="1" applyBorder="1" applyAlignment="1">
      <alignment horizontal="left"/>
      <protection/>
    </xf>
    <xf numFmtId="164" fontId="7" fillId="3" borderId="7" xfId="25" applyNumberFormat="1" applyFont="1" applyFill="1" applyBorder="1" applyAlignment="1">
      <alignment/>
    </xf>
    <xf numFmtId="164" fontId="7" fillId="3" borderId="6" xfId="25" applyNumberFormat="1" applyFont="1" applyFill="1" applyBorder="1" applyAlignment="1">
      <alignment/>
    </xf>
    <xf numFmtId="164" fontId="7" fillId="3" borderId="8" xfId="25" applyNumberFormat="1" applyFont="1" applyFill="1" applyBorder="1" applyAlignment="1">
      <alignment/>
    </xf>
    <xf numFmtId="164" fontId="7" fillId="0" borderId="6" xfId="25" applyNumberFormat="1" applyFont="1" applyFill="1" applyBorder="1" applyAlignment="1">
      <alignment/>
    </xf>
    <xf numFmtId="164" fontId="7" fillId="0" borderId="8" xfId="25" applyNumberFormat="1" applyFont="1" applyFill="1" applyBorder="1" applyAlignment="1">
      <alignment/>
    </xf>
    <xf numFmtId="164" fontId="7" fillId="0" borderId="9" xfId="25" applyNumberFormat="1" applyFont="1" applyFill="1" applyBorder="1" applyAlignment="1">
      <alignment/>
    </xf>
    <xf numFmtId="164" fontId="7" fillId="0" borderId="10" xfId="25" applyNumberFormat="1" applyFont="1" applyBorder="1"/>
    <xf numFmtId="164" fontId="11" fillId="0" borderId="0" xfId="25" applyNumberFormat="1" applyFont="1" applyBorder="1"/>
    <xf numFmtId="164" fontId="11" fillId="0" borderId="0" xfId="25" applyNumberFormat="1" applyFont="1"/>
    <xf numFmtId="0" fontId="11" fillId="0" borderId="0" xfId="24" applyFont="1">
      <alignment/>
      <protection/>
    </xf>
    <xf numFmtId="37" fontId="7" fillId="0" borderId="11" xfId="23" applyFont="1" applyFill="1" applyBorder="1" applyAlignment="1">
      <alignment horizontal="left" vertical="center"/>
      <protection/>
    </xf>
    <xf numFmtId="164" fontId="6" fillId="3" borderId="12" xfId="25" applyNumberFormat="1" applyFont="1" applyFill="1" applyBorder="1" applyAlignment="1">
      <alignment vertical="center"/>
    </xf>
    <xf numFmtId="164" fontId="6" fillId="3" borderId="11" xfId="25" applyNumberFormat="1" applyFont="1" applyFill="1" applyBorder="1" applyAlignment="1">
      <alignment vertical="center"/>
    </xf>
    <xf numFmtId="164" fontId="6" fillId="3" borderId="13" xfId="25" applyNumberFormat="1" applyFont="1" applyFill="1" applyBorder="1" applyAlignment="1">
      <alignment vertical="center"/>
    </xf>
    <xf numFmtId="164" fontId="6" fillId="0" borderId="14" xfId="25" applyNumberFormat="1" applyFont="1" applyFill="1" applyBorder="1" applyAlignment="1">
      <alignment vertical="center"/>
    </xf>
    <xf numFmtId="164" fontId="6" fillId="0" borderId="13" xfId="25" applyNumberFormat="1" applyFont="1" applyBorder="1" applyAlignment="1">
      <alignment vertical="center"/>
    </xf>
    <xf numFmtId="164" fontId="6" fillId="0" borderId="14" xfId="25" applyNumberFormat="1" applyFont="1" applyBorder="1" applyAlignment="1">
      <alignment vertical="center"/>
    </xf>
    <xf numFmtId="164" fontId="6" fillId="0" borderId="11" xfId="25" applyNumberFormat="1" applyFont="1" applyBorder="1" applyAlignment="1">
      <alignment vertical="center"/>
    </xf>
    <xf numFmtId="164" fontId="6" fillId="0" borderId="15" xfId="25" applyNumberFormat="1" applyFont="1" applyBorder="1" applyAlignment="1">
      <alignment vertical="center"/>
    </xf>
    <xf numFmtId="164" fontId="6" fillId="0" borderId="16" xfId="25" applyNumberFormat="1" applyFont="1" applyBorder="1" applyAlignment="1">
      <alignment vertical="center" wrapText="1"/>
    </xf>
    <xf numFmtId="164" fontId="2" fillId="0" borderId="0" xfId="25" applyNumberFormat="1" applyFont="1" applyBorder="1"/>
    <xf numFmtId="164" fontId="2" fillId="0" borderId="0" xfId="25" applyNumberFormat="1" applyFont="1"/>
    <xf numFmtId="0" fontId="2" fillId="0" borderId="0" xfId="24" applyFont="1">
      <alignment/>
      <protection/>
    </xf>
    <xf numFmtId="37" fontId="6" fillId="0" borderId="11" xfId="23" applyFont="1" applyFill="1" applyBorder="1" applyAlignment="1">
      <alignment horizontal="left" vertical="center"/>
      <protection/>
    </xf>
    <xf numFmtId="164" fontId="6" fillId="0" borderId="11" xfId="25" applyNumberFormat="1" applyFont="1" applyFill="1" applyBorder="1" applyAlignment="1">
      <alignment vertical="center"/>
    </xf>
    <xf numFmtId="164" fontId="6" fillId="0" borderId="13" xfId="25" applyNumberFormat="1" applyFont="1" applyFill="1" applyBorder="1" applyAlignment="1">
      <alignment vertical="center"/>
    </xf>
    <xf numFmtId="164" fontId="6" fillId="0" borderId="15" xfId="25" applyNumberFormat="1" applyFont="1" applyBorder="1" applyAlignment="1">
      <alignment vertical="center" wrapText="1"/>
    </xf>
    <xf numFmtId="164" fontId="6" fillId="3" borderId="17" xfId="25" applyNumberFormat="1" applyFont="1" applyFill="1" applyBorder="1" applyAlignment="1">
      <alignment vertical="center"/>
    </xf>
    <xf numFmtId="164" fontId="6" fillId="0" borderId="17" xfId="25" applyNumberFormat="1" applyFont="1" applyFill="1" applyBorder="1" applyAlignment="1">
      <alignment vertical="center"/>
    </xf>
    <xf numFmtId="37" fontId="7" fillId="0" borderId="6" xfId="23" applyFont="1" applyFill="1" applyBorder="1" applyAlignment="1">
      <alignment horizontal="left" vertical="center"/>
      <protection/>
    </xf>
    <xf numFmtId="164" fontId="7" fillId="3" borderId="7" xfId="25" applyNumberFormat="1" applyFont="1" applyFill="1" applyBorder="1" applyAlignment="1">
      <alignment vertical="center"/>
    </xf>
    <xf numFmtId="164" fontId="7" fillId="3" borderId="18" xfId="25" applyNumberFormat="1" applyFont="1" applyFill="1" applyBorder="1" applyAlignment="1">
      <alignment vertical="center"/>
    </xf>
    <xf numFmtId="164" fontId="7" fillId="3" borderId="9" xfId="25" applyNumberFormat="1" applyFont="1" applyFill="1" applyBorder="1" applyAlignment="1">
      <alignment vertical="center"/>
    </xf>
    <xf numFmtId="164" fontId="7" fillId="0" borderId="18" xfId="25" applyNumberFormat="1" applyFont="1" applyFill="1" applyBorder="1" applyAlignment="1">
      <alignment vertical="center"/>
    </xf>
    <xf numFmtId="164" fontId="7" fillId="0" borderId="9" xfId="25" applyNumberFormat="1" applyFont="1" applyFill="1" applyBorder="1" applyAlignment="1">
      <alignment vertical="center"/>
    </xf>
    <xf numFmtId="164" fontId="7" fillId="0" borderId="9" xfId="25" applyNumberFormat="1" applyFont="1" applyBorder="1" applyAlignment="1">
      <alignment vertical="center" wrapText="1"/>
    </xf>
    <xf numFmtId="37" fontId="7" fillId="0" borderId="19" xfId="23" applyFont="1" applyFill="1" applyBorder="1" applyAlignment="1">
      <alignment horizontal="left" vertical="center"/>
      <protection/>
    </xf>
    <xf numFmtId="164" fontId="6" fillId="3" borderId="0" xfId="25" applyNumberFormat="1" applyFont="1" applyFill="1" applyBorder="1" applyAlignment="1">
      <alignment horizontal="center" vertical="center"/>
    </xf>
    <xf numFmtId="164" fontId="6" fillId="3" borderId="19" xfId="25" applyNumberFormat="1" applyFont="1" applyFill="1" applyBorder="1" applyAlignment="1">
      <alignment horizontal="center" vertical="center"/>
    </xf>
    <xf numFmtId="164" fontId="6" fillId="3" borderId="15" xfId="25" applyNumberFormat="1" applyFont="1" applyFill="1" applyBorder="1" applyAlignment="1">
      <alignment horizontal="center" vertical="center"/>
    </xf>
    <xf numFmtId="164" fontId="6" fillId="0" borderId="17" xfId="25" applyNumberFormat="1" applyFont="1" applyFill="1" applyBorder="1" applyAlignment="1">
      <alignment horizontal="center" vertical="center"/>
    </xf>
    <xf numFmtId="164" fontId="6" fillId="0" borderId="20" xfId="25" applyNumberFormat="1" applyFont="1" applyFill="1" applyBorder="1" applyAlignment="1">
      <alignment horizontal="center" vertical="center"/>
    </xf>
    <xf numFmtId="164" fontId="7" fillId="0" borderId="18" xfId="25" applyNumberFormat="1" applyFont="1" applyBorder="1" applyAlignment="1">
      <alignment vertical="center"/>
    </xf>
    <xf numFmtId="164" fontId="7" fillId="0" borderId="9" xfId="25" applyNumberFormat="1" applyFont="1" applyBorder="1" applyAlignment="1">
      <alignment vertical="center"/>
    </xf>
    <xf numFmtId="164" fontId="6" fillId="0" borderId="9" xfId="25" applyNumberFormat="1" applyFont="1" applyBorder="1" applyAlignment="1">
      <alignment vertical="center" wrapText="1"/>
    </xf>
    <xf numFmtId="37" fontId="6" fillId="0" borderId="6" xfId="23" applyFont="1" applyFill="1" applyBorder="1" applyAlignment="1">
      <alignment horizontal="left" vertical="center"/>
      <protection/>
    </xf>
    <xf numFmtId="164" fontId="6" fillId="3" borderId="7" xfId="25" applyNumberFormat="1" applyFont="1" applyFill="1" applyBorder="1" applyAlignment="1" quotePrefix="1">
      <alignment vertical="center"/>
    </xf>
    <xf numFmtId="164" fontId="6" fillId="3" borderId="6" xfId="25" applyNumberFormat="1" applyFont="1" applyFill="1" applyBorder="1" applyAlignment="1">
      <alignment vertical="center"/>
    </xf>
    <xf numFmtId="164" fontId="6" fillId="3" borderId="9" xfId="25" applyNumberFormat="1" applyFont="1" applyFill="1" applyBorder="1" applyAlignment="1">
      <alignment vertical="center"/>
    </xf>
    <xf numFmtId="164" fontId="6" fillId="0" borderId="6" xfId="25" applyNumberFormat="1" applyFont="1" applyFill="1" applyBorder="1" applyAlignment="1">
      <alignment vertical="center"/>
    </xf>
    <xf numFmtId="164" fontId="6" fillId="0" borderId="9" xfId="25" applyNumberFormat="1" applyFont="1" applyFill="1" applyBorder="1" applyAlignment="1">
      <alignment vertical="center"/>
    </xf>
    <xf numFmtId="164" fontId="6" fillId="0" borderId="6" xfId="25" applyNumberFormat="1" applyFont="1" applyBorder="1" applyAlignment="1">
      <alignment vertical="center"/>
    </xf>
    <xf numFmtId="164" fontId="6" fillId="0" borderId="9" xfId="25" applyNumberFormat="1" applyFont="1" applyBorder="1" applyAlignment="1">
      <alignment vertical="center"/>
    </xf>
    <xf numFmtId="164" fontId="6" fillId="3" borderId="12" xfId="25" applyNumberFormat="1" applyFont="1" applyFill="1" applyBorder="1" applyAlignment="1" quotePrefix="1">
      <alignment vertical="center"/>
    </xf>
    <xf numFmtId="164" fontId="6" fillId="3" borderId="21" xfId="25" applyNumberFormat="1" applyFont="1" applyFill="1" applyBorder="1" applyAlignment="1">
      <alignment vertical="center"/>
    </xf>
    <xf numFmtId="164" fontId="6" fillId="3" borderId="17" xfId="25" applyNumberFormat="1" applyFont="1" applyFill="1" applyBorder="1" applyAlignment="1" quotePrefix="1">
      <alignment vertical="center"/>
    </xf>
    <xf numFmtId="164" fontId="6" fillId="3" borderId="13" xfId="25" applyNumberFormat="1" applyFont="1" applyFill="1" applyBorder="1" applyAlignment="1" quotePrefix="1">
      <alignment vertical="center"/>
    </xf>
    <xf numFmtId="164" fontId="6" fillId="0" borderId="17" xfId="25" applyNumberFormat="1" applyFont="1" applyFill="1" applyBorder="1" applyAlignment="1" quotePrefix="1">
      <alignment vertical="center"/>
    </xf>
    <xf numFmtId="164" fontId="6" fillId="0" borderId="13" xfId="25" applyNumberFormat="1" applyFont="1" applyFill="1" applyBorder="1" applyAlignment="1" quotePrefix="1">
      <alignment vertical="center"/>
    </xf>
    <xf numFmtId="37" fontId="7" fillId="0" borderId="14" xfId="23" applyFont="1" applyFill="1" applyBorder="1" applyAlignment="1">
      <alignment horizontal="left" vertical="center"/>
      <protection/>
    </xf>
    <xf numFmtId="164" fontId="6" fillId="3" borderId="22" xfId="25" applyNumberFormat="1" applyFont="1" applyFill="1" applyBorder="1" applyAlignment="1" quotePrefix="1">
      <alignment vertical="center"/>
    </xf>
    <xf numFmtId="164" fontId="6" fillId="3" borderId="23" xfId="25" applyNumberFormat="1" applyFont="1" applyFill="1" applyBorder="1" applyAlignment="1" quotePrefix="1">
      <alignment vertical="center"/>
    </xf>
    <xf numFmtId="164" fontId="6" fillId="0" borderId="23" xfId="25" applyNumberFormat="1" applyFont="1" applyFill="1" applyBorder="1" applyAlignment="1" quotePrefix="1">
      <alignment vertical="center"/>
    </xf>
    <xf numFmtId="164" fontId="6" fillId="0" borderId="23" xfId="25" applyNumberFormat="1" applyFont="1" applyBorder="1" applyAlignment="1">
      <alignment vertical="center"/>
    </xf>
    <xf numFmtId="164" fontId="6" fillId="0" borderId="18" xfId="25" applyNumberFormat="1" applyFont="1" applyFill="1" applyBorder="1" applyAlignment="1" quotePrefix="1">
      <alignment vertical="center"/>
    </xf>
    <xf numFmtId="164" fontId="6" fillId="0" borderId="8" xfId="25" applyNumberFormat="1" applyFont="1" applyFill="1" applyBorder="1" applyAlignment="1" quotePrefix="1">
      <alignment vertical="center"/>
    </xf>
    <xf numFmtId="164" fontId="6" fillId="0" borderId="6" xfId="25" applyNumberFormat="1" applyFont="1" applyFill="1" applyBorder="1" applyAlignment="1" quotePrefix="1">
      <alignment vertical="center"/>
    </xf>
    <xf numFmtId="164" fontId="6" fillId="0" borderId="9" xfId="25" applyNumberFormat="1" applyFont="1" applyFill="1" applyBorder="1" applyAlignment="1" quotePrefix="1">
      <alignment vertical="center"/>
    </xf>
    <xf numFmtId="0" fontId="2" fillId="0" borderId="0" xfId="24" applyFont="1" applyBorder="1">
      <alignment/>
      <protection/>
    </xf>
    <xf numFmtId="0" fontId="2" fillId="0" borderId="24" xfId="24" applyFont="1" applyBorder="1">
      <alignment/>
      <protection/>
    </xf>
    <xf numFmtId="164" fontId="6" fillId="3" borderId="14" xfId="25" applyNumberFormat="1" applyFont="1" applyFill="1" applyBorder="1" applyAlignment="1">
      <alignment vertical="center"/>
    </xf>
    <xf numFmtId="164" fontId="6" fillId="0" borderId="15" xfId="25" applyNumberFormat="1" applyFont="1" applyFill="1" applyBorder="1" applyAlignment="1">
      <alignment vertical="center"/>
    </xf>
    <xf numFmtId="164" fontId="2" fillId="0" borderId="0" xfId="25" applyNumberFormat="1" applyFont="1" applyFill="1" applyBorder="1"/>
    <xf numFmtId="164" fontId="7" fillId="3" borderId="12" xfId="25" applyNumberFormat="1" applyFont="1" applyFill="1" applyBorder="1" applyAlignment="1">
      <alignment vertical="center"/>
    </xf>
    <xf numFmtId="164" fontId="7" fillId="3" borderId="11" xfId="25" applyNumberFormat="1" applyFont="1" applyFill="1" applyBorder="1" applyAlignment="1">
      <alignment vertical="center"/>
    </xf>
    <xf numFmtId="164" fontId="7" fillId="3" borderId="13" xfId="25" applyNumberFormat="1" applyFont="1" applyFill="1" applyBorder="1" applyAlignment="1">
      <alignment vertical="center"/>
    </xf>
    <xf numFmtId="164" fontId="7" fillId="0" borderId="11" xfId="25" applyNumberFormat="1" applyFont="1" applyFill="1" applyBorder="1" applyAlignment="1">
      <alignment vertical="center"/>
    </xf>
    <xf numFmtId="164" fontId="7" fillId="0" borderId="15" xfId="25" applyNumberFormat="1" applyFont="1" applyFill="1" applyBorder="1" applyAlignment="1">
      <alignment vertical="center"/>
    </xf>
    <xf numFmtId="164" fontId="11" fillId="0" borderId="0" xfId="25" applyNumberFormat="1" applyFont="1" applyFill="1" applyBorder="1"/>
    <xf numFmtId="164" fontId="7" fillId="3" borderId="19" xfId="25" applyNumberFormat="1" applyFont="1" applyFill="1" applyBorder="1" applyAlignment="1">
      <alignment vertical="center"/>
    </xf>
    <xf numFmtId="164" fontId="7" fillId="0" borderId="19" xfId="25" applyNumberFormat="1" applyFont="1" applyFill="1" applyBorder="1" applyAlignment="1">
      <alignment vertical="center"/>
    </xf>
    <xf numFmtId="37" fontId="7" fillId="0" borderId="25" xfId="23" applyFont="1" applyFill="1" applyBorder="1" applyAlignment="1">
      <alignment horizontal="left" vertical="center"/>
      <protection/>
    </xf>
    <xf numFmtId="164" fontId="7" fillId="3" borderId="26" xfId="25" applyNumberFormat="1" applyFont="1" applyFill="1" applyBorder="1" applyAlignment="1">
      <alignment vertical="center"/>
    </xf>
    <xf numFmtId="164" fontId="7" fillId="3" borderId="27" xfId="25" applyNumberFormat="1" applyFont="1" applyFill="1" applyBorder="1" applyAlignment="1">
      <alignment vertical="center"/>
    </xf>
    <xf numFmtId="164" fontId="7" fillId="3" borderId="28" xfId="25" applyNumberFormat="1" applyFont="1" applyFill="1" applyBorder="1" applyAlignment="1">
      <alignment vertical="center"/>
    </xf>
    <xf numFmtId="164" fontId="6" fillId="0" borderId="25" xfId="25" applyNumberFormat="1" applyFont="1" applyBorder="1" applyAlignment="1">
      <alignment vertical="center"/>
    </xf>
    <xf numFmtId="164" fontId="6" fillId="0" borderId="29" xfId="25" applyNumberFormat="1" applyFont="1" applyBorder="1" applyAlignment="1">
      <alignment vertical="center"/>
    </xf>
    <xf numFmtId="164" fontId="6" fillId="0" borderId="29" xfId="25" applyNumberFormat="1" applyFont="1" applyBorder="1" applyAlignment="1">
      <alignment vertical="center" wrapText="1"/>
    </xf>
    <xf numFmtId="37" fontId="7" fillId="0" borderId="0" xfId="23" applyFont="1" applyFill="1" applyBorder="1" applyAlignment="1">
      <alignment horizontal="left" vertical="center"/>
      <protection/>
    </xf>
    <xf numFmtId="164" fontId="7" fillId="0" borderId="0" xfId="25" applyNumberFormat="1" applyFont="1" applyFill="1" applyBorder="1" applyAlignment="1">
      <alignment vertical="center"/>
    </xf>
    <xf numFmtId="164" fontId="6" fillId="0" borderId="0" xfId="25" applyNumberFormat="1" applyFont="1" applyBorder="1" applyAlignment="1">
      <alignment vertical="center"/>
    </xf>
    <xf numFmtId="164" fontId="6" fillId="0" borderId="0" xfId="25" applyNumberFormat="1" applyFont="1" applyBorder="1" applyAlignment="1">
      <alignment vertical="center" wrapText="1"/>
    </xf>
    <xf numFmtId="37" fontId="7" fillId="0" borderId="0" xfId="23" applyFont="1" applyAlignment="1">
      <alignment horizontal="left"/>
      <protection/>
    </xf>
    <xf numFmtId="37" fontId="6" fillId="0" borderId="0" xfId="23" applyFont="1" applyBorder="1">
      <alignment/>
      <protection/>
    </xf>
    <xf numFmtId="37" fontId="7" fillId="0" borderId="0" xfId="23" applyFont="1" applyBorder="1">
      <alignment/>
      <protection/>
    </xf>
    <xf numFmtId="0" fontId="6" fillId="0" borderId="0" xfId="24" applyFont="1">
      <alignment/>
      <protection/>
    </xf>
    <xf numFmtId="37" fontId="12" fillId="0" borderId="0" xfId="23" applyFont="1" applyBorder="1">
      <alignment/>
      <protection/>
    </xf>
    <xf numFmtId="0" fontId="12" fillId="0" borderId="0" xfId="24" applyFont="1">
      <alignment/>
      <protection/>
    </xf>
    <xf numFmtId="0" fontId="13" fillId="0" borderId="0" xfId="24" applyFont="1" applyFill="1">
      <alignment/>
      <protection/>
    </xf>
    <xf numFmtId="0" fontId="6" fillId="0" borderId="0" xfId="24" applyFont="1" applyFill="1" applyBorder="1">
      <alignment/>
      <protection/>
    </xf>
    <xf numFmtId="37" fontId="7" fillId="0" borderId="0" xfId="23" applyFont="1" applyBorder="1" applyAlignment="1" quotePrefix="1">
      <alignment horizontal="left"/>
      <protection/>
    </xf>
    <xf numFmtId="0" fontId="12" fillId="0" borderId="0" xfId="24" applyFont="1" applyBorder="1">
      <alignment/>
      <protection/>
    </xf>
    <xf numFmtId="37" fontId="13" fillId="0" borderId="0" xfId="23" applyFont="1" applyBorder="1" applyAlignment="1">
      <alignment horizontal="left"/>
      <protection/>
    </xf>
    <xf numFmtId="0" fontId="7" fillId="0" borderId="0" xfId="24" applyFont="1" applyBorder="1" applyAlignment="1" quotePrefix="1">
      <alignment horizontal="left"/>
      <protection/>
    </xf>
    <xf numFmtId="0" fontId="2" fillId="0" borderId="0" xfId="24" applyFont="1" applyBorder="1" applyAlignment="1">
      <alignment horizontal="left"/>
      <protection/>
    </xf>
    <xf numFmtId="0" fontId="13" fillId="0" borderId="0" xfId="24" applyFont="1">
      <alignment/>
      <protection/>
    </xf>
    <xf numFmtId="0" fontId="14" fillId="0" borderId="0" xfId="24" applyFont="1" applyBorder="1">
      <alignment/>
      <protection/>
    </xf>
    <xf numFmtId="37" fontId="15" fillId="0" borderId="0" xfId="23" applyFont="1" applyBorder="1">
      <alignment/>
      <protection/>
    </xf>
    <xf numFmtId="37" fontId="14" fillId="0" borderId="0" xfId="23" applyFont="1" applyBorder="1">
      <alignment/>
      <protection/>
    </xf>
    <xf numFmtId="37" fontId="2" fillId="0" borderId="0" xfId="23" applyFont="1" applyBorder="1">
      <alignment/>
      <protection/>
    </xf>
    <xf numFmtId="0" fontId="2" fillId="0" borderId="0" xfId="24" applyFont="1" applyBorder="1" applyAlignment="1">
      <alignment horizontal="center"/>
      <protection/>
    </xf>
    <xf numFmtId="0" fontId="1" fillId="0" borderId="0" xfId="24" applyAlignment="1">
      <alignment horizontal="right"/>
      <protection/>
    </xf>
    <xf numFmtId="0" fontId="16" fillId="0" borderId="0" xfId="24" applyFont="1" applyBorder="1" applyAlignment="1">
      <alignment horizontal="center"/>
      <protection/>
    </xf>
    <xf numFmtId="0" fontId="16" fillId="0" borderId="0" xfId="24" applyFont="1" applyBorder="1" applyAlignment="1">
      <alignment horizontal="left"/>
      <protection/>
    </xf>
    <xf numFmtId="0" fontId="1" fillId="0" borderId="0" xfId="24" applyFont="1" applyBorder="1">
      <alignment/>
      <protection/>
    </xf>
    <xf numFmtId="0" fontId="16" fillId="0" borderId="0" xfId="24" applyFont="1" applyBorder="1">
      <alignment/>
      <protection/>
    </xf>
    <xf numFmtId="0" fontId="1" fillId="0" borderId="0" xfId="24" applyBorder="1" applyAlignment="1">
      <alignment horizontal="left"/>
      <protection/>
    </xf>
    <xf numFmtId="164" fontId="6" fillId="0" borderId="0" xfId="25" applyNumberFormat="1" applyFont="1" applyFill="1" applyBorder="1" applyAlignment="1">
      <alignment vertical="center"/>
    </xf>
    <xf numFmtId="0" fontId="6" fillId="0" borderId="0" xfId="24" applyFont="1" applyAlignment="1" quotePrefix="1">
      <alignment horizontal="left"/>
      <protection/>
    </xf>
    <xf numFmtId="0" fontId="6" fillId="0" borderId="0" xfId="24" applyFont="1" applyAlignment="1">
      <alignment horizontal="left"/>
      <protection/>
    </xf>
    <xf numFmtId="37" fontId="5" fillId="0" borderId="0" xfId="23" applyFont="1" applyBorder="1" applyAlignment="1">
      <alignment horizont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Comma 2" xfId="22"/>
    <cellStyle name="Normal_AIRPLAN.XLS" xfId="23"/>
    <cellStyle name="Normal 3" xfId="24"/>
    <cellStyle name="Comma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51"/>
  <sheetViews>
    <sheetView tabSelected="1" zoomScale="70" zoomScaleNormal="70" workbookViewId="0" topLeftCell="A28">
      <selection activeCell="E58" sqref="E58"/>
    </sheetView>
  </sheetViews>
  <sheetFormatPr defaultColWidth="9.140625" defaultRowHeight="15"/>
  <cols>
    <col min="1" max="1" width="43.7109375" style="146" customWidth="1"/>
    <col min="2" max="2" width="16.28125" style="3" customWidth="1"/>
    <col min="3" max="3" width="16.7109375" style="151" customWidth="1"/>
    <col min="4" max="4" width="16.7109375" style="3" customWidth="1"/>
    <col min="5" max="5" width="16.28125" style="3" customWidth="1"/>
    <col min="6" max="8" width="16.7109375" style="3" customWidth="1"/>
    <col min="9" max="10" width="17.7109375" style="3" customWidth="1"/>
    <col min="11" max="11" width="32.421875" style="8" customWidth="1"/>
    <col min="12" max="12" width="8.8515625" style="8" customWidth="1"/>
    <col min="13" max="16384" width="9.140625" style="6" customWidth="1"/>
  </cols>
  <sheetData>
    <row r="1" spans="1:24" ht="2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</row>
    <row r="2" spans="1:12" s="8" customFormat="1" ht="19.9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7"/>
    </row>
    <row r="3" spans="1:12" s="8" customFormat="1" ht="19.9" customHeight="1">
      <c r="A3" s="9" t="s">
        <v>38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7"/>
    </row>
    <row r="4" spans="1:24" s="16" customFormat="1" ht="15.75">
      <c r="A4" s="9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2" t="s">
        <v>2</v>
      </c>
      <c r="L4" s="13"/>
      <c r="M4" s="14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</row>
    <row r="5" spans="1:24" s="16" customFormat="1" ht="15.75">
      <c r="A5" s="9" t="s">
        <v>63</v>
      </c>
      <c r="B5" s="11"/>
      <c r="C5" s="11"/>
      <c r="D5" s="11"/>
      <c r="E5" s="11"/>
      <c r="F5" s="11"/>
      <c r="G5" s="11"/>
      <c r="H5" s="11"/>
      <c r="I5" s="17"/>
      <c r="J5" s="17"/>
      <c r="K5" s="12" t="s">
        <v>64</v>
      </c>
      <c r="L5" s="13"/>
      <c r="M5" s="14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</row>
    <row r="6" spans="1:12" ht="9.6" customHeight="1" thickBot="1">
      <c r="A6" s="18"/>
      <c r="B6" s="19"/>
      <c r="C6" s="20"/>
      <c r="D6" s="21"/>
      <c r="E6" s="22"/>
      <c r="F6" s="21"/>
      <c r="G6" s="21"/>
      <c r="H6" s="21"/>
      <c r="I6" s="21"/>
      <c r="J6" s="21"/>
      <c r="K6" s="23"/>
      <c r="L6" s="24"/>
    </row>
    <row r="7" spans="1:12" s="33" customFormat="1" ht="33" customHeight="1">
      <c r="A7" s="25" t="s">
        <v>3</v>
      </c>
      <c r="B7" s="26" t="s">
        <v>4</v>
      </c>
      <c r="C7" s="27" t="s">
        <v>5</v>
      </c>
      <c r="D7" s="28" t="s">
        <v>6</v>
      </c>
      <c r="E7" s="29" t="s">
        <v>7</v>
      </c>
      <c r="F7" s="30" t="s">
        <v>8</v>
      </c>
      <c r="G7" s="29" t="s">
        <v>9</v>
      </c>
      <c r="H7" s="30" t="s">
        <v>10</v>
      </c>
      <c r="I7" s="29" t="s">
        <v>11</v>
      </c>
      <c r="J7" s="30" t="s">
        <v>12</v>
      </c>
      <c r="K7" s="31" t="s">
        <v>13</v>
      </c>
      <c r="L7" s="32"/>
    </row>
    <row r="8" spans="1:13" s="44" customFormat="1" ht="15.75">
      <c r="A8" s="34" t="s">
        <v>14</v>
      </c>
      <c r="B8" s="35">
        <v>1248148</v>
      </c>
      <c r="C8" s="36">
        <v>1130374</v>
      </c>
      <c r="D8" s="37">
        <v>1629613</v>
      </c>
      <c r="E8" s="38">
        <f>B35</f>
        <v>1833651</v>
      </c>
      <c r="F8" s="39">
        <f>E35</f>
        <v>2332890</v>
      </c>
      <c r="G8" s="38">
        <f>B35</f>
        <v>1833651</v>
      </c>
      <c r="H8" s="39">
        <f>G35</f>
        <v>3909029</v>
      </c>
      <c r="I8" s="38">
        <f>+G8-C8</f>
        <v>703277</v>
      </c>
      <c r="J8" s="40">
        <f>H8-D8</f>
        <v>2279416</v>
      </c>
      <c r="K8" s="41"/>
      <c r="L8" s="42"/>
      <c r="M8" s="43"/>
    </row>
    <row r="9" spans="1:13" s="57" customFormat="1" ht="15.75">
      <c r="A9" s="45" t="s">
        <v>0</v>
      </c>
      <c r="B9" s="46"/>
      <c r="C9" s="47"/>
      <c r="D9" s="48"/>
      <c r="E9" s="49"/>
      <c r="F9" s="50"/>
      <c r="G9" s="51"/>
      <c r="H9" s="50"/>
      <c r="I9" s="52">
        <f>+G9-C9</f>
        <v>0</v>
      </c>
      <c r="J9" s="53">
        <f aca="true" t="shared" si="0" ref="J9:J46">H9-D9</f>
        <v>0</v>
      </c>
      <c r="K9" s="54"/>
      <c r="L9" s="55"/>
      <c r="M9" s="56"/>
    </row>
    <row r="10" spans="1:13" s="57" customFormat="1" ht="63">
      <c r="A10" s="58" t="s">
        <v>40</v>
      </c>
      <c r="B10" s="46">
        <v>19966586</v>
      </c>
      <c r="C10" s="47">
        <v>20827253</v>
      </c>
      <c r="D10" s="48">
        <v>21957502</v>
      </c>
      <c r="E10" s="59">
        <f>C10</f>
        <v>20827253</v>
      </c>
      <c r="F10" s="60">
        <f>D10</f>
        <v>21957502</v>
      </c>
      <c r="G10" s="59">
        <v>22705000</v>
      </c>
      <c r="H10" s="60">
        <v>24880000</v>
      </c>
      <c r="I10" s="52">
        <f>+G10-C10</f>
        <v>1877747</v>
      </c>
      <c r="J10" s="53">
        <f t="shared" si="0"/>
        <v>2922498</v>
      </c>
      <c r="K10" s="61" t="s">
        <v>47</v>
      </c>
      <c r="L10" s="55"/>
      <c r="M10" s="56"/>
    </row>
    <row r="11" spans="1:13" s="57" customFormat="1" ht="15.75">
      <c r="A11" s="58" t="s">
        <v>41</v>
      </c>
      <c r="B11" s="46">
        <v>653441</v>
      </c>
      <c r="C11" s="47">
        <v>777299</v>
      </c>
      <c r="D11" s="48">
        <v>806755</v>
      </c>
      <c r="E11" s="59">
        <f aca="true" t="shared" si="1" ref="E11:H12">C11</f>
        <v>777299</v>
      </c>
      <c r="F11" s="60">
        <f t="shared" si="1"/>
        <v>806755</v>
      </c>
      <c r="G11" s="59">
        <f t="shared" si="1"/>
        <v>777299</v>
      </c>
      <c r="H11" s="60">
        <f t="shared" si="1"/>
        <v>806755</v>
      </c>
      <c r="I11" s="52">
        <f>+G11-C11</f>
        <v>0</v>
      </c>
      <c r="J11" s="53">
        <f t="shared" si="0"/>
        <v>0</v>
      </c>
      <c r="K11" s="61"/>
      <c r="L11" s="55"/>
      <c r="M11" s="56"/>
    </row>
    <row r="12" spans="1:13" s="57" customFormat="1" ht="31.5">
      <c r="A12" s="58" t="s">
        <v>15</v>
      </c>
      <c r="B12" s="46">
        <v>1597538</v>
      </c>
      <c r="C12" s="47">
        <v>1648780</v>
      </c>
      <c r="D12" s="48">
        <v>824677</v>
      </c>
      <c r="E12" s="59">
        <f t="shared" si="1"/>
        <v>1648780</v>
      </c>
      <c r="F12" s="60">
        <f t="shared" si="1"/>
        <v>824677</v>
      </c>
      <c r="G12" s="59">
        <f>E12-102286+50000+278221</f>
        <v>1874715</v>
      </c>
      <c r="H12" s="60">
        <f>F12-168477</f>
        <v>656200</v>
      </c>
      <c r="I12" s="52">
        <f aca="true" t="shared" si="2" ref="I12:I15">+G12-C12</f>
        <v>225935</v>
      </c>
      <c r="J12" s="53">
        <f t="shared" si="0"/>
        <v>-168477</v>
      </c>
      <c r="K12" s="61" t="s">
        <v>62</v>
      </c>
      <c r="L12" s="55"/>
      <c r="M12" s="56"/>
    </row>
    <row r="13" spans="1:13" s="57" customFormat="1" ht="15.75">
      <c r="A13" s="58"/>
      <c r="B13" s="46"/>
      <c r="C13" s="47"/>
      <c r="D13" s="48"/>
      <c r="E13" s="59"/>
      <c r="F13" s="60"/>
      <c r="G13" s="59"/>
      <c r="H13" s="60"/>
      <c r="I13" s="52">
        <f t="shared" si="2"/>
        <v>0</v>
      </c>
      <c r="J13" s="53">
        <f t="shared" si="0"/>
        <v>0</v>
      </c>
      <c r="K13" s="61"/>
      <c r="L13" s="55"/>
      <c r="M13" s="56"/>
    </row>
    <row r="14" spans="1:13" s="57" customFormat="1" ht="15.75">
      <c r="A14" s="58"/>
      <c r="B14" s="46"/>
      <c r="C14" s="47"/>
      <c r="D14" s="48"/>
      <c r="E14" s="59"/>
      <c r="F14" s="60"/>
      <c r="G14" s="59"/>
      <c r="H14" s="60"/>
      <c r="I14" s="52">
        <f t="shared" si="2"/>
        <v>0</v>
      </c>
      <c r="J14" s="53">
        <f t="shared" si="0"/>
        <v>0</v>
      </c>
      <c r="K14" s="61"/>
      <c r="L14" s="55"/>
      <c r="M14" s="56"/>
    </row>
    <row r="15" spans="1:13" s="57" customFormat="1" ht="15.75">
      <c r="A15" s="45" t="s">
        <v>16</v>
      </c>
      <c r="B15" s="46">
        <f aca="true" t="shared" si="3" ref="B15:H15">SUM(B10:B14)</f>
        <v>22217565</v>
      </c>
      <c r="C15" s="62">
        <f t="shared" si="3"/>
        <v>23253332</v>
      </c>
      <c r="D15" s="48">
        <f t="shared" si="3"/>
        <v>23588934</v>
      </c>
      <c r="E15" s="63">
        <f t="shared" si="3"/>
        <v>23253332</v>
      </c>
      <c r="F15" s="60">
        <f t="shared" si="3"/>
        <v>23588934</v>
      </c>
      <c r="G15" s="63">
        <f t="shared" si="3"/>
        <v>25357014</v>
      </c>
      <c r="H15" s="60">
        <f t="shared" si="3"/>
        <v>26342955</v>
      </c>
      <c r="I15" s="52">
        <f t="shared" si="2"/>
        <v>2103682</v>
      </c>
      <c r="J15" s="53">
        <f t="shared" si="0"/>
        <v>2754021</v>
      </c>
      <c r="K15" s="61"/>
      <c r="L15" s="55"/>
      <c r="M15" s="56"/>
    </row>
    <row r="16" spans="1:13" s="44" customFormat="1" ht="15.75">
      <c r="A16" s="64" t="s">
        <v>17</v>
      </c>
      <c r="B16" s="65"/>
      <c r="C16" s="66"/>
      <c r="D16" s="67">
        <f>C15+D15</f>
        <v>46842266</v>
      </c>
      <c r="E16" s="68"/>
      <c r="F16" s="69">
        <f>E15+F15</f>
        <v>46842266</v>
      </c>
      <c r="G16" s="68"/>
      <c r="H16" s="69">
        <f>G15+H15</f>
        <v>51699969</v>
      </c>
      <c r="I16" s="68"/>
      <c r="J16" s="69">
        <f>I15+J15</f>
        <v>4857703</v>
      </c>
      <c r="K16" s="70"/>
      <c r="L16" s="42"/>
      <c r="M16" s="43"/>
    </row>
    <row r="17" spans="1:13" s="57" customFormat="1" ht="15.75">
      <c r="A17" s="45" t="s">
        <v>18</v>
      </c>
      <c r="B17" s="46"/>
      <c r="C17" s="47"/>
      <c r="D17" s="48"/>
      <c r="E17" s="59"/>
      <c r="F17" s="50"/>
      <c r="G17" s="52"/>
      <c r="H17" s="50"/>
      <c r="I17" s="52">
        <f aca="true" t="shared" si="4" ref="I17:I19">+G17-C17</f>
        <v>0</v>
      </c>
      <c r="J17" s="53">
        <f t="shared" si="0"/>
        <v>0</v>
      </c>
      <c r="K17" s="54"/>
      <c r="L17" s="55"/>
      <c r="M17" s="56"/>
    </row>
    <row r="18" spans="1:13" s="57" customFormat="1" ht="15.75">
      <c r="A18" s="58" t="s">
        <v>19</v>
      </c>
      <c r="B18" s="46">
        <v>-16117050</v>
      </c>
      <c r="C18" s="47">
        <v>-18444361</v>
      </c>
      <c r="D18" s="48">
        <v>-17965755</v>
      </c>
      <c r="E18" s="59">
        <f>C18</f>
        <v>-18444361</v>
      </c>
      <c r="F18" s="60">
        <f>D18</f>
        <v>-17965755</v>
      </c>
      <c r="G18" s="59">
        <f>E18</f>
        <v>-18444361</v>
      </c>
      <c r="H18" s="60">
        <f>F18</f>
        <v>-17965755</v>
      </c>
      <c r="I18" s="52">
        <f>+G18-C18</f>
        <v>0</v>
      </c>
      <c r="J18" s="53">
        <f t="shared" si="0"/>
        <v>0</v>
      </c>
      <c r="K18" s="61"/>
      <c r="L18" s="55"/>
      <c r="M18" s="56"/>
    </row>
    <row r="19" spans="1:13" s="57" customFormat="1" ht="15.75">
      <c r="A19" s="58" t="s">
        <v>42</v>
      </c>
      <c r="B19" s="46">
        <v>-4348792</v>
      </c>
      <c r="C19" s="47">
        <v>-1952945</v>
      </c>
      <c r="D19" s="48">
        <v>-4150000</v>
      </c>
      <c r="E19" s="59">
        <f aca="true" t="shared" si="5" ref="E19:E21">C19</f>
        <v>-1952945</v>
      </c>
      <c r="F19" s="60">
        <f aca="true" t="shared" si="6" ref="F19:F21">D19</f>
        <v>-4150000</v>
      </c>
      <c r="G19" s="59">
        <f>E19</f>
        <v>-1952945</v>
      </c>
      <c r="H19" s="60">
        <f aca="true" t="shared" si="7" ref="H19:H21">F19</f>
        <v>-4150000</v>
      </c>
      <c r="I19" s="52">
        <f t="shared" si="4"/>
        <v>0</v>
      </c>
      <c r="J19" s="53">
        <f t="shared" si="0"/>
        <v>0</v>
      </c>
      <c r="K19" s="61"/>
      <c r="L19" s="55"/>
      <c r="M19" s="56"/>
    </row>
    <row r="20" spans="1:13" s="57" customFormat="1" ht="15.75">
      <c r="A20" s="58" t="s">
        <v>43</v>
      </c>
      <c r="B20" s="46">
        <v>-1166220</v>
      </c>
      <c r="C20" s="47">
        <v>-1817896</v>
      </c>
      <c r="D20" s="48">
        <v>-2269592</v>
      </c>
      <c r="E20" s="59">
        <f t="shared" si="5"/>
        <v>-1817896</v>
      </c>
      <c r="F20" s="60">
        <f t="shared" si="6"/>
        <v>-2269592</v>
      </c>
      <c r="G20" s="59">
        <f aca="true" t="shared" si="8" ref="G20:G21">E20</f>
        <v>-1817896</v>
      </c>
      <c r="H20" s="60">
        <f t="shared" si="7"/>
        <v>-2269592</v>
      </c>
      <c r="I20" s="52">
        <f aca="true" t="shared" si="9" ref="I20:I23">+G20-C20</f>
        <v>0</v>
      </c>
      <c r="J20" s="53">
        <f aca="true" t="shared" si="10" ref="J20:J23">H20-D20</f>
        <v>0</v>
      </c>
      <c r="K20" s="61"/>
      <c r="L20" s="55"/>
      <c r="M20" s="56"/>
    </row>
    <row r="21" spans="1:13" s="57" customFormat="1" ht="15.75">
      <c r="A21" s="58" t="s">
        <v>46</v>
      </c>
      <c r="B21" s="46"/>
      <c r="C21" s="47">
        <v>-1000000</v>
      </c>
      <c r="D21" s="48"/>
      <c r="E21" s="59">
        <f t="shared" si="5"/>
        <v>-1000000</v>
      </c>
      <c r="F21" s="60">
        <f t="shared" si="6"/>
        <v>0</v>
      </c>
      <c r="G21" s="59">
        <f t="shared" si="8"/>
        <v>-1000000</v>
      </c>
      <c r="H21" s="60">
        <f t="shared" si="7"/>
        <v>0</v>
      </c>
      <c r="I21" s="52">
        <f t="shared" si="9"/>
        <v>0</v>
      </c>
      <c r="J21" s="53">
        <f t="shared" si="10"/>
        <v>0</v>
      </c>
      <c r="K21" s="61"/>
      <c r="L21" s="55"/>
      <c r="M21" s="56"/>
    </row>
    <row r="22" spans="1:13" s="57" customFormat="1" ht="15.75">
      <c r="A22" s="58"/>
      <c r="B22" s="46"/>
      <c r="C22" s="47"/>
      <c r="D22" s="48"/>
      <c r="E22" s="59"/>
      <c r="F22" s="152"/>
      <c r="G22" s="59"/>
      <c r="H22" s="152"/>
      <c r="I22" s="52">
        <f t="shared" si="9"/>
        <v>0</v>
      </c>
      <c r="J22" s="53">
        <f t="shared" si="10"/>
        <v>0</v>
      </c>
      <c r="K22" s="61"/>
      <c r="L22" s="55"/>
      <c r="M22" s="56"/>
    </row>
    <row r="23" spans="1:13" s="57" customFormat="1" ht="15.75">
      <c r="A23" s="58" t="s">
        <v>48</v>
      </c>
      <c r="B23" s="46"/>
      <c r="C23" s="47"/>
      <c r="D23" s="48"/>
      <c r="E23" s="59"/>
      <c r="F23" s="152"/>
      <c r="G23" s="59">
        <v>-278221</v>
      </c>
      <c r="H23" s="152"/>
      <c r="I23" s="52">
        <f t="shared" si="9"/>
        <v>-278221</v>
      </c>
      <c r="J23" s="53">
        <f t="shared" si="10"/>
        <v>0</v>
      </c>
      <c r="K23" s="61" t="s">
        <v>21</v>
      </c>
      <c r="L23" s="55"/>
      <c r="M23" s="56"/>
    </row>
    <row r="24" spans="1:13" s="57" customFormat="1" ht="15.75">
      <c r="A24" s="58" t="s">
        <v>20</v>
      </c>
      <c r="B24" s="46"/>
      <c r="C24" s="47"/>
      <c r="D24" s="48"/>
      <c r="E24" s="59"/>
      <c r="F24" s="152"/>
      <c r="G24" s="59">
        <v>-49463</v>
      </c>
      <c r="H24" s="152"/>
      <c r="I24" s="52">
        <f aca="true" t="shared" si="11" ref="I24:I25">+G24-C24</f>
        <v>-49463</v>
      </c>
      <c r="J24" s="53">
        <f aca="true" t="shared" si="12" ref="J24:J25">H24-D24</f>
        <v>0</v>
      </c>
      <c r="K24" s="61" t="s">
        <v>21</v>
      </c>
      <c r="L24" s="55"/>
      <c r="M24" s="56"/>
    </row>
    <row r="25" spans="1:13" s="57" customFormat="1" ht="15.75">
      <c r="A25" s="58" t="s">
        <v>22</v>
      </c>
      <c r="B25" s="46"/>
      <c r="C25" s="47"/>
      <c r="D25" s="48"/>
      <c r="E25" s="59"/>
      <c r="F25" s="60"/>
      <c r="G25" s="59">
        <v>-199859</v>
      </c>
      <c r="H25" s="60">
        <v>-216380</v>
      </c>
      <c r="I25" s="52">
        <f t="shared" si="11"/>
        <v>-199859</v>
      </c>
      <c r="J25" s="53">
        <f t="shared" si="12"/>
        <v>-216380</v>
      </c>
      <c r="K25" s="61" t="s">
        <v>55</v>
      </c>
      <c r="L25" s="55"/>
      <c r="M25" s="56"/>
    </row>
    <row r="26" spans="1:13" s="57" customFormat="1" ht="15.75">
      <c r="A26" s="71" t="s">
        <v>23</v>
      </c>
      <c r="B26" s="72">
        <f>SUM(B18:B25)</f>
        <v>-21632062</v>
      </c>
      <c r="C26" s="73">
        <f>SUM(C18:C25)</f>
        <v>-23215202</v>
      </c>
      <c r="D26" s="74">
        <f aca="true" t="shared" si="13" ref="D26:F26">SUM(D18:D25)</f>
        <v>-24385347</v>
      </c>
      <c r="E26" s="75">
        <f t="shared" si="13"/>
        <v>-23215202</v>
      </c>
      <c r="F26" s="76">
        <f t="shared" si="13"/>
        <v>-24385347</v>
      </c>
      <c r="G26" s="75">
        <f>SUM(G18:G25)</f>
        <v>-23742745</v>
      </c>
      <c r="H26" s="76">
        <f>SUM(H18:H25)</f>
        <v>-24601727</v>
      </c>
      <c r="I26" s="52">
        <f>+G26-C26</f>
        <v>-527543</v>
      </c>
      <c r="J26" s="53">
        <f t="shared" si="0"/>
        <v>-216380</v>
      </c>
      <c r="K26" s="61"/>
      <c r="L26" s="55"/>
      <c r="M26" s="56"/>
    </row>
    <row r="27" spans="1:13" s="44" customFormat="1" ht="15.75">
      <c r="A27" s="64" t="s">
        <v>24</v>
      </c>
      <c r="B27" s="65"/>
      <c r="C27" s="66"/>
      <c r="D27" s="67">
        <f>C26+D26</f>
        <v>-47600549</v>
      </c>
      <c r="E27" s="68"/>
      <c r="F27" s="69">
        <f>E26+F26</f>
        <v>-47600549</v>
      </c>
      <c r="G27" s="68"/>
      <c r="H27" s="69">
        <f>G26+H26</f>
        <v>-48344472</v>
      </c>
      <c r="I27" s="77"/>
      <c r="J27" s="78">
        <f>I26+J26</f>
        <v>-743923</v>
      </c>
      <c r="K27" s="79"/>
      <c r="L27" s="42"/>
      <c r="M27" s="43"/>
    </row>
    <row r="28" spans="1:13" s="57" customFormat="1" ht="15.75">
      <c r="A28" s="80" t="s">
        <v>25</v>
      </c>
      <c r="B28" s="81"/>
      <c r="C28" s="82">
        <v>461109</v>
      </c>
      <c r="D28" s="83">
        <v>449144</v>
      </c>
      <c r="E28" s="84">
        <v>461109</v>
      </c>
      <c r="F28" s="85">
        <v>449144</v>
      </c>
      <c r="G28" s="84">
        <v>461109</v>
      </c>
      <c r="H28" s="85">
        <v>449144</v>
      </c>
      <c r="I28" s="86"/>
      <c r="J28" s="87">
        <f t="shared" si="0"/>
        <v>0</v>
      </c>
      <c r="K28" s="79"/>
      <c r="L28" s="55"/>
      <c r="M28" s="56"/>
    </row>
    <row r="29" spans="1:13" s="57" customFormat="1" ht="15.75">
      <c r="A29" s="45" t="s">
        <v>26</v>
      </c>
      <c r="B29" s="88"/>
      <c r="C29" s="47"/>
      <c r="D29" s="89"/>
      <c r="E29" s="59"/>
      <c r="F29" s="60"/>
      <c r="G29" s="59"/>
      <c r="H29" s="60"/>
      <c r="I29" s="52">
        <f aca="true" t="shared" si="14" ref="I29:I33">+G29-C29</f>
        <v>0</v>
      </c>
      <c r="J29" s="53">
        <f t="shared" si="0"/>
        <v>0</v>
      </c>
      <c r="K29" s="54"/>
      <c r="L29" s="55"/>
      <c r="M29" s="56"/>
    </row>
    <row r="30" spans="1:13" s="57" customFormat="1" ht="15.75">
      <c r="A30" s="45"/>
      <c r="B30" s="88"/>
      <c r="C30" s="47"/>
      <c r="D30" s="48"/>
      <c r="E30" s="59"/>
      <c r="F30" s="60"/>
      <c r="G30" s="59"/>
      <c r="H30" s="60"/>
      <c r="I30" s="52"/>
      <c r="J30" s="53">
        <f t="shared" si="0"/>
        <v>0</v>
      </c>
      <c r="K30" s="61"/>
      <c r="L30" s="55"/>
      <c r="M30" s="56"/>
    </row>
    <row r="31" spans="1:13" s="57" customFormat="1" ht="15.75">
      <c r="A31" s="45"/>
      <c r="B31" s="88"/>
      <c r="C31" s="47"/>
      <c r="D31" s="48"/>
      <c r="E31" s="59"/>
      <c r="F31" s="60"/>
      <c r="G31" s="59"/>
      <c r="H31" s="60"/>
      <c r="I31" s="52"/>
      <c r="J31" s="53">
        <f t="shared" si="0"/>
        <v>0</v>
      </c>
      <c r="K31" s="61"/>
      <c r="L31" s="55"/>
      <c r="M31" s="56"/>
    </row>
    <row r="32" spans="1:13" s="57" customFormat="1" ht="15.75">
      <c r="A32" s="45"/>
      <c r="B32" s="88"/>
      <c r="C32" s="47"/>
      <c r="D32" s="48"/>
      <c r="E32" s="59"/>
      <c r="F32" s="60"/>
      <c r="G32" s="59"/>
      <c r="H32" s="60"/>
      <c r="I32" s="52">
        <f t="shared" si="14"/>
        <v>0</v>
      </c>
      <c r="J32" s="53">
        <f t="shared" si="0"/>
        <v>0</v>
      </c>
      <c r="K32" s="61"/>
      <c r="L32" s="55"/>
      <c r="M32" s="56"/>
    </row>
    <row r="33" spans="1:13" s="57" customFormat="1" ht="15.75">
      <c r="A33" s="45" t="s">
        <v>27</v>
      </c>
      <c r="B33" s="88">
        <f>SUM(B30:B32)</f>
        <v>0</v>
      </c>
      <c r="C33" s="90">
        <f aca="true" t="shared" si="15" ref="C33:H33">SUM(C30:C32)</f>
        <v>0</v>
      </c>
      <c r="D33" s="91">
        <f t="shared" si="15"/>
        <v>0</v>
      </c>
      <c r="E33" s="92">
        <f t="shared" si="15"/>
        <v>0</v>
      </c>
      <c r="F33" s="93">
        <f t="shared" si="15"/>
        <v>0</v>
      </c>
      <c r="G33" s="92">
        <f t="shared" si="15"/>
        <v>0</v>
      </c>
      <c r="H33" s="93">
        <f t="shared" si="15"/>
        <v>0</v>
      </c>
      <c r="I33" s="52">
        <f t="shared" si="14"/>
        <v>0</v>
      </c>
      <c r="J33" s="53">
        <f t="shared" si="0"/>
        <v>0</v>
      </c>
      <c r="K33" s="61"/>
      <c r="L33" s="55"/>
      <c r="M33" s="56"/>
    </row>
    <row r="34" spans="1:13" s="57" customFormat="1" ht="15.75">
      <c r="A34" s="94" t="s">
        <v>28</v>
      </c>
      <c r="B34" s="95"/>
      <c r="C34" s="96"/>
      <c r="D34" s="67">
        <f>C33+D33</f>
        <v>0</v>
      </c>
      <c r="E34" s="97"/>
      <c r="F34" s="69">
        <f>E33+F33</f>
        <v>0</v>
      </c>
      <c r="G34" s="97"/>
      <c r="H34" s="69">
        <f>G33+H33</f>
        <v>0</v>
      </c>
      <c r="I34" s="98"/>
      <c r="J34" s="87">
        <f>I33+J33</f>
        <v>0</v>
      </c>
      <c r="K34" s="54"/>
      <c r="L34" s="55"/>
      <c r="M34" s="56"/>
    </row>
    <row r="35" spans="1:106" s="104" customFormat="1" ht="15.75">
      <c r="A35" s="64" t="s">
        <v>29</v>
      </c>
      <c r="B35" s="81">
        <f>+B8+B15+B26+B33</f>
        <v>1833651</v>
      </c>
      <c r="C35" s="81">
        <f>+C8+C15+C26+C33+C28</f>
        <v>1629613</v>
      </c>
      <c r="D35" s="81">
        <f>+D8+D15+D26+D33+D28</f>
        <v>1282344</v>
      </c>
      <c r="E35" s="99">
        <f>+E8+E15+E26+E28</f>
        <v>2332890</v>
      </c>
      <c r="F35" s="100">
        <f>+F8+F15+F26+F28</f>
        <v>1985621</v>
      </c>
      <c r="G35" s="101">
        <f>+G8+G15+G26+G28</f>
        <v>3909029</v>
      </c>
      <c r="H35" s="102">
        <f>+H8+H15+H26+H28+H34</f>
        <v>6099401</v>
      </c>
      <c r="I35" s="86">
        <f>G35-C35</f>
        <v>2279416</v>
      </c>
      <c r="J35" s="87">
        <f>H35-D35</f>
        <v>4817057</v>
      </c>
      <c r="K35" s="79"/>
      <c r="L35" s="55"/>
      <c r="M35" s="55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</row>
    <row r="36" spans="1:13" s="57" customFormat="1" ht="18">
      <c r="A36" s="45" t="s">
        <v>60</v>
      </c>
      <c r="B36" s="46"/>
      <c r="C36" s="105"/>
      <c r="D36" s="48"/>
      <c r="E36" s="49"/>
      <c r="F36" s="106"/>
      <c r="G36" s="49"/>
      <c r="H36" s="106"/>
      <c r="I36" s="52">
        <f aca="true" t="shared" si="16" ref="I36:I44">+G36-C36</f>
        <v>0</v>
      </c>
      <c r="J36" s="53">
        <f t="shared" si="0"/>
        <v>0</v>
      </c>
      <c r="K36" s="54"/>
      <c r="L36" s="107"/>
      <c r="M36" s="56"/>
    </row>
    <row r="37" spans="1:13" s="57" customFormat="1" ht="15.75">
      <c r="A37" s="58" t="s">
        <v>44</v>
      </c>
      <c r="B37" s="46"/>
      <c r="C37" s="47"/>
      <c r="D37" s="48"/>
      <c r="E37" s="59"/>
      <c r="F37" s="106"/>
      <c r="G37" s="59"/>
      <c r="H37" s="106"/>
      <c r="I37" s="52">
        <f t="shared" si="16"/>
        <v>0</v>
      </c>
      <c r="J37" s="53">
        <f t="shared" si="0"/>
        <v>0</v>
      </c>
      <c r="K37" s="61"/>
      <c r="L37" s="107"/>
      <c r="M37" s="56"/>
    </row>
    <row r="38" spans="1:13" s="57" customFormat="1" ht="31.5">
      <c r="A38" s="58" t="s">
        <v>45</v>
      </c>
      <c r="B38" s="46">
        <v>-616313</v>
      </c>
      <c r="C38" s="47"/>
      <c r="D38" s="48"/>
      <c r="E38" s="59">
        <v>-1093266</v>
      </c>
      <c r="F38" s="106">
        <v>-651809</v>
      </c>
      <c r="G38" s="59">
        <f>-2285354+50649+217759</f>
        <v>-2016946</v>
      </c>
      <c r="H38" s="106">
        <f>-4294476+50649+217759</f>
        <v>-4026068</v>
      </c>
      <c r="I38" s="52">
        <f t="shared" si="16"/>
        <v>-2016946</v>
      </c>
      <c r="J38" s="53">
        <f t="shared" si="0"/>
        <v>-4026068</v>
      </c>
      <c r="K38" s="61" t="s">
        <v>53</v>
      </c>
      <c r="L38" s="107"/>
      <c r="M38" s="56"/>
    </row>
    <row r="39" spans="1:13" s="57" customFormat="1" ht="15.75">
      <c r="A39" s="58" t="s">
        <v>30</v>
      </c>
      <c r="B39" s="46"/>
      <c r="C39" s="47"/>
      <c r="D39" s="48"/>
      <c r="E39" s="59"/>
      <c r="F39" s="106"/>
      <c r="G39" s="59"/>
      <c r="H39" s="106"/>
      <c r="I39" s="52">
        <f t="shared" si="16"/>
        <v>0</v>
      </c>
      <c r="J39" s="53">
        <f t="shared" si="0"/>
        <v>0</v>
      </c>
      <c r="K39" s="61"/>
      <c r="L39" s="107"/>
      <c r="M39" s="56"/>
    </row>
    <row r="40" spans="1:13" s="57" customFormat="1" ht="15.75">
      <c r="A40" s="58" t="s">
        <v>31</v>
      </c>
      <c r="B40" s="46">
        <f>B10/12*-1</f>
        <v>-1663882.1666666667</v>
      </c>
      <c r="C40" s="47">
        <v>-1735604</v>
      </c>
      <c r="D40" s="48">
        <v>-1829792</v>
      </c>
      <c r="E40" s="59">
        <v>-1735604</v>
      </c>
      <c r="F40" s="106">
        <v>-1829792</v>
      </c>
      <c r="G40" s="59">
        <f>G10/12*-1</f>
        <v>-1892083.3333333333</v>
      </c>
      <c r="H40" s="106">
        <f>(H10/12)*-1</f>
        <v>-2073333.3333333333</v>
      </c>
      <c r="I40" s="52">
        <f t="shared" si="16"/>
        <v>-156479.33333333326</v>
      </c>
      <c r="J40" s="53">
        <f t="shared" si="0"/>
        <v>-243541.33333333326</v>
      </c>
      <c r="K40" s="61"/>
      <c r="L40" s="107"/>
      <c r="M40" s="56"/>
    </row>
    <row r="41" spans="1:13" s="57" customFormat="1" ht="12.75" customHeight="1">
      <c r="A41" s="58" t="s">
        <v>32</v>
      </c>
      <c r="B41" s="46">
        <v>-49436</v>
      </c>
      <c r="C41" s="47"/>
      <c r="D41" s="48"/>
      <c r="E41" s="59"/>
      <c r="F41" s="106"/>
      <c r="G41" s="59"/>
      <c r="H41" s="106"/>
      <c r="I41" s="52"/>
      <c r="J41" s="53"/>
      <c r="K41" s="61"/>
      <c r="L41" s="107"/>
      <c r="M41" s="56"/>
    </row>
    <row r="42" spans="1:13" s="57" customFormat="1" ht="15.75" customHeight="1">
      <c r="A42" s="58" t="s">
        <v>33</v>
      </c>
      <c r="B42" s="46">
        <f>SUM(B37:B41)</f>
        <v>-2329631.166666667</v>
      </c>
      <c r="C42" s="47">
        <f aca="true" t="shared" si="17" ref="C42:H42">SUM(C37:C40)</f>
        <v>-1735604</v>
      </c>
      <c r="D42" s="48">
        <f t="shared" si="17"/>
        <v>-1829792</v>
      </c>
      <c r="E42" s="59">
        <f t="shared" si="17"/>
        <v>-2828870</v>
      </c>
      <c r="F42" s="60">
        <f t="shared" si="17"/>
        <v>-2481601</v>
      </c>
      <c r="G42" s="59">
        <f t="shared" si="17"/>
        <v>-3909029.333333333</v>
      </c>
      <c r="H42" s="106">
        <f t="shared" si="17"/>
        <v>-6099401.333333333</v>
      </c>
      <c r="I42" s="52">
        <f t="shared" si="16"/>
        <v>-2173425.333333333</v>
      </c>
      <c r="J42" s="53">
        <f t="shared" si="0"/>
        <v>-4269609.333333333</v>
      </c>
      <c r="K42" s="61"/>
      <c r="L42" s="107"/>
      <c r="M42" s="56"/>
    </row>
    <row r="43" spans="1:13" s="57" customFormat="1" ht="7.5" customHeight="1">
      <c r="A43" s="58"/>
      <c r="B43" s="46"/>
      <c r="C43" s="47"/>
      <c r="D43" s="48"/>
      <c r="E43" s="59"/>
      <c r="F43" s="106"/>
      <c r="G43" s="59"/>
      <c r="H43" s="106"/>
      <c r="I43" s="52"/>
      <c r="J43" s="53"/>
      <c r="K43" s="61"/>
      <c r="L43" s="107"/>
      <c r="M43" s="56"/>
    </row>
    <row r="44" spans="1:13" s="44" customFormat="1" ht="15.75">
      <c r="A44" s="58" t="s">
        <v>34</v>
      </c>
      <c r="B44" s="108"/>
      <c r="C44" s="109">
        <v>105991</v>
      </c>
      <c r="D44" s="110">
        <v>547448</v>
      </c>
      <c r="E44" s="111"/>
      <c r="F44" s="112"/>
      <c r="G44" s="111"/>
      <c r="H44" s="112"/>
      <c r="I44" s="52">
        <f t="shared" si="16"/>
        <v>-105991</v>
      </c>
      <c r="J44" s="53">
        <f t="shared" si="0"/>
        <v>-547448</v>
      </c>
      <c r="K44" s="61"/>
      <c r="L44" s="113"/>
      <c r="M44" s="43"/>
    </row>
    <row r="45" spans="1:13" s="44" customFormat="1" ht="7.5" customHeight="1">
      <c r="A45" s="58"/>
      <c r="B45" s="108"/>
      <c r="C45" s="114"/>
      <c r="D45" s="110"/>
      <c r="E45" s="115"/>
      <c r="F45" s="112"/>
      <c r="G45" s="115"/>
      <c r="H45" s="112"/>
      <c r="I45" s="52"/>
      <c r="J45" s="53"/>
      <c r="K45" s="61"/>
      <c r="L45" s="113"/>
      <c r="M45" s="43"/>
    </row>
    <row r="46" spans="1:13" s="44" customFormat="1" ht="16.5" customHeight="1" thickBot="1">
      <c r="A46" s="116" t="s">
        <v>35</v>
      </c>
      <c r="B46" s="117">
        <f>+B35+B42+B44</f>
        <v>-495980.166666667</v>
      </c>
      <c r="C46" s="118">
        <f aca="true" t="shared" si="18" ref="C46:H46">+C35+C42+C44</f>
        <v>0</v>
      </c>
      <c r="D46" s="119">
        <f t="shared" si="18"/>
        <v>0</v>
      </c>
      <c r="E46" s="118">
        <f>+E35+E42+E44</f>
        <v>-495980</v>
      </c>
      <c r="F46" s="119">
        <f>+F35+F42+F44</f>
        <v>-495980</v>
      </c>
      <c r="G46" s="118">
        <f t="shared" si="18"/>
        <v>-0.3333333330228925</v>
      </c>
      <c r="H46" s="119">
        <f t="shared" si="18"/>
        <v>-0.3333333330228925</v>
      </c>
      <c r="I46" s="120">
        <f>G46-C46</f>
        <v>-0.3333333330228925</v>
      </c>
      <c r="J46" s="121">
        <f t="shared" si="0"/>
        <v>-0.3333333330228925</v>
      </c>
      <c r="K46" s="122"/>
      <c r="L46" s="42"/>
      <c r="M46" s="43"/>
    </row>
    <row r="47" spans="1:13" s="44" customFormat="1" ht="16.5" customHeight="1">
      <c r="A47" s="123"/>
      <c r="B47" s="124"/>
      <c r="C47" s="124"/>
      <c r="D47" s="124"/>
      <c r="E47" s="124"/>
      <c r="F47" s="124"/>
      <c r="G47" s="124"/>
      <c r="H47" s="124"/>
      <c r="I47" s="125"/>
      <c r="J47" s="125"/>
      <c r="K47" s="126"/>
      <c r="L47" s="42"/>
      <c r="M47" s="43"/>
    </row>
    <row r="48" spans="1:12" s="132" customFormat="1" ht="16.15" customHeight="1">
      <c r="A48" s="127" t="s">
        <v>36</v>
      </c>
      <c r="B48" s="128"/>
      <c r="C48" s="129"/>
      <c r="D48" s="128"/>
      <c r="E48" s="128"/>
      <c r="F48" s="128"/>
      <c r="G48" s="128"/>
      <c r="H48" s="128"/>
      <c r="I48" s="130"/>
      <c r="J48" s="130"/>
      <c r="K48" s="128"/>
      <c r="L48" s="131"/>
    </row>
    <row r="49" spans="1:12" s="132" customFormat="1" ht="16.15" customHeight="1">
      <c r="A49" s="133" t="s">
        <v>37</v>
      </c>
      <c r="B49" s="134"/>
      <c r="C49" s="135"/>
      <c r="D49" s="128"/>
      <c r="E49" s="23"/>
      <c r="F49" s="128"/>
      <c r="G49" s="128"/>
      <c r="H49" s="128"/>
      <c r="I49" s="128"/>
      <c r="J49" s="128"/>
      <c r="K49" s="23"/>
      <c r="L49" s="136"/>
    </row>
    <row r="50" spans="1:12" s="132" customFormat="1" ht="16.15" customHeight="1">
      <c r="A50" s="137" t="s">
        <v>49</v>
      </c>
      <c r="B50" s="23"/>
      <c r="C50" s="138"/>
      <c r="D50" s="128"/>
      <c r="E50" s="23"/>
      <c r="F50" s="128"/>
      <c r="G50" s="128"/>
      <c r="H50" s="128"/>
      <c r="I50" s="128"/>
      <c r="J50" s="128"/>
      <c r="K50" s="23"/>
      <c r="L50" s="136"/>
    </row>
    <row r="51" spans="1:12" s="132" customFormat="1" ht="16.15" customHeight="1">
      <c r="A51" s="140" t="s">
        <v>56</v>
      </c>
      <c r="B51" s="128"/>
      <c r="C51" s="129"/>
      <c r="D51" s="128"/>
      <c r="E51" s="128"/>
      <c r="F51" s="128"/>
      <c r="G51" s="128"/>
      <c r="H51" s="128"/>
      <c r="I51" s="128"/>
      <c r="J51" s="128"/>
      <c r="K51" s="22"/>
      <c r="L51" s="136"/>
    </row>
    <row r="52" spans="1:12" s="57" customFormat="1" ht="16.15" customHeight="1">
      <c r="A52" s="130" t="s">
        <v>50</v>
      </c>
      <c r="B52" s="141"/>
      <c r="C52" s="142"/>
      <c r="D52" s="143"/>
      <c r="E52" s="141"/>
      <c r="F52" s="143"/>
      <c r="G52" s="143"/>
      <c r="H52" s="143"/>
      <c r="I52" s="143"/>
      <c r="J52" s="143"/>
      <c r="K52" s="143"/>
      <c r="L52" s="144"/>
    </row>
    <row r="53" spans="1:12" s="57" customFormat="1" ht="16.15" customHeight="1">
      <c r="A53" s="153" t="s">
        <v>52</v>
      </c>
      <c r="B53" s="145"/>
      <c r="C53" s="139"/>
      <c r="D53" s="145"/>
      <c r="E53" s="145"/>
      <c r="F53" s="145"/>
      <c r="G53" s="145"/>
      <c r="H53" s="145"/>
      <c r="I53" s="145"/>
      <c r="J53" s="145"/>
      <c r="K53" s="136"/>
      <c r="L53" s="103"/>
    </row>
    <row r="54" spans="1:12" s="57" customFormat="1" ht="16.15" customHeight="1">
      <c r="A54" s="153" t="s">
        <v>57</v>
      </c>
      <c r="B54" s="145"/>
      <c r="C54" s="139"/>
      <c r="D54" s="145"/>
      <c r="E54" s="145"/>
      <c r="F54" s="145"/>
      <c r="G54" s="145"/>
      <c r="H54" s="145"/>
      <c r="I54" s="145"/>
      <c r="J54" s="145"/>
      <c r="K54" s="136"/>
      <c r="L54" s="103"/>
    </row>
    <row r="55" spans="1:12" s="57" customFormat="1" ht="15" customHeight="1">
      <c r="A55" s="153" t="s">
        <v>51</v>
      </c>
      <c r="B55" s="145"/>
      <c r="C55" s="139"/>
      <c r="D55" s="145"/>
      <c r="E55" s="145"/>
      <c r="F55" s="145"/>
      <c r="G55" s="145"/>
      <c r="H55" s="145"/>
      <c r="I55" s="145"/>
      <c r="J55" s="145"/>
      <c r="K55" s="136"/>
      <c r="L55" s="103"/>
    </row>
    <row r="56" spans="1:12" s="57" customFormat="1" ht="15.75">
      <c r="A56" s="153" t="s">
        <v>58</v>
      </c>
      <c r="B56" s="145"/>
      <c r="C56" s="139"/>
      <c r="D56" s="145"/>
      <c r="E56" s="145"/>
      <c r="F56" s="145"/>
      <c r="G56" s="145"/>
      <c r="H56" s="145"/>
      <c r="I56" s="145"/>
      <c r="J56" s="145"/>
      <c r="K56" s="136"/>
      <c r="L56" s="103"/>
    </row>
    <row r="57" spans="1:12" s="57" customFormat="1" ht="15.75">
      <c r="A57" s="154"/>
      <c r="B57" s="145"/>
      <c r="C57" s="139"/>
      <c r="D57" s="145"/>
      <c r="E57" s="145"/>
      <c r="F57" s="145"/>
      <c r="G57" s="145"/>
      <c r="H57" s="145"/>
      <c r="I57" s="145"/>
      <c r="J57" s="145"/>
      <c r="K57" s="136"/>
      <c r="L57" s="103"/>
    </row>
    <row r="58" spans="1:12" s="57" customFormat="1" ht="18">
      <c r="A58" s="154" t="s">
        <v>59</v>
      </c>
      <c r="B58" s="145"/>
      <c r="C58" s="139"/>
      <c r="D58" s="145"/>
      <c r="E58" s="145"/>
      <c r="F58" s="145"/>
      <c r="G58" s="145"/>
      <c r="H58" s="145"/>
      <c r="I58" s="145"/>
      <c r="J58" s="145"/>
      <c r="K58" s="136"/>
      <c r="L58" s="103"/>
    </row>
    <row r="59" spans="1:12" ht="15.75">
      <c r="A59" s="154" t="s">
        <v>61</v>
      </c>
      <c r="B59" s="147"/>
      <c r="C59" s="148"/>
      <c r="D59" s="147"/>
      <c r="E59" s="147"/>
      <c r="F59" s="147"/>
      <c r="G59" s="147"/>
      <c r="H59" s="147"/>
      <c r="I59" s="147"/>
      <c r="J59" s="147"/>
      <c r="K59" s="149"/>
      <c r="L59" s="150"/>
    </row>
    <row r="60" spans="1:12" ht="15.75">
      <c r="A60" s="154" t="s">
        <v>54</v>
      </c>
      <c r="B60" s="147"/>
      <c r="C60" s="148"/>
      <c r="D60" s="147"/>
      <c r="E60" s="147"/>
      <c r="F60" s="147"/>
      <c r="G60" s="147"/>
      <c r="H60" s="147"/>
      <c r="I60" s="147"/>
      <c r="J60" s="147"/>
      <c r="K60" s="149"/>
      <c r="L60" s="150"/>
    </row>
    <row r="61" spans="2:12" ht="15">
      <c r="B61" s="147"/>
      <c r="C61" s="148"/>
      <c r="D61" s="147"/>
      <c r="E61" s="147"/>
      <c r="F61" s="147"/>
      <c r="G61" s="147"/>
      <c r="H61" s="147"/>
      <c r="I61" s="147"/>
      <c r="J61" s="147"/>
      <c r="K61" s="149"/>
      <c r="L61" s="150"/>
    </row>
    <row r="62" spans="2:12" ht="15">
      <c r="B62" s="147"/>
      <c r="C62" s="148"/>
      <c r="D62" s="147"/>
      <c r="E62" s="147"/>
      <c r="F62" s="147"/>
      <c r="G62" s="147"/>
      <c r="H62" s="147"/>
      <c r="I62" s="147"/>
      <c r="J62" s="147"/>
      <c r="K62" s="149"/>
      <c r="L62" s="150"/>
    </row>
    <row r="63" ht="15">
      <c r="K63" s="149"/>
    </row>
    <row r="64" ht="15">
      <c r="K64" s="149"/>
    </row>
    <row r="65" ht="15">
      <c r="K65" s="149"/>
    </row>
    <row r="66" ht="15">
      <c r="K66" s="149"/>
    </row>
    <row r="67" ht="15">
      <c r="K67" s="149"/>
    </row>
    <row r="68" spans="1:106" s="8" customFormat="1" ht="15">
      <c r="A68" s="146"/>
      <c r="B68" s="3"/>
      <c r="C68" s="151"/>
      <c r="D68" s="3"/>
      <c r="E68" s="3"/>
      <c r="F68" s="3"/>
      <c r="G68" s="3"/>
      <c r="H68" s="3"/>
      <c r="I68" s="3"/>
      <c r="J68" s="3"/>
      <c r="K68" s="14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</row>
    <row r="69" spans="1:106" s="8" customFormat="1" ht="15">
      <c r="A69" s="146"/>
      <c r="B69" s="3"/>
      <c r="C69" s="151"/>
      <c r="D69" s="3"/>
      <c r="E69" s="3"/>
      <c r="F69" s="3"/>
      <c r="G69" s="3"/>
      <c r="H69" s="3"/>
      <c r="I69" s="3"/>
      <c r="J69" s="3"/>
      <c r="K69" s="14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</row>
    <row r="70" spans="1:106" s="8" customFormat="1" ht="15">
      <c r="A70" s="146"/>
      <c r="B70" s="3"/>
      <c r="C70" s="151"/>
      <c r="D70" s="3"/>
      <c r="E70" s="3"/>
      <c r="F70" s="3"/>
      <c r="G70" s="3"/>
      <c r="H70" s="3"/>
      <c r="I70" s="3"/>
      <c r="J70" s="3"/>
      <c r="K70" s="14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</row>
    <row r="71" spans="1:106" s="8" customFormat="1" ht="15">
      <c r="A71" s="146"/>
      <c r="B71" s="3"/>
      <c r="C71" s="151"/>
      <c r="D71" s="3"/>
      <c r="E71" s="3"/>
      <c r="F71" s="3"/>
      <c r="G71" s="3"/>
      <c r="H71" s="3"/>
      <c r="I71" s="3"/>
      <c r="J71" s="3"/>
      <c r="K71" s="14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</row>
    <row r="72" spans="1:106" s="8" customFormat="1" ht="15">
      <c r="A72" s="146"/>
      <c r="B72" s="3"/>
      <c r="C72" s="151"/>
      <c r="D72" s="3"/>
      <c r="E72" s="3"/>
      <c r="F72" s="3"/>
      <c r="G72" s="3"/>
      <c r="H72" s="3"/>
      <c r="I72" s="3"/>
      <c r="J72" s="3"/>
      <c r="K72" s="14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</row>
    <row r="73" spans="1:106" s="8" customFormat="1" ht="15">
      <c r="A73" s="146"/>
      <c r="B73" s="3"/>
      <c r="C73" s="151"/>
      <c r="D73" s="3"/>
      <c r="E73" s="3"/>
      <c r="F73" s="3"/>
      <c r="G73" s="3"/>
      <c r="H73" s="3"/>
      <c r="I73" s="3"/>
      <c r="J73" s="3"/>
      <c r="K73" s="14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</row>
    <row r="74" spans="1:106" s="8" customFormat="1" ht="15">
      <c r="A74" s="146"/>
      <c r="B74" s="3"/>
      <c r="C74" s="151"/>
      <c r="D74" s="3"/>
      <c r="E74" s="3"/>
      <c r="F74" s="3"/>
      <c r="G74" s="3"/>
      <c r="H74" s="3"/>
      <c r="I74" s="3"/>
      <c r="J74" s="3"/>
      <c r="K74" s="14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</row>
    <row r="75" spans="1:106" s="8" customFormat="1" ht="15">
      <c r="A75" s="146"/>
      <c r="B75" s="3"/>
      <c r="C75" s="151"/>
      <c r="D75" s="3"/>
      <c r="E75" s="3"/>
      <c r="F75" s="3"/>
      <c r="G75" s="3"/>
      <c r="H75" s="3"/>
      <c r="I75" s="3"/>
      <c r="J75" s="3"/>
      <c r="K75" s="149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</row>
    <row r="76" spans="1:106" s="8" customFormat="1" ht="15">
      <c r="A76" s="146"/>
      <c r="B76" s="3"/>
      <c r="C76" s="151"/>
      <c r="D76" s="3"/>
      <c r="E76" s="3"/>
      <c r="F76" s="3"/>
      <c r="G76" s="3"/>
      <c r="H76" s="3"/>
      <c r="I76" s="3"/>
      <c r="J76" s="3"/>
      <c r="K76" s="149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</row>
    <row r="77" spans="1:106" s="8" customFormat="1" ht="15">
      <c r="A77" s="146"/>
      <c r="B77" s="3"/>
      <c r="C77" s="151"/>
      <c r="D77" s="3"/>
      <c r="E77" s="3"/>
      <c r="F77" s="3"/>
      <c r="G77" s="3"/>
      <c r="H77" s="3"/>
      <c r="I77" s="3"/>
      <c r="J77" s="3"/>
      <c r="K77" s="149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</row>
    <row r="78" spans="1:106" s="8" customFormat="1" ht="15">
      <c r="A78" s="146"/>
      <c r="B78" s="3"/>
      <c r="C78" s="151"/>
      <c r="D78" s="3"/>
      <c r="E78" s="3"/>
      <c r="F78" s="3"/>
      <c r="G78" s="3"/>
      <c r="H78" s="3"/>
      <c r="I78" s="3"/>
      <c r="J78" s="3"/>
      <c r="K78" s="149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</row>
    <row r="79" spans="1:106" s="8" customFormat="1" ht="15">
      <c r="A79" s="146"/>
      <c r="B79" s="3"/>
      <c r="C79" s="151"/>
      <c r="D79" s="3"/>
      <c r="E79" s="3"/>
      <c r="F79" s="3"/>
      <c r="G79" s="3"/>
      <c r="H79" s="3"/>
      <c r="I79" s="3"/>
      <c r="J79" s="3"/>
      <c r="K79" s="14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</row>
    <row r="80" spans="1:106" s="8" customFormat="1" ht="15">
      <c r="A80" s="146"/>
      <c r="B80" s="3"/>
      <c r="C80" s="151"/>
      <c r="D80" s="3"/>
      <c r="E80" s="3"/>
      <c r="F80" s="3"/>
      <c r="G80" s="3"/>
      <c r="H80" s="3"/>
      <c r="I80" s="3"/>
      <c r="J80" s="3"/>
      <c r="K80" s="149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</row>
    <row r="81" spans="1:106" s="8" customFormat="1" ht="15">
      <c r="A81" s="146"/>
      <c r="B81" s="3"/>
      <c r="C81" s="151"/>
      <c r="D81" s="3"/>
      <c r="E81" s="3"/>
      <c r="F81" s="3"/>
      <c r="G81" s="3"/>
      <c r="H81" s="3"/>
      <c r="I81" s="3"/>
      <c r="J81" s="3"/>
      <c r="K81" s="149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</row>
    <row r="82" spans="1:106" s="8" customFormat="1" ht="15">
      <c r="A82" s="146"/>
      <c r="B82" s="3"/>
      <c r="C82" s="151"/>
      <c r="D82" s="3"/>
      <c r="E82" s="3"/>
      <c r="F82" s="3"/>
      <c r="G82" s="3"/>
      <c r="H82" s="3"/>
      <c r="I82" s="3"/>
      <c r="J82" s="3"/>
      <c r="K82" s="149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</row>
    <row r="83" spans="1:106" s="8" customFormat="1" ht="15">
      <c r="A83" s="146"/>
      <c r="B83" s="3"/>
      <c r="C83" s="151"/>
      <c r="D83" s="3"/>
      <c r="E83" s="3"/>
      <c r="F83" s="3"/>
      <c r="G83" s="3"/>
      <c r="H83" s="3"/>
      <c r="I83" s="3"/>
      <c r="J83" s="3"/>
      <c r="K83" s="149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</row>
    <row r="84" spans="1:106" s="8" customFormat="1" ht="15">
      <c r="A84" s="146"/>
      <c r="B84" s="3"/>
      <c r="C84" s="151"/>
      <c r="D84" s="3"/>
      <c r="E84" s="3"/>
      <c r="F84" s="3"/>
      <c r="G84" s="3"/>
      <c r="H84" s="3"/>
      <c r="I84" s="3"/>
      <c r="J84" s="3"/>
      <c r="K84" s="149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</row>
    <row r="85" spans="1:106" s="8" customFormat="1" ht="15">
      <c r="A85" s="146"/>
      <c r="B85" s="3"/>
      <c r="C85" s="151"/>
      <c r="D85" s="3"/>
      <c r="E85" s="3"/>
      <c r="F85" s="3"/>
      <c r="G85" s="3"/>
      <c r="H85" s="3"/>
      <c r="I85" s="3"/>
      <c r="J85" s="3"/>
      <c r="K85" s="149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</row>
    <row r="86" spans="1:106" s="8" customFormat="1" ht="15">
      <c r="A86" s="146"/>
      <c r="B86" s="3"/>
      <c r="C86" s="151"/>
      <c r="D86" s="3"/>
      <c r="E86" s="3"/>
      <c r="F86" s="3"/>
      <c r="G86" s="3"/>
      <c r="H86" s="3"/>
      <c r="I86" s="3"/>
      <c r="J86" s="3"/>
      <c r="K86" s="149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</row>
    <row r="87" spans="1:106" s="8" customFormat="1" ht="15">
      <c r="A87" s="146"/>
      <c r="B87" s="3"/>
      <c r="C87" s="151"/>
      <c r="D87" s="3"/>
      <c r="E87" s="3"/>
      <c r="F87" s="3"/>
      <c r="G87" s="3"/>
      <c r="H87" s="3"/>
      <c r="I87" s="3"/>
      <c r="J87" s="3"/>
      <c r="K87" s="149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</row>
    <row r="88" spans="1:106" s="8" customFormat="1" ht="15">
      <c r="A88" s="146"/>
      <c r="B88" s="3"/>
      <c r="C88" s="151"/>
      <c r="D88" s="3"/>
      <c r="E88" s="3"/>
      <c r="F88" s="3"/>
      <c r="G88" s="3"/>
      <c r="H88" s="3"/>
      <c r="I88" s="3"/>
      <c r="J88" s="3"/>
      <c r="K88" s="149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</row>
    <row r="89" spans="1:106" s="8" customFormat="1" ht="15">
      <c r="A89" s="146"/>
      <c r="B89" s="3"/>
      <c r="C89" s="151"/>
      <c r="D89" s="3"/>
      <c r="E89" s="3"/>
      <c r="F89" s="3"/>
      <c r="G89" s="3"/>
      <c r="H89" s="3"/>
      <c r="I89" s="3"/>
      <c r="J89" s="3"/>
      <c r="K89" s="149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</row>
    <row r="90" spans="1:106" s="8" customFormat="1" ht="15">
      <c r="A90" s="146"/>
      <c r="B90" s="3"/>
      <c r="C90" s="151"/>
      <c r="D90" s="3"/>
      <c r="E90" s="3"/>
      <c r="F90" s="3"/>
      <c r="G90" s="3"/>
      <c r="H90" s="3"/>
      <c r="I90" s="3"/>
      <c r="J90" s="3"/>
      <c r="K90" s="149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</row>
    <row r="91" spans="1:106" s="8" customFormat="1" ht="15">
      <c r="A91" s="146"/>
      <c r="B91" s="3"/>
      <c r="C91" s="151"/>
      <c r="D91" s="3"/>
      <c r="E91" s="3"/>
      <c r="F91" s="3"/>
      <c r="G91" s="3"/>
      <c r="H91" s="3"/>
      <c r="I91" s="3"/>
      <c r="J91" s="3"/>
      <c r="K91" s="149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</row>
    <row r="92" spans="1:106" s="8" customFormat="1" ht="15">
      <c r="A92" s="146"/>
      <c r="B92" s="3"/>
      <c r="C92" s="151"/>
      <c r="D92" s="3"/>
      <c r="E92" s="3"/>
      <c r="F92" s="3"/>
      <c r="G92" s="3"/>
      <c r="H92" s="3"/>
      <c r="I92" s="3"/>
      <c r="J92" s="3"/>
      <c r="K92" s="149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</row>
    <row r="93" spans="1:106" s="8" customFormat="1" ht="15">
      <c r="A93" s="146"/>
      <c r="B93" s="3"/>
      <c r="C93" s="151"/>
      <c r="D93" s="3"/>
      <c r="E93" s="3"/>
      <c r="F93" s="3"/>
      <c r="G93" s="3"/>
      <c r="H93" s="3"/>
      <c r="I93" s="3"/>
      <c r="J93" s="3"/>
      <c r="K93" s="149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</row>
    <row r="94" spans="1:106" s="8" customFormat="1" ht="15">
      <c r="A94" s="146"/>
      <c r="B94" s="3"/>
      <c r="C94" s="151"/>
      <c r="D94" s="3"/>
      <c r="E94" s="3"/>
      <c r="F94" s="3"/>
      <c r="G94" s="3"/>
      <c r="H94" s="3"/>
      <c r="I94" s="3"/>
      <c r="J94" s="3"/>
      <c r="K94" s="149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</row>
    <row r="95" spans="1:106" s="8" customFormat="1" ht="15">
      <c r="A95" s="146"/>
      <c r="B95" s="3"/>
      <c r="C95" s="151"/>
      <c r="D95" s="3"/>
      <c r="E95" s="3"/>
      <c r="F95" s="3"/>
      <c r="G95" s="3"/>
      <c r="H95" s="3"/>
      <c r="I95" s="3"/>
      <c r="J95" s="3"/>
      <c r="K95" s="149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</row>
    <row r="96" spans="1:106" s="8" customFormat="1" ht="15">
      <c r="A96" s="146"/>
      <c r="B96" s="3"/>
      <c r="C96" s="151"/>
      <c r="D96" s="3"/>
      <c r="E96" s="3"/>
      <c r="F96" s="3"/>
      <c r="G96" s="3"/>
      <c r="H96" s="3"/>
      <c r="I96" s="3"/>
      <c r="J96" s="3"/>
      <c r="K96" s="149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</row>
    <row r="97" spans="1:106" s="8" customFormat="1" ht="15">
      <c r="A97" s="146"/>
      <c r="B97" s="3"/>
      <c r="C97" s="151"/>
      <c r="D97" s="3"/>
      <c r="E97" s="3"/>
      <c r="F97" s="3"/>
      <c r="G97" s="3"/>
      <c r="H97" s="3"/>
      <c r="I97" s="3"/>
      <c r="J97" s="3"/>
      <c r="K97" s="149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</row>
    <row r="98" spans="1:106" s="8" customFormat="1" ht="15">
      <c r="A98" s="146"/>
      <c r="B98" s="3"/>
      <c r="C98" s="151"/>
      <c r="D98" s="3"/>
      <c r="E98" s="3"/>
      <c r="F98" s="3"/>
      <c r="G98" s="3"/>
      <c r="H98" s="3"/>
      <c r="I98" s="3"/>
      <c r="J98" s="3"/>
      <c r="K98" s="149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</row>
    <row r="99" spans="1:106" s="8" customFormat="1" ht="15">
      <c r="A99" s="146"/>
      <c r="B99" s="3"/>
      <c r="C99" s="151"/>
      <c r="D99" s="3"/>
      <c r="E99" s="3"/>
      <c r="F99" s="3"/>
      <c r="G99" s="3"/>
      <c r="H99" s="3"/>
      <c r="I99" s="3"/>
      <c r="J99" s="3"/>
      <c r="K99" s="149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</row>
    <row r="100" spans="1:106" s="8" customFormat="1" ht="15">
      <c r="A100" s="146"/>
      <c r="B100" s="3"/>
      <c r="C100" s="151"/>
      <c r="D100" s="3"/>
      <c r="E100" s="3"/>
      <c r="F100" s="3"/>
      <c r="G100" s="3"/>
      <c r="H100" s="3"/>
      <c r="I100" s="3"/>
      <c r="J100" s="3"/>
      <c r="K100" s="149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</row>
    <row r="101" spans="1:106" s="8" customFormat="1" ht="15">
      <c r="A101" s="146"/>
      <c r="B101" s="3"/>
      <c r="C101" s="151"/>
      <c r="D101" s="3"/>
      <c r="E101" s="3"/>
      <c r="F101" s="3"/>
      <c r="G101" s="3"/>
      <c r="H101" s="3"/>
      <c r="I101" s="3"/>
      <c r="J101" s="3"/>
      <c r="K101" s="149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</row>
    <row r="102" spans="1:106" s="8" customFormat="1" ht="15">
      <c r="A102" s="146"/>
      <c r="B102" s="3"/>
      <c r="C102" s="151"/>
      <c r="D102" s="3"/>
      <c r="E102" s="3"/>
      <c r="F102" s="3"/>
      <c r="G102" s="3"/>
      <c r="H102" s="3"/>
      <c r="I102" s="3"/>
      <c r="J102" s="3"/>
      <c r="K102" s="149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</row>
    <row r="103" spans="1:106" s="8" customFormat="1" ht="15">
      <c r="A103" s="146"/>
      <c r="B103" s="3"/>
      <c r="C103" s="151"/>
      <c r="D103" s="3"/>
      <c r="E103" s="3"/>
      <c r="F103" s="3"/>
      <c r="G103" s="3"/>
      <c r="H103" s="3"/>
      <c r="I103" s="3"/>
      <c r="J103" s="3"/>
      <c r="K103" s="149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</row>
    <row r="104" spans="1:106" s="8" customFormat="1" ht="15">
      <c r="A104" s="146"/>
      <c r="B104" s="3"/>
      <c r="C104" s="151"/>
      <c r="D104" s="3"/>
      <c r="E104" s="3"/>
      <c r="F104" s="3"/>
      <c r="G104" s="3"/>
      <c r="H104" s="3"/>
      <c r="I104" s="3"/>
      <c r="J104" s="3"/>
      <c r="K104" s="149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</row>
    <row r="105" spans="1:106" s="8" customFormat="1" ht="15">
      <c r="A105" s="146"/>
      <c r="B105" s="3"/>
      <c r="C105" s="151"/>
      <c r="D105" s="3"/>
      <c r="E105" s="3"/>
      <c r="F105" s="3"/>
      <c r="G105" s="3"/>
      <c r="H105" s="3"/>
      <c r="I105" s="3"/>
      <c r="J105" s="3"/>
      <c r="K105" s="149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</row>
    <row r="106" spans="1:106" s="8" customFormat="1" ht="15">
      <c r="A106" s="146"/>
      <c r="B106" s="3"/>
      <c r="C106" s="151"/>
      <c r="D106" s="3"/>
      <c r="E106" s="3"/>
      <c r="F106" s="3"/>
      <c r="G106" s="3"/>
      <c r="H106" s="3"/>
      <c r="I106" s="3"/>
      <c r="J106" s="3"/>
      <c r="K106" s="149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</row>
    <row r="107" spans="1:106" s="8" customFormat="1" ht="15">
      <c r="A107" s="146"/>
      <c r="B107" s="3"/>
      <c r="C107" s="151"/>
      <c r="D107" s="3"/>
      <c r="E107" s="3"/>
      <c r="F107" s="3"/>
      <c r="G107" s="3"/>
      <c r="H107" s="3"/>
      <c r="I107" s="3"/>
      <c r="J107" s="3"/>
      <c r="K107" s="149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</row>
    <row r="108" spans="1:106" s="8" customFormat="1" ht="15">
      <c r="A108" s="146"/>
      <c r="B108" s="3"/>
      <c r="C108" s="151"/>
      <c r="D108" s="3"/>
      <c r="E108" s="3"/>
      <c r="F108" s="3"/>
      <c r="G108" s="3"/>
      <c r="H108" s="3"/>
      <c r="I108" s="3"/>
      <c r="J108" s="3"/>
      <c r="K108" s="149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</row>
    <row r="109" spans="1:106" s="8" customFormat="1" ht="15">
      <c r="A109" s="146"/>
      <c r="B109" s="3"/>
      <c r="C109" s="151"/>
      <c r="D109" s="3"/>
      <c r="E109" s="3"/>
      <c r="F109" s="3"/>
      <c r="G109" s="3"/>
      <c r="H109" s="3"/>
      <c r="I109" s="3"/>
      <c r="J109" s="3"/>
      <c r="K109" s="149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</row>
    <row r="110" spans="1:106" s="8" customFormat="1" ht="15">
      <c r="A110" s="146"/>
      <c r="B110" s="3"/>
      <c r="C110" s="151"/>
      <c r="D110" s="3"/>
      <c r="E110" s="3"/>
      <c r="F110" s="3"/>
      <c r="G110" s="3"/>
      <c r="H110" s="3"/>
      <c r="I110" s="3"/>
      <c r="J110" s="3"/>
      <c r="K110" s="149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</row>
    <row r="111" spans="1:106" s="8" customFormat="1" ht="15">
      <c r="A111" s="146"/>
      <c r="B111" s="3"/>
      <c r="C111" s="151"/>
      <c r="D111" s="3"/>
      <c r="E111" s="3"/>
      <c r="F111" s="3"/>
      <c r="G111" s="3"/>
      <c r="H111" s="3"/>
      <c r="I111" s="3"/>
      <c r="J111" s="3"/>
      <c r="K111" s="149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</row>
    <row r="112" spans="1:106" s="8" customFormat="1" ht="15">
      <c r="A112" s="146"/>
      <c r="B112" s="3"/>
      <c r="C112" s="151"/>
      <c r="D112" s="3"/>
      <c r="E112" s="3"/>
      <c r="F112" s="3"/>
      <c r="G112" s="3"/>
      <c r="H112" s="3"/>
      <c r="I112" s="3"/>
      <c r="J112" s="3"/>
      <c r="K112" s="149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</row>
    <row r="113" spans="1:106" s="8" customFormat="1" ht="15">
      <c r="A113" s="146"/>
      <c r="B113" s="3"/>
      <c r="C113" s="151"/>
      <c r="D113" s="3"/>
      <c r="E113" s="3"/>
      <c r="F113" s="3"/>
      <c r="G113" s="3"/>
      <c r="H113" s="3"/>
      <c r="I113" s="3"/>
      <c r="J113" s="3"/>
      <c r="K113" s="149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</row>
    <row r="114" spans="1:106" s="8" customFormat="1" ht="15">
      <c r="A114" s="146"/>
      <c r="B114" s="3"/>
      <c r="C114" s="151"/>
      <c r="D114" s="3"/>
      <c r="E114" s="3"/>
      <c r="F114" s="3"/>
      <c r="G114" s="3"/>
      <c r="H114" s="3"/>
      <c r="I114" s="3"/>
      <c r="J114" s="3"/>
      <c r="K114" s="149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</row>
    <row r="115" spans="1:106" s="8" customFormat="1" ht="15">
      <c r="A115" s="146"/>
      <c r="B115" s="3"/>
      <c r="C115" s="151"/>
      <c r="D115" s="3"/>
      <c r="E115" s="3"/>
      <c r="F115" s="3"/>
      <c r="G115" s="3"/>
      <c r="H115" s="3"/>
      <c r="I115" s="3"/>
      <c r="J115" s="3"/>
      <c r="K115" s="149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</row>
    <row r="116" spans="1:106" s="8" customFormat="1" ht="15">
      <c r="A116" s="146"/>
      <c r="B116" s="3"/>
      <c r="C116" s="151"/>
      <c r="D116" s="3"/>
      <c r="E116" s="3"/>
      <c r="F116" s="3"/>
      <c r="G116" s="3"/>
      <c r="H116" s="3"/>
      <c r="I116" s="3"/>
      <c r="J116" s="3"/>
      <c r="K116" s="149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</row>
    <row r="117" spans="1:106" s="8" customFormat="1" ht="15">
      <c r="A117" s="146"/>
      <c r="B117" s="3"/>
      <c r="C117" s="151"/>
      <c r="D117" s="3"/>
      <c r="E117" s="3"/>
      <c r="F117" s="3"/>
      <c r="G117" s="3"/>
      <c r="H117" s="3"/>
      <c r="I117" s="3"/>
      <c r="J117" s="3"/>
      <c r="K117" s="149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</row>
    <row r="118" spans="1:106" s="8" customFormat="1" ht="15">
      <c r="A118" s="146"/>
      <c r="B118" s="3"/>
      <c r="C118" s="151"/>
      <c r="D118" s="3"/>
      <c r="E118" s="3"/>
      <c r="F118" s="3"/>
      <c r="G118" s="3"/>
      <c r="H118" s="3"/>
      <c r="I118" s="3"/>
      <c r="J118" s="3"/>
      <c r="K118" s="149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</row>
    <row r="119" spans="1:106" s="8" customFormat="1" ht="15">
      <c r="A119" s="146"/>
      <c r="B119" s="3"/>
      <c r="C119" s="151"/>
      <c r="D119" s="3"/>
      <c r="E119" s="3"/>
      <c r="F119" s="3"/>
      <c r="G119" s="3"/>
      <c r="H119" s="3"/>
      <c r="I119" s="3"/>
      <c r="J119" s="3"/>
      <c r="K119" s="149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</row>
    <row r="120" spans="1:106" s="8" customFormat="1" ht="15">
      <c r="A120" s="146"/>
      <c r="B120" s="3"/>
      <c r="C120" s="151"/>
      <c r="D120" s="3"/>
      <c r="E120" s="3"/>
      <c r="F120" s="3"/>
      <c r="G120" s="3"/>
      <c r="H120" s="3"/>
      <c r="I120" s="3"/>
      <c r="J120" s="3"/>
      <c r="K120" s="149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</row>
    <row r="121" spans="1:106" s="8" customFormat="1" ht="15">
      <c r="A121" s="146"/>
      <c r="B121" s="3"/>
      <c r="C121" s="151"/>
      <c r="D121" s="3"/>
      <c r="E121" s="3"/>
      <c r="F121" s="3"/>
      <c r="G121" s="3"/>
      <c r="H121" s="3"/>
      <c r="I121" s="3"/>
      <c r="J121" s="3"/>
      <c r="K121" s="149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</row>
    <row r="122" spans="1:106" s="8" customFormat="1" ht="15">
      <c r="A122" s="146"/>
      <c r="B122" s="3"/>
      <c r="C122" s="151"/>
      <c r="D122" s="3"/>
      <c r="E122" s="3"/>
      <c r="F122" s="3"/>
      <c r="G122" s="3"/>
      <c r="H122" s="3"/>
      <c r="I122" s="3"/>
      <c r="J122" s="3"/>
      <c r="K122" s="149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</row>
    <row r="123" spans="1:106" s="8" customFormat="1" ht="15">
      <c r="A123" s="146"/>
      <c r="B123" s="3"/>
      <c r="C123" s="151"/>
      <c r="D123" s="3"/>
      <c r="E123" s="3"/>
      <c r="F123" s="3"/>
      <c r="G123" s="3"/>
      <c r="H123" s="3"/>
      <c r="I123" s="3"/>
      <c r="J123" s="3"/>
      <c r="K123" s="149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</row>
    <row r="124" spans="1:106" s="8" customFormat="1" ht="15">
      <c r="A124" s="146"/>
      <c r="B124" s="3"/>
      <c r="C124" s="151"/>
      <c r="D124" s="3"/>
      <c r="E124" s="3"/>
      <c r="F124" s="3"/>
      <c r="G124" s="3"/>
      <c r="H124" s="3"/>
      <c r="I124" s="3"/>
      <c r="J124" s="3"/>
      <c r="K124" s="149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</row>
    <row r="125" spans="1:106" s="8" customFormat="1" ht="15">
      <c r="A125" s="146"/>
      <c r="B125" s="3"/>
      <c r="C125" s="151"/>
      <c r="D125" s="3"/>
      <c r="E125" s="3"/>
      <c r="F125" s="3"/>
      <c r="G125" s="3"/>
      <c r="H125" s="3"/>
      <c r="I125" s="3"/>
      <c r="J125" s="3"/>
      <c r="K125" s="149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</row>
    <row r="126" spans="1:106" s="8" customFormat="1" ht="15">
      <c r="A126" s="146"/>
      <c r="B126" s="3"/>
      <c r="C126" s="151"/>
      <c r="D126" s="3"/>
      <c r="E126" s="3"/>
      <c r="F126" s="3"/>
      <c r="G126" s="3"/>
      <c r="H126" s="3"/>
      <c r="I126" s="3"/>
      <c r="J126" s="3"/>
      <c r="K126" s="149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</row>
    <row r="127" spans="1:106" s="8" customFormat="1" ht="15">
      <c r="A127" s="146"/>
      <c r="B127" s="3"/>
      <c r="C127" s="151"/>
      <c r="D127" s="3"/>
      <c r="E127" s="3"/>
      <c r="F127" s="3"/>
      <c r="G127" s="3"/>
      <c r="H127" s="3"/>
      <c r="I127" s="3"/>
      <c r="J127" s="3"/>
      <c r="K127" s="149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</row>
    <row r="128" spans="1:106" s="8" customFormat="1" ht="15">
      <c r="A128" s="146"/>
      <c r="B128" s="3"/>
      <c r="C128" s="151"/>
      <c r="D128" s="3"/>
      <c r="E128" s="3"/>
      <c r="F128" s="3"/>
      <c r="G128" s="3"/>
      <c r="H128" s="3"/>
      <c r="I128" s="3"/>
      <c r="J128" s="3"/>
      <c r="K128" s="149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</row>
    <row r="129" spans="1:106" s="8" customFormat="1" ht="15">
      <c r="A129" s="146"/>
      <c r="B129" s="3"/>
      <c r="C129" s="151"/>
      <c r="D129" s="3"/>
      <c r="E129" s="3"/>
      <c r="F129" s="3"/>
      <c r="G129" s="3"/>
      <c r="H129" s="3"/>
      <c r="I129" s="3"/>
      <c r="J129" s="3"/>
      <c r="K129" s="149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</row>
    <row r="130" spans="1:106" s="8" customFormat="1" ht="15">
      <c r="A130" s="146"/>
      <c r="B130" s="3"/>
      <c r="C130" s="151"/>
      <c r="D130" s="3"/>
      <c r="E130" s="3"/>
      <c r="F130" s="3"/>
      <c r="G130" s="3"/>
      <c r="H130" s="3"/>
      <c r="I130" s="3"/>
      <c r="J130" s="3"/>
      <c r="K130" s="149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</row>
    <row r="131" spans="1:106" s="8" customFormat="1" ht="15">
      <c r="A131" s="146"/>
      <c r="B131" s="3"/>
      <c r="C131" s="151"/>
      <c r="D131" s="3"/>
      <c r="E131" s="3"/>
      <c r="F131" s="3"/>
      <c r="G131" s="3"/>
      <c r="H131" s="3"/>
      <c r="I131" s="3"/>
      <c r="J131" s="3"/>
      <c r="K131" s="149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</row>
    <row r="132" spans="1:106" s="8" customFormat="1" ht="15">
      <c r="A132" s="146"/>
      <c r="B132" s="3"/>
      <c r="C132" s="151"/>
      <c r="D132" s="3"/>
      <c r="E132" s="3"/>
      <c r="F132" s="3"/>
      <c r="G132" s="3"/>
      <c r="H132" s="3"/>
      <c r="I132" s="3"/>
      <c r="J132" s="3"/>
      <c r="K132" s="149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</row>
    <row r="133" spans="1:106" s="8" customFormat="1" ht="15">
      <c r="A133" s="146"/>
      <c r="B133" s="3"/>
      <c r="C133" s="151"/>
      <c r="D133" s="3"/>
      <c r="E133" s="3"/>
      <c r="F133" s="3"/>
      <c r="G133" s="3"/>
      <c r="H133" s="3"/>
      <c r="I133" s="3"/>
      <c r="J133" s="3"/>
      <c r="K133" s="149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</row>
    <row r="134" spans="1:106" s="8" customFormat="1" ht="15">
      <c r="A134" s="146"/>
      <c r="B134" s="3"/>
      <c r="C134" s="151"/>
      <c r="D134" s="3"/>
      <c r="E134" s="3"/>
      <c r="F134" s="3"/>
      <c r="G134" s="3"/>
      <c r="H134" s="3"/>
      <c r="I134" s="3"/>
      <c r="J134" s="3"/>
      <c r="K134" s="149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</row>
    <row r="135" spans="1:106" s="8" customFormat="1" ht="15">
      <c r="A135" s="146"/>
      <c r="B135" s="3"/>
      <c r="C135" s="151"/>
      <c r="D135" s="3"/>
      <c r="E135" s="3"/>
      <c r="F135" s="3"/>
      <c r="G135" s="3"/>
      <c r="H135" s="3"/>
      <c r="I135" s="3"/>
      <c r="J135" s="3"/>
      <c r="K135" s="149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</row>
    <row r="136" spans="1:106" s="8" customFormat="1" ht="15">
      <c r="A136" s="146"/>
      <c r="B136" s="3"/>
      <c r="C136" s="151"/>
      <c r="D136" s="3"/>
      <c r="E136" s="3"/>
      <c r="F136" s="3"/>
      <c r="G136" s="3"/>
      <c r="H136" s="3"/>
      <c r="I136" s="3"/>
      <c r="J136" s="3"/>
      <c r="K136" s="149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</row>
    <row r="137" spans="1:106" s="8" customFormat="1" ht="15">
      <c r="A137" s="146"/>
      <c r="B137" s="3"/>
      <c r="C137" s="151"/>
      <c r="D137" s="3"/>
      <c r="E137" s="3"/>
      <c r="F137" s="3"/>
      <c r="G137" s="3"/>
      <c r="H137" s="3"/>
      <c r="I137" s="3"/>
      <c r="J137" s="3"/>
      <c r="K137" s="149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</row>
    <row r="138" spans="1:106" s="8" customFormat="1" ht="15">
      <c r="A138" s="146"/>
      <c r="B138" s="3"/>
      <c r="C138" s="151"/>
      <c r="D138" s="3"/>
      <c r="E138" s="3"/>
      <c r="F138" s="3"/>
      <c r="G138" s="3"/>
      <c r="H138" s="3"/>
      <c r="I138" s="3"/>
      <c r="J138" s="3"/>
      <c r="K138" s="149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</row>
    <row r="139" spans="1:106" s="8" customFormat="1" ht="15">
      <c r="A139" s="146"/>
      <c r="B139" s="3"/>
      <c r="C139" s="151"/>
      <c r="D139" s="3"/>
      <c r="E139" s="3"/>
      <c r="F139" s="3"/>
      <c r="G139" s="3"/>
      <c r="H139" s="3"/>
      <c r="I139" s="3"/>
      <c r="J139" s="3"/>
      <c r="K139" s="149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</row>
    <row r="140" spans="1:106" s="8" customFormat="1" ht="15">
      <c r="A140" s="146"/>
      <c r="B140" s="3"/>
      <c r="C140" s="151"/>
      <c r="D140" s="3"/>
      <c r="E140" s="3"/>
      <c r="F140" s="3"/>
      <c r="G140" s="3"/>
      <c r="H140" s="3"/>
      <c r="I140" s="3"/>
      <c r="J140" s="3"/>
      <c r="K140" s="149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</row>
    <row r="141" spans="1:106" s="8" customFormat="1" ht="15">
      <c r="A141" s="146"/>
      <c r="B141" s="3"/>
      <c r="C141" s="151"/>
      <c r="D141" s="3"/>
      <c r="E141" s="3"/>
      <c r="F141" s="3"/>
      <c r="G141" s="3"/>
      <c r="H141" s="3"/>
      <c r="I141" s="3"/>
      <c r="J141" s="3"/>
      <c r="K141" s="149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</row>
    <row r="142" spans="1:106" s="8" customFormat="1" ht="15">
      <c r="A142" s="146"/>
      <c r="B142" s="3"/>
      <c r="C142" s="151"/>
      <c r="D142" s="3"/>
      <c r="E142" s="3"/>
      <c r="F142" s="3"/>
      <c r="G142" s="3"/>
      <c r="H142" s="3"/>
      <c r="I142" s="3"/>
      <c r="J142" s="3"/>
      <c r="K142" s="149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</row>
    <row r="143" spans="1:106" s="8" customFormat="1" ht="15">
      <c r="A143" s="146"/>
      <c r="B143" s="3"/>
      <c r="C143" s="151"/>
      <c r="D143" s="3"/>
      <c r="E143" s="3"/>
      <c r="F143" s="3"/>
      <c r="G143" s="3"/>
      <c r="H143" s="3"/>
      <c r="I143" s="3"/>
      <c r="J143" s="3"/>
      <c r="K143" s="149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</row>
    <row r="144" spans="1:106" s="8" customFormat="1" ht="15">
      <c r="A144" s="146"/>
      <c r="B144" s="3"/>
      <c r="C144" s="151"/>
      <c r="D144" s="3"/>
      <c r="E144" s="3"/>
      <c r="F144" s="3"/>
      <c r="G144" s="3"/>
      <c r="H144" s="3"/>
      <c r="I144" s="3"/>
      <c r="J144" s="3"/>
      <c r="K144" s="149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</row>
    <row r="145" spans="1:106" s="8" customFormat="1" ht="15">
      <c r="A145" s="146"/>
      <c r="B145" s="3"/>
      <c r="C145" s="151"/>
      <c r="D145" s="3"/>
      <c r="E145" s="3"/>
      <c r="F145" s="3"/>
      <c r="G145" s="3"/>
      <c r="H145" s="3"/>
      <c r="I145" s="3"/>
      <c r="J145" s="3"/>
      <c r="K145" s="149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</row>
    <row r="146" spans="1:106" s="8" customFormat="1" ht="15">
      <c r="A146" s="146"/>
      <c r="B146" s="3"/>
      <c r="C146" s="151"/>
      <c r="D146" s="3"/>
      <c r="E146" s="3"/>
      <c r="F146" s="3"/>
      <c r="G146" s="3"/>
      <c r="H146" s="3"/>
      <c r="I146" s="3"/>
      <c r="J146" s="3"/>
      <c r="K146" s="149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</row>
    <row r="147" spans="1:106" s="8" customFormat="1" ht="15">
      <c r="A147" s="146"/>
      <c r="B147" s="3"/>
      <c r="C147" s="151"/>
      <c r="D147" s="3"/>
      <c r="E147" s="3"/>
      <c r="F147" s="3"/>
      <c r="G147" s="3"/>
      <c r="H147" s="3"/>
      <c r="I147" s="3"/>
      <c r="J147" s="3"/>
      <c r="K147" s="149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</row>
    <row r="148" spans="1:106" s="8" customFormat="1" ht="15">
      <c r="A148" s="146"/>
      <c r="B148" s="3"/>
      <c r="C148" s="151"/>
      <c r="D148" s="3"/>
      <c r="E148" s="3"/>
      <c r="F148" s="3"/>
      <c r="G148" s="3"/>
      <c r="H148" s="3"/>
      <c r="I148" s="3"/>
      <c r="J148" s="3"/>
      <c r="K148" s="149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</row>
    <row r="149" spans="1:106" s="8" customFormat="1" ht="15">
      <c r="A149" s="146"/>
      <c r="B149" s="3"/>
      <c r="C149" s="151"/>
      <c r="D149" s="3"/>
      <c r="E149" s="3"/>
      <c r="F149" s="3"/>
      <c r="G149" s="3"/>
      <c r="H149" s="3"/>
      <c r="I149" s="3"/>
      <c r="J149" s="3"/>
      <c r="K149" s="149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</row>
    <row r="150" spans="1:106" s="8" customFormat="1" ht="15">
      <c r="A150" s="146"/>
      <c r="B150" s="3"/>
      <c r="C150" s="151"/>
      <c r="D150" s="3"/>
      <c r="E150" s="3"/>
      <c r="F150" s="3"/>
      <c r="G150" s="3"/>
      <c r="H150" s="3"/>
      <c r="I150" s="3"/>
      <c r="J150" s="3"/>
      <c r="K150" s="149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</row>
    <row r="151" spans="1:106" s="8" customFormat="1" ht="15">
      <c r="A151" s="146"/>
      <c r="B151" s="3"/>
      <c r="C151" s="151"/>
      <c r="D151" s="3"/>
      <c r="E151" s="3"/>
      <c r="F151" s="3"/>
      <c r="G151" s="3"/>
      <c r="H151" s="3"/>
      <c r="I151" s="3"/>
      <c r="J151" s="3"/>
      <c r="K151" s="149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</row>
  </sheetData>
  <mergeCells count="1">
    <mergeCell ref="A2:K2"/>
  </mergeCells>
  <printOptions/>
  <pageMargins left="0.75" right="0.75" top="0.68" bottom="0.69" header="0.5" footer="0.5"/>
  <pageSetup fitToHeight="1" fitToWidth="1" horizontalDpi="600" verticalDpi="600" orientation="landscape" scale="50" r:id="rId1"/>
  <headerFooter alignWithMargins="0">
    <oddFooter>&amp;L&amp;Z&amp;F&amp;R&amp;A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Props1.xml><?xml version="1.0" encoding="utf-8"?>
<ds:datastoreItem xmlns:ds="http://schemas.openxmlformats.org/officeDocument/2006/customXml" ds:itemID="{84C0A137-D42E-4BB8-A7FD-0D14CE1D65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D95197-F48D-48C0-A9DD-6279F1B55B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FB7AF9-FE75-41CE-81FF-E915E0423747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28439e1d-cdb8-498b-9d61-4bb0e3bfb59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Shelley De Wys</cp:lastModifiedBy>
  <cp:lastPrinted>2013-05-08T22:57:38Z</cp:lastPrinted>
  <dcterms:created xsi:type="dcterms:W3CDTF">2013-04-24T20:41:59Z</dcterms:created>
  <dcterms:modified xsi:type="dcterms:W3CDTF">2013-05-16T19:53:39Z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