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3596" windowHeight="11016" activeTab="0"/>
  </bookViews>
  <sheets>
    <sheet name="DAJD-DOC" sheetId="1" r:id="rId1"/>
  </sheets>
  <definedNames>
    <definedName name="_xlnm.Print_Area" localSheetId="0">'DAJD-DOC'!$A$1:$H$99</definedName>
  </definedNames>
  <calcPr fullCalcOnLoad="1"/>
</workbook>
</file>

<file path=xl/sharedStrings.xml><?xml version="1.0" encoding="utf-8"?>
<sst xmlns="http://schemas.openxmlformats.org/spreadsheetml/2006/main" count="86" uniqueCount="49">
  <si>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</si>
  <si>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</si>
  <si>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</si>
  <si>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</si>
  <si>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</si>
  <si>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</si>
  <si>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</si>
  <si>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</si>
  <si>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</si>
  <si>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</si>
  <si>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</si>
  <si>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</si>
  <si>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</si>
  <si>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</si>
  <si>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</si>
  <si>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</si>
  <si>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</si>
  <si>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</si>
  <si>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</si>
  <si>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Affected Agency and/or Agencies:  Department of Adult and Juvenile Detention</t>
  </si>
  <si>
    <t>Note Prepared By:  David Pierce, DAJD Asst. Finance Manager</t>
  </si>
  <si>
    <t>Note Reviewed By:</t>
  </si>
  <si>
    <t>Title:  King County and the Dept. of Corrections Interagency Agreement  December 1, 2012 - December 31, 2015</t>
  </si>
  <si>
    <t>000000010/A91000</t>
  </si>
  <si>
    <t>General Fund/ DAJD</t>
  </si>
  <si>
    <r>
      <t xml:space="preserve">1 </t>
    </r>
    <r>
      <rPr>
        <sz val="10"/>
        <rFont val="Calibri"/>
        <family val="2"/>
      </rPr>
      <t>Assumptions related to current year. 1) Time frame is 12/1/12 to 12/31/12</t>
    </r>
  </si>
  <si>
    <r>
      <t xml:space="preserve">2 </t>
    </r>
    <r>
      <rPr>
        <sz val="10"/>
        <rFont val="Calibri"/>
        <family val="2"/>
      </rPr>
      <t>Assumptions related to out years.</t>
    </r>
  </si>
  <si>
    <t>ADP Assumptions</t>
  </si>
  <si>
    <t>DAILY MAINTENANCE</t>
  </si>
  <si>
    <t xml:space="preserve">INFIRMARY </t>
  </si>
  <si>
    <t>ACUTE PSYCH HOUSING DAJD</t>
  </si>
  <si>
    <t>PSYCH CARE JHS</t>
  </si>
  <si>
    <t>1 on 1 Guarding Hours</t>
  </si>
  <si>
    <t>Section 3.11.1</t>
  </si>
  <si>
    <t>Inflators</t>
  </si>
  <si>
    <t>Year</t>
  </si>
  <si>
    <t>Base Rate from Prior Yr</t>
  </si>
  <si>
    <t>Annual Increase</t>
  </si>
  <si>
    <t xml:space="preserve">Base Rate </t>
  </si>
  <si>
    <t>Revenue</t>
  </si>
  <si>
    <t>Section 3.11.2.1</t>
  </si>
  <si>
    <t>Sectioin 3.11.2.2</t>
  </si>
  <si>
    <t>Sectioin 3.11.2.3</t>
  </si>
  <si>
    <t>1 on 1 Guarding</t>
  </si>
  <si>
    <t>Sectioin 3.11.3</t>
  </si>
  <si>
    <r>
      <t xml:space="preserve">Current Year </t>
    </r>
    <r>
      <rPr>
        <vertAlign val="superscript"/>
        <sz val="10.5"/>
        <rFont val="Univers"/>
        <family val="0"/>
      </rPr>
      <t>1</t>
    </r>
  </si>
  <si>
    <r>
      <t xml:space="preserve">1st Year </t>
    </r>
    <r>
      <rPr>
        <vertAlign val="superscript"/>
        <sz val="10.5"/>
        <rFont val="Univers"/>
        <family val="0"/>
      </rPr>
      <t>2</t>
    </r>
  </si>
  <si>
    <r>
      <t xml:space="preserve">2nd Year </t>
    </r>
    <r>
      <rPr>
        <vertAlign val="superscript"/>
        <sz val="10.5"/>
        <rFont val="Univers"/>
        <family val="0"/>
      </rPr>
      <t>2</t>
    </r>
  </si>
  <si>
    <r>
      <t xml:space="preserve">3rd Year </t>
    </r>
    <r>
      <rPr>
        <vertAlign val="superscript"/>
        <sz val="10.5"/>
        <rFont val="Univers"/>
        <family val="0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</si>
</sst>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Calibri"/>
      <family val="2"/>
    </font>
    <font>
      <sz val="8"/>
      <name val="Arial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right"/>
    </xf>
    <xf numFmtId="0" fontId="31" fillId="0" borderId="19" xfId="0" applyFont="1" applyBorder="1" applyAlignment="1">
      <alignment horizontal="center"/>
    </xf>
    <xf numFmtId="0" fontId="10" fillId="33" borderId="19" xfId="0" applyFont="1" applyFill="1" applyBorder="1" applyAlignment="1">
      <alignment horizontal="right"/>
    </xf>
    <xf numFmtId="0" fontId="31" fillId="33" borderId="19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0" fillId="0" borderId="41" xfId="0" applyFont="1" applyBorder="1" applyAlignment="1">
      <alignment horizontal="centerContinuous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/>
    </xf>
    <xf numFmtId="44" fontId="31" fillId="33" borderId="19" xfId="0" applyNumberFormat="1" applyFont="1" applyFill="1" applyBorder="1" applyAlignment="1">
      <alignment horizontal="center" vertical="center"/>
    </xf>
    <xf numFmtId="10" fontId="31" fillId="33" borderId="19" xfId="0" applyNumberFormat="1" applyFont="1" applyFill="1" applyBorder="1" applyAlignment="1">
      <alignment horizontal="center" vertical="center"/>
    </xf>
    <xf numFmtId="44" fontId="31" fillId="0" borderId="45" xfId="0" applyNumberFormat="1" applyFont="1" applyBorder="1" applyAlignment="1">
      <alignment horizontal="center" vertical="center"/>
    </xf>
    <xf numFmtId="44" fontId="31" fillId="0" borderId="19" xfId="0" applyNumberFormat="1" applyFont="1" applyBorder="1" applyAlignment="1">
      <alignment horizontal="center" vertical="center"/>
    </xf>
    <xf numFmtId="10" fontId="31" fillId="0" borderId="19" xfId="0" applyNumberFormat="1" applyFont="1" applyBorder="1" applyAlignment="1">
      <alignment horizontal="center" vertical="center"/>
    </xf>
    <xf numFmtId="0" fontId="30" fillId="4" borderId="44" xfId="0" applyFont="1" applyFill="1" applyBorder="1" applyAlignment="1">
      <alignment horizontal="center" vertical="center"/>
    </xf>
    <xf numFmtId="0" fontId="30" fillId="0" borderId="0" xfId="0" applyFont="1" applyAlignment="1">
      <alignment horizontal="centerContinuous" wrapText="1"/>
    </xf>
    <xf numFmtId="0" fontId="30" fillId="0" borderId="0" xfId="0" applyFont="1" applyAlignment="1">
      <alignment horizontal="right"/>
    </xf>
    <xf numFmtId="44" fontId="31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0" fillId="0" borderId="41" xfId="0" applyFont="1" applyFill="1" applyBorder="1" applyAlignment="1">
      <alignment horizontal="center" vertical="center" wrapText="1"/>
    </xf>
    <xf numFmtId="44" fontId="31" fillId="0" borderId="4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9525</xdr:rowOff>
    </xdr:from>
    <xdr:to>
      <xdr:col>4</xdr:col>
      <xdr:colOff>809625</xdr:colOff>
      <xdr:row>37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86700"/>
          <a:ext cx="422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55</xdr:row>
      <xdr:rowOff>85725</xdr:rowOff>
    </xdr:from>
    <xdr:to>
      <xdr:col>4</xdr:col>
      <xdr:colOff>733425</xdr:colOff>
      <xdr:row>58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1468100"/>
          <a:ext cx="4124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4</xdr:col>
      <xdr:colOff>409575</xdr:colOff>
      <xdr:row>91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468725"/>
          <a:ext cx="3829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showGridLines="0" tabSelected="1" zoomScalePageLayoutView="0" workbookViewId="0" topLeftCell="A1">
      <selection activeCell="L25" sqref="L2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45</v>
      </c>
      <c r="F11" s="39" t="s">
        <v>46</v>
      </c>
      <c r="G11" s="40" t="s">
        <v>47</v>
      </c>
      <c r="H11" s="41" t="s">
        <v>48</v>
      </c>
    </row>
    <row r="12" spans="1:8" ht="18" customHeight="1">
      <c r="A12" s="42"/>
      <c r="B12" s="20"/>
      <c r="C12" s="21" t="s">
        <v>10</v>
      </c>
      <c r="D12" s="21" t="s">
        <v>11</v>
      </c>
      <c r="E12" s="62"/>
      <c r="F12" s="62"/>
      <c r="G12" s="63"/>
      <c r="H12" s="64"/>
    </row>
    <row r="13" spans="1:8" ht="18" customHeight="1">
      <c r="A13" s="42" t="s">
        <v>23</v>
      </c>
      <c r="B13" s="20"/>
      <c r="C13" s="24">
        <v>910401</v>
      </c>
      <c r="D13" s="21">
        <v>33816</v>
      </c>
      <c r="E13" s="23">
        <v>375151.9932</v>
      </c>
      <c r="F13" s="23">
        <v>4481140.86</v>
      </c>
      <c r="G13" s="35">
        <v>4523890.880000001</v>
      </c>
      <c r="H13" s="43">
        <v>4568330.930000001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>
        <v>375151.9932</v>
      </c>
      <c r="F16" s="65">
        <v>4481140.86</v>
      </c>
      <c r="G16" s="65">
        <v>4523890.880000001</v>
      </c>
      <c r="H16" s="66">
        <v>4568330.930000001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 t="s">
        <v>24</v>
      </c>
      <c r="B20" s="27"/>
      <c r="C20" s="21" t="s">
        <v>10</v>
      </c>
      <c r="D20" s="21"/>
      <c r="E20" s="62"/>
      <c r="F20" s="62"/>
      <c r="G20" s="63"/>
      <c r="H20" s="64"/>
    </row>
    <row r="21" spans="1:8" ht="18" customHeight="1">
      <c r="A21" s="42" t="s">
        <v>23</v>
      </c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>
        <v>0</v>
      </c>
      <c r="F24" s="65">
        <v>0</v>
      </c>
      <c r="G24" s="65">
        <v>0</v>
      </c>
      <c r="H24" s="66"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6</v>
      </c>
      <c r="F27" s="39" t="s">
        <v>7</v>
      </c>
      <c r="G27" s="40" t="s">
        <v>8</v>
      </c>
      <c r="H27" s="41" t="s">
        <v>9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>
        <v>0</v>
      </c>
      <c r="F33" s="65">
        <v>0</v>
      </c>
      <c r="G33" s="65">
        <v>0</v>
      </c>
      <c r="H33" s="66">
        <v>0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8" ht="15">
      <c r="A35" s="67" t="s">
        <v>25</v>
      </c>
      <c r="B35" s="68"/>
      <c r="C35" s="68"/>
      <c r="D35" s="68"/>
      <c r="E35" s="68"/>
      <c r="F35" s="68"/>
      <c r="G35" s="68"/>
      <c r="H35" s="68"/>
    </row>
    <row r="36" spans="1:8" ht="15.75">
      <c r="A36" s="67"/>
      <c r="B36" s="68"/>
      <c r="C36" s="68"/>
      <c r="D36" s="68"/>
      <c r="E36" s="68"/>
      <c r="F36" s="68"/>
      <c r="G36" s="68"/>
      <c r="H36" s="68"/>
    </row>
    <row r="37" spans="1:8" ht="15.75">
      <c r="A37" s="67"/>
      <c r="B37" s="68"/>
      <c r="C37" s="68"/>
      <c r="D37" s="68"/>
      <c r="E37" s="68"/>
      <c r="F37" s="68"/>
      <c r="G37" s="68"/>
      <c r="H37" s="68"/>
    </row>
    <row r="38" spans="1:8" ht="15.75">
      <c r="A38" s="67"/>
      <c r="B38" s="68"/>
      <c r="C38" s="68"/>
      <c r="D38" s="68"/>
      <c r="E38" s="68"/>
      <c r="F38" s="68"/>
      <c r="G38" s="68"/>
      <c r="H38" s="68"/>
    </row>
    <row r="39" spans="1:8" ht="15">
      <c r="A39" s="69" t="s">
        <v>26</v>
      </c>
      <c r="B39" s="70"/>
      <c r="C39" s="70"/>
      <c r="D39" s="70"/>
      <c r="E39" s="70"/>
      <c r="F39" s="70"/>
      <c r="G39" s="70"/>
      <c r="H39" s="70"/>
    </row>
    <row r="40" spans="1:10" ht="12.75">
      <c r="A40" s="71"/>
      <c r="B40" s="72" t="s">
        <v>27</v>
      </c>
      <c r="C40" s="72"/>
      <c r="D40" s="72"/>
      <c r="E40" s="72"/>
      <c r="F40" s="73"/>
      <c r="G40" s="73"/>
      <c r="H40" s="73"/>
      <c r="I40" s="71"/>
      <c r="J40" s="71"/>
    </row>
    <row r="41" spans="1:10" ht="12.75">
      <c r="A41" s="71"/>
      <c r="B41" s="74">
        <v>2012</v>
      </c>
      <c r="C41" s="74">
        <v>2013</v>
      </c>
      <c r="D41" s="74">
        <v>2014</v>
      </c>
      <c r="E41" s="74">
        <v>2015</v>
      </c>
      <c r="F41" s="73"/>
      <c r="G41" s="73"/>
      <c r="H41" s="73"/>
      <c r="I41" s="71"/>
      <c r="J41" s="71"/>
    </row>
    <row r="42" spans="1:10" ht="12.75">
      <c r="A42" s="75" t="s">
        <v>28</v>
      </c>
      <c r="B42" s="76">
        <v>110</v>
      </c>
      <c r="C42" s="76">
        <v>110</v>
      </c>
      <c r="D42" s="76">
        <v>110</v>
      </c>
      <c r="E42" s="76">
        <v>110</v>
      </c>
      <c r="F42" s="73"/>
      <c r="G42" s="73"/>
      <c r="H42" s="73"/>
      <c r="I42" s="71"/>
      <c r="J42" s="71"/>
    </row>
    <row r="43" spans="1:10" ht="12.75">
      <c r="A43" s="75" t="s">
        <v>29</v>
      </c>
      <c r="B43" s="76">
        <v>1</v>
      </c>
      <c r="C43" s="76">
        <v>1</v>
      </c>
      <c r="D43" s="76">
        <v>1</v>
      </c>
      <c r="E43" s="76">
        <v>1</v>
      </c>
      <c r="F43" s="73"/>
      <c r="G43" s="73"/>
      <c r="H43" s="73"/>
      <c r="I43" s="71"/>
      <c r="J43" s="71"/>
    </row>
    <row r="44" spans="1:10" ht="12.75">
      <c r="A44" s="75" t="s">
        <v>30</v>
      </c>
      <c r="B44" s="76">
        <v>10</v>
      </c>
      <c r="C44" s="76">
        <v>10</v>
      </c>
      <c r="D44" s="76">
        <v>10</v>
      </c>
      <c r="E44" s="76">
        <v>10</v>
      </c>
      <c r="F44" s="73"/>
      <c r="G44" s="73"/>
      <c r="H44" s="73"/>
      <c r="I44" s="71"/>
      <c r="J44" s="71"/>
    </row>
    <row r="45" spans="1:10" ht="12.75">
      <c r="A45" s="75" t="s">
        <v>31</v>
      </c>
      <c r="B45" s="76">
        <v>2</v>
      </c>
      <c r="C45" s="76">
        <v>2</v>
      </c>
      <c r="D45" s="76">
        <v>2</v>
      </c>
      <c r="E45" s="76">
        <v>2</v>
      </c>
      <c r="F45" s="73"/>
      <c r="G45" s="73"/>
      <c r="H45" s="73"/>
      <c r="I45" s="71"/>
      <c r="J45" s="71"/>
    </row>
    <row r="46" spans="1:10" ht="12.75">
      <c r="A46" s="77"/>
      <c r="B46" s="78"/>
      <c r="C46" s="78"/>
      <c r="D46" s="78"/>
      <c r="E46" s="78"/>
      <c r="F46" s="73"/>
      <c r="G46" s="73"/>
      <c r="H46" s="73"/>
      <c r="I46" s="71"/>
      <c r="J46" s="71"/>
    </row>
    <row r="47" spans="1:10" ht="12.75">
      <c r="A47" s="75" t="s">
        <v>32</v>
      </c>
      <c r="B47" s="76">
        <v>112.84</v>
      </c>
      <c r="C47" s="76">
        <v>1328</v>
      </c>
      <c r="D47" s="76">
        <v>1328</v>
      </c>
      <c r="E47" s="76">
        <v>1328</v>
      </c>
      <c r="F47" s="73"/>
      <c r="G47" s="73"/>
      <c r="H47" s="73"/>
      <c r="I47" s="71"/>
      <c r="J47" s="71"/>
    </row>
    <row r="48" spans="1:10" ht="12.75">
      <c r="A48" s="79"/>
      <c r="B48" s="73"/>
      <c r="C48" s="73"/>
      <c r="D48" s="73"/>
      <c r="E48" s="73"/>
      <c r="F48" s="73"/>
      <c r="G48" s="73"/>
      <c r="H48" s="73"/>
      <c r="I48" s="71"/>
      <c r="J48" s="71"/>
    </row>
    <row r="49" spans="1:10" ht="13.5" thickBot="1">
      <c r="A49" s="72" t="s">
        <v>28</v>
      </c>
      <c r="B49" s="73"/>
      <c r="C49" s="73"/>
      <c r="D49" s="73"/>
      <c r="E49" s="73"/>
      <c r="F49" s="73"/>
      <c r="G49" s="73"/>
      <c r="H49" s="73"/>
      <c r="I49" s="71"/>
      <c r="J49" s="71"/>
    </row>
    <row r="50" spans="1:10" ht="13.5" thickBot="1">
      <c r="A50" s="72" t="s">
        <v>33</v>
      </c>
      <c r="B50" s="73"/>
      <c r="C50" s="80" t="s">
        <v>34</v>
      </c>
      <c r="D50" s="73"/>
      <c r="E50" s="73"/>
      <c r="F50" s="73"/>
      <c r="G50" s="73"/>
      <c r="H50" s="73"/>
      <c r="I50" s="71"/>
      <c r="J50" s="71"/>
    </row>
    <row r="51" spans="1:10" ht="21" thickBot="1">
      <c r="A51" s="81" t="s">
        <v>35</v>
      </c>
      <c r="B51" s="82" t="s">
        <v>36</v>
      </c>
      <c r="C51" s="82" t="s">
        <v>37</v>
      </c>
      <c r="D51" s="83" t="s">
        <v>38</v>
      </c>
      <c r="E51" s="83" t="s">
        <v>39</v>
      </c>
      <c r="F51" s="73"/>
      <c r="G51" s="73"/>
      <c r="H51" s="73"/>
      <c r="I51" s="71"/>
      <c r="J51" s="71"/>
    </row>
    <row r="52" spans="1:10" ht="12.75">
      <c r="A52" s="84">
        <v>2012</v>
      </c>
      <c r="B52" s="85"/>
      <c r="C52" s="86"/>
      <c r="D52" s="87">
        <v>85</v>
      </c>
      <c r="E52" s="87">
        <f>D52*B42*31</f>
        <v>289850</v>
      </c>
      <c r="F52" s="73"/>
      <c r="G52" s="73"/>
      <c r="H52" s="73"/>
      <c r="I52" s="71"/>
      <c r="J52" s="71"/>
    </row>
    <row r="53" spans="1:10" ht="12.75">
      <c r="A53" s="84">
        <v>2013</v>
      </c>
      <c r="B53" s="88">
        <f>D52</f>
        <v>85</v>
      </c>
      <c r="C53" s="89">
        <v>0</v>
      </c>
      <c r="D53" s="87">
        <f>ROUND(B53*(1+C53),2)</f>
        <v>85</v>
      </c>
      <c r="E53" s="87">
        <f>D53*B42*365</f>
        <v>3412750</v>
      </c>
      <c r="F53" s="73"/>
      <c r="G53" s="73"/>
      <c r="H53" s="73"/>
      <c r="I53" s="71"/>
      <c r="J53" s="71"/>
    </row>
    <row r="54" spans="1:10" ht="12.75">
      <c r="A54" s="84">
        <v>2014</v>
      </c>
      <c r="B54" s="88">
        <f>D53</f>
        <v>85</v>
      </c>
      <c r="C54" s="89">
        <v>0</v>
      </c>
      <c r="D54" s="87">
        <f>ROUND(B54*(1+C54),2)</f>
        <v>85</v>
      </c>
      <c r="E54" s="87">
        <f>D54*C42*365</f>
        <v>3412750</v>
      </c>
      <c r="F54" s="73"/>
      <c r="G54" s="73"/>
      <c r="H54" s="73"/>
      <c r="I54" s="71"/>
      <c r="J54" s="71"/>
    </row>
    <row r="55" spans="1:10" ht="12.75">
      <c r="A55" s="90">
        <v>2015</v>
      </c>
      <c r="B55" s="88">
        <f>D54</f>
        <v>85</v>
      </c>
      <c r="C55" s="89">
        <v>0</v>
      </c>
      <c r="D55" s="87">
        <f>ROUND(B55*(1+C55),2)</f>
        <v>85</v>
      </c>
      <c r="E55" s="87">
        <f>D55*E42*365</f>
        <v>3412750</v>
      </c>
      <c r="F55" s="73"/>
      <c r="G55" s="73"/>
      <c r="H55" s="73"/>
      <c r="I55" s="71"/>
      <c r="J55" s="71"/>
    </row>
    <row r="56" spans="1:10" ht="12.75">
      <c r="A56" s="79"/>
      <c r="B56" s="73"/>
      <c r="C56" s="73"/>
      <c r="D56" s="73"/>
      <c r="E56" s="73"/>
      <c r="F56" s="73"/>
      <c r="G56" s="73"/>
      <c r="H56" s="73"/>
      <c r="I56" s="71"/>
      <c r="J56" s="71"/>
    </row>
    <row r="57" spans="1:10" ht="12.75">
      <c r="A57" s="79"/>
      <c r="B57" s="73"/>
      <c r="C57" s="73"/>
      <c r="D57" s="73"/>
      <c r="E57" s="73"/>
      <c r="F57" s="73"/>
      <c r="G57" s="73"/>
      <c r="H57" s="73"/>
      <c r="I57" s="71"/>
      <c r="J57" s="71"/>
    </row>
    <row r="58" spans="1:10" ht="12.75">
      <c r="A58" s="79"/>
      <c r="B58" s="73"/>
      <c r="C58" s="73"/>
      <c r="D58" s="73"/>
      <c r="E58" s="73"/>
      <c r="F58" s="73"/>
      <c r="G58" s="73"/>
      <c r="H58" s="73"/>
      <c r="I58" s="71"/>
      <c r="J58" s="71"/>
    </row>
    <row r="59" spans="1:10" ht="12.75">
      <c r="A59" s="79"/>
      <c r="B59" s="73"/>
      <c r="C59" s="73"/>
      <c r="D59" s="73"/>
      <c r="E59" s="73"/>
      <c r="F59" s="73"/>
      <c r="G59" s="73"/>
      <c r="H59" s="73"/>
      <c r="I59" s="71"/>
      <c r="J59" s="71"/>
    </row>
    <row r="60" spans="1:5" ht="13.5" thickBot="1">
      <c r="A60" s="71"/>
      <c r="B60" s="72" t="s">
        <v>29</v>
      </c>
      <c r="C60" s="73"/>
      <c r="D60" s="73"/>
      <c r="E60" s="73"/>
    </row>
    <row r="61" spans="1:5" ht="13.5" thickBot="1">
      <c r="A61" s="71"/>
      <c r="B61" s="72" t="s">
        <v>40</v>
      </c>
      <c r="C61" s="80" t="s">
        <v>34</v>
      </c>
      <c r="D61" s="73"/>
      <c r="E61" s="73"/>
    </row>
    <row r="62" spans="1:5" ht="21" thickBot="1">
      <c r="A62" s="81" t="s">
        <v>35</v>
      </c>
      <c r="B62" s="82" t="s">
        <v>36</v>
      </c>
      <c r="C62" s="82" t="s">
        <v>37</v>
      </c>
      <c r="D62" s="83" t="s">
        <v>38</v>
      </c>
      <c r="E62" s="83" t="s">
        <v>39</v>
      </c>
    </row>
    <row r="63" spans="1:5" ht="12.75">
      <c r="A63" s="84">
        <v>2012</v>
      </c>
      <c r="B63" s="85"/>
      <c r="C63" s="86"/>
      <c r="D63" s="87">
        <v>181.2</v>
      </c>
      <c r="E63" s="87">
        <f>D63*B43*31</f>
        <v>5617.2</v>
      </c>
    </row>
    <row r="64" spans="1:5" ht="12.75">
      <c r="A64" s="84">
        <v>2013</v>
      </c>
      <c r="B64" s="88">
        <f>D63</f>
        <v>181.2</v>
      </c>
      <c r="C64" s="89">
        <v>0.065</v>
      </c>
      <c r="D64" s="87">
        <f>ROUND(B64*(1+C64),2)</f>
        <v>192.98</v>
      </c>
      <c r="E64" s="87">
        <f>D64*C43*365</f>
        <v>70437.7</v>
      </c>
    </row>
    <row r="65" spans="1:5" ht="12.75">
      <c r="A65" s="84">
        <v>2014</v>
      </c>
      <c r="B65" s="88">
        <f>D64</f>
        <v>192.98</v>
      </c>
      <c r="C65" s="89">
        <v>0.04</v>
      </c>
      <c r="D65" s="87">
        <f>ROUND(B65*(1+C65),2)</f>
        <v>200.7</v>
      </c>
      <c r="E65" s="87">
        <f>D65*D43*365</f>
        <v>73255.5</v>
      </c>
    </row>
    <row r="66" spans="1:5" ht="12.75">
      <c r="A66" s="90">
        <v>2015</v>
      </c>
      <c r="B66" s="88">
        <f>D65</f>
        <v>200.7</v>
      </c>
      <c r="C66" s="89">
        <v>0.04</v>
      </c>
      <c r="D66" s="87">
        <f>ROUND(B66*(1+C66),2)</f>
        <v>208.73</v>
      </c>
      <c r="E66" s="87">
        <f>D66*E43*365</f>
        <v>76186.45</v>
      </c>
    </row>
    <row r="67" spans="1:10" ht="12.75">
      <c r="A67" s="95"/>
      <c r="B67" s="93"/>
      <c r="C67" s="94"/>
      <c r="D67" s="93"/>
      <c r="E67" s="93"/>
      <c r="F67" s="95"/>
      <c r="G67" s="93"/>
      <c r="H67" s="94"/>
      <c r="I67" s="93"/>
      <c r="J67" s="93"/>
    </row>
    <row r="68" spans="1:10" ht="13.5" thickBot="1">
      <c r="A68" s="72" t="s">
        <v>30</v>
      </c>
      <c r="B68" s="73"/>
      <c r="C68" s="73"/>
      <c r="D68" s="73"/>
      <c r="E68" s="96"/>
      <c r="G68" s="93"/>
      <c r="H68" s="94"/>
      <c r="I68" s="93"/>
      <c r="J68" s="93"/>
    </row>
    <row r="69" spans="1:10" ht="13.5" thickBot="1">
      <c r="A69" s="72" t="s">
        <v>41</v>
      </c>
      <c r="B69" s="73"/>
      <c r="C69" s="80" t="s">
        <v>34</v>
      </c>
      <c r="D69" s="73"/>
      <c r="E69" s="96"/>
      <c r="G69" s="93"/>
      <c r="H69" s="94"/>
      <c r="I69" s="93"/>
      <c r="J69" s="93"/>
    </row>
    <row r="70" spans="1:10" ht="21" thickBot="1">
      <c r="A70" s="81" t="s">
        <v>35</v>
      </c>
      <c r="B70" s="82" t="s">
        <v>36</v>
      </c>
      <c r="C70" s="82" t="s">
        <v>37</v>
      </c>
      <c r="D70" s="83" t="s">
        <v>38</v>
      </c>
      <c r="E70" s="97" t="s">
        <v>39</v>
      </c>
      <c r="G70" s="93"/>
      <c r="H70" s="94"/>
      <c r="I70" s="93"/>
      <c r="J70" s="93"/>
    </row>
    <row r="71" spans="1:10" ht="12.75">
      <c r="A71" s="84">
        <v>2012</v>
      </c>
      <c r="B71" s="85"/>
      <c r="C71" s="86"/>
      <c r="D71" s="87">
        <v>221.03</v>
      </c>
      <c r="E71" s="98">
        <f>D71*B44*31</f>
        <v>68519.3</v>
      </c>
      <c r="G71" s="93"/>
      <c r="H71" s="94"/>
      <c r="I71" s="93"/>
      <c r="J71" s="93"/>
    </row>
    <row r="72" spans="1:10" ht="12.75">
      <c r="A72" s="84">
        <v>2013</v>
      </c>
      <c r="B72" s="88">
        <f>D71</f>
        <v>221.03</v>
      </c>
      <c r="C72" s="89">
        <v>0.065</v>
      </c>
      <c r="D72" s="87">
        <f>ROUND(B72*(1+C72),2)</f>
        <v>235.4</v>
      </c>
      <c r="E72" s="98">
        <f>D72*C44*365</f>
        <v>859210</v>
      </c>
      <c r="G72" s="93"/>
      <c r="H72" s="94"/>
      <c r="I72" s="93"/>
      <c r="J72" s="93"/>
    </row>
    <row r="73" spans="1:10" ht="12.75">
      <c r="A73" s="84">
        <v>2014</v>
      </c>
      <c r="B73" s="88">
        <f>D72</f>
        <v>235.4</v>
      </c>
      <c r="C73" s="89">
        <v>0.04</v>
      </c>
      <c r="D73" s="87">
        <f>ROUND(B73*(1+C73),2)</f>
        <v>244.82</v>
      </c>
      <c r="E73" s="98">
        <f>D73*D44*365</f>
        <v>893592.9999999999</v>
      </c>
      <c r="G73" s="93"/>
      <c r="H73" s="94"/>
      <c r="I73" s="93"/>
      <c r="J73" s="93"/>
    </row>
    <row r="74" spans="1:10" ht="12.75">
      <c r="A74" s="90">
        <v>2015</v>
      </c>
      <c r="B74" s="88">
        <f>D73</f>
        <v>244.82</v>
      </c>
      <c r="C74" s="89">
        <v>0.04</v>
      </c>
      <c r="D74" s="87">
        <f>ROUND(B74*(1+C74),2)</f>
        <v>254.61</v>
      </c>
      <c r="E74" s="98">
        <f>D74*E44*365</f>
        <v>929326.5000000001</v>
      </c>
      <c r="G74" s="93"/>
      <c r="H74" s="94"/>
      <c r="I74" s="93"/>
      <c r="J74" s="93"/>
    </row>
    <row r="75" spans="1:10" ht="12.75">
      <c r="A75" s="71"/>
      <c r="B75" s="71"/>
      <c r="C75" s="71"/>
      <c r="D75" s="71"/>
      <c r="E75" s="91"/>
      <c r="F75" s="96"/>
      <c r="G75" s="71"/>
      <c r="H75" s="71"/>
      <c r="I75" s="71"/>
      <c r="J75" s="71"/>
    </row>
    <row r="76" spans="1:10" ht="13.5" thickBot="1">
      <c r="A76" s="71"/>
      <c r="B76" s="72" t="s">
        <v>31</v>
      </c>
      <c r="C76" s="73"/>
      <c r="D76" s="73"/>
      <c r="E76" s="91"/>
      <c r="F76" s="71"/>
      <c r="G76" s="71"/>
      <c r="H76" s="71"/>
      <c r="I76" s="71"/>
      <c r="J76" s="71"/>
    </row>
    <row r="77" spans="1:10" ht="13.5" thickBot="1">
      <c r="A77" s="71"/>
      <c r="B77" s="92" t="s">
        <v>42</v>
      </c>
      <c r="C77" s="80" t="s">
        <v>34</v>
      </c>
      <c r="D77" s="73"/>
      <c r="E77" s="73"/>
      <c r="F77" s="71"/>
      <c r="G77" s="71"/>
      <c r="H77" s="71"/>
      <c r="I77" s="71"/>
      <c r="J77" s="71"/>
    </row>
    <row r="78" spans="1:10" ht="21" thickBot="1">
      <c r="A78" s="81" t="s">
        <v>35</v>
      </c>
      <c r="B78" s="82" t="s">
        <v>36</v>
      </c>
      <c r="C78" s="82" t="s">
        <v>37</v>
      </c>
      <c r="D78" s="83" t="s">
        <v>38</v>
      </c>
      <c r="E78" s="83" t="s">
        <v>39</v>
      </c>
      <c r="F78" s="71"/>
      <c r="G78" s="71"/>
      <c r="H78" s="71"/>
      <c r="I78" s="71"/>
      <c r="J78" s="71"/>
    </row>
    <row r="79" spans="1:10" ht="12.75">
      <c r="A79" s="84">
        <v>2012</v>
      </c>
      <c r="B79" s="85"/>
      <c r="C79" s="86"/>
      <c r="D79" s="87">
        <v>67.74</v>
      </c>
      <c r="E79" s="87">
        <f>D79*B45*31</f>
        <v>4199.88</v>
      </c>
      <c r="F79" s="71"/>
      <c r="G79" s="71"/>
      <c r="H79" s="71"/>
      <c r="I79" s="71"/>
      <c r="J79" s="71"/>
    </row>
    <row r="80" spans="1:10" ht="12.75">
      <c r="A80" s="84">
        <v>2013</v>
      </c>
      <c r="B80" s="88">
        <f>D79</f>
        <v>67.74</v>
      </c>
      <c r="C80" s="89">
        <v>0.065</v>
      </c>
      <c r="D80" s="87">
        <f>ROUND(B80*(1+C80),2)</f>
        <v>72.14</v>
      </c>
      <c r="E80" s="87">
        <f>D80*C45*365</f>
        <v>52662.2</v>
      </c>
      <c r="F80" s="71"/>
      <c r="G80" s="71"/>
      <c r="H80" s="71"/>
      <c r="I80" s="71"/>
      <c r="J80" s="71"/>
    </row>
    <row r="81" spans="1:10" ht="12.75">
      <c r="A81" s="84">
        <v>2014</v>
      </c>
      <c r="B81" s="88">
        <f>D80</f>
        <v>72.14</v>
      </c>
      <c r="C81" s="89">
        <v>0.04</v>
      </c>
      <c r="D81" s="87">
        <f>ROUND(B81*(1+C81),2)</f>
        <v>75.03</v>
      </c>
      <c r="E81" s="87">
        <f>D81*D45*365</f>
        <v>54771.9</v>
      </c>
      <c r="F81" s="71"/>
      <c r="G81" s="71"/>
      <c r="H81" s="71"/>
      <c r="I81" s="71"/>
      <c r="J81" s="71"/>
    </row>
    <row r="82" spans="1:10" ht="12.75">
      <c r="A82" s="90">
        <v>2015</v>
      </c>
      <c r="B82" s="88">
        <f>D81</f>
        <v>75.03</v>
      </c>
      <c r="C82" s="89">
        <v>0.04</v>
      </c>
      <c r="D82" s="87">
        <f>ROUND(B82*(1+C82),2)</f>
        <v>78.03</v>
      </c>
      <c r="E82" s="87">
        <f>D82*E45*365</f>
        <v>56961.9</v>
      </c>
      <c r="F82" s="73"/>
      <c r="G82" s="73"/>
      <c r="H82" s="73"/>
      <c r="I82" s="73"/>
      <c r="J82" s="71"/>
    </row>
    <row r="83" ht="13.5">
      <c r="E83" s="70"/>
    </row>
    <row r="84" ht="13.5">
      <c r="E84" s="70"/>
    </row>
    <row r="85" ht="12.75">
      <c r="E85" s="70"/>
    </row>
    <row r="86" ht="12.75">
      <c r="E86" s="70"/>
    </row>
    <row r="87" ht="12.75">
      <c r="E87" s="70"/>
    </row>
    <row r="88" ht="12.75">
      <c r="E88" s="70"/>
    </row>
    <row r="89" ht="12.75">
      <c r="E89" s="70"/>
    </row>
    <row r="90" ht="12.75">
      <c r="E90" s="70"/>
    </row>
    <row r="91" ht="12.75">
      <c r="E91" s="70"/>
    </row>
    <row r="92" ht="12.75">
      <c r="E92" s="70"/>
    </row>
    <row r="93" spans="1:5" ht="13.5" thickBot="1">
      <c r="A93" s="72" t="s">
        <v>43</v>
      </c>
      <c r="B93" s="73"/>
      <c r="C93" s="73"/>
      <c r="D93" s="73"/>
      <c r="E93" s="73"/>
    </row>
    <row r="94" spans="1:5" ht="13.5" thickBot="1">
      <c r="A94" s="72" t="s">
        <v>44</v>
      </c>
      <c r="B94" s="73"/>
      <c r="C94" s="80" t="s">
        <v>34</v>
      </c>
      <c r="D94" s="73"/>
      <c r="E94" s="73"/>
    </row>
    <row r="95" spans="1:5" ht="21" thickBot="1">
      <c r="A95" s="81" t="s">
        <v>35</v>
      </c>
      <c r="B95" s="82" t="s">
        <v>36</v>
      </c>
      <c r="C95" s="82" t="s">
        <v>37</v>
      </c>
      <c r="D95" s="83" t="s">
        <v>38</v>
      </c>
      <c r="E95" s="83" t="s">
        <v>39</v>
      </c>
    </row>
    <row r="96" spans="1:5" ht="12.75">
      <c r="A96" s="84">
        <v>2012</v>
      </c>
      <c r="B96" s="85"/>
      <c r="C96" s="86"/>
      <c r="D96" s="87">
        <v>61.73</v>
      </c>
      <c r="E96" s="87">
        <f>D96*B47</f>
        <v>6965.6132</v>
      </c>
    </row>
    <row r="97" spans="1:5" ht="12.75">
      <c r="A97" s="84">
        <v>2013</v>
      </c>
      <c r="B97" s="88">
        <f>D96</f>
        <v>61.73</v>
      </c>
      <c r="C97" s="89">
        <v>0.05</v>
      </c>
      <c r="D97" s="87">
        <f>ROUND(B97*(1+C97),2)</f>
        <v>64.82</v>
      </c>
      <c r="E97" s="87">
        <f>D97*C47</f>
        <v>86080.95999999999</v>
      </c>
    </row>
    <row r="98" spans="1:5" ht="12.75">
      <c r="A98" s="84">
        <v>2014</v>
      </c>
      <c r="B98" s="88">
        <f>D97</f>
        <v>64.82</v>
      </c>
      <c r="C98" s="89">
        <v>0.04</v>
      </c>
      <c r="D98" s="87">
        <f>ROUND(B98*(1+C98),2)</f>
        <v>67.41</v>
      </c>
      <c r="E98" s="87">
        <f>D98*D47</f>
        <v>89520.48</v>
      </c>
    </row>
    <row r="99" spans="1:5" ht="12.75">
      <c r="A99" s="90">
        <v>2015</v>
      </c>
      <c r="B99" s="88">
        <f>D98</f>
        <v>67.41</v>
      </c>
      <c r="C99" s="89">
        <v>0.04</v>
      </c>
      <c r="D99" s="87">
        <f>ROUND(B99*(1+C99),2)</f>
        <v>70.11</v>
      </c>
      <c r="E99" s="87">
        <f>D99*E47</f>
        <v>93106.08</v>
      </c>
    </row>
  </sheetData>
  <sheetProtection/>
  <printOptions/>
  <pageMargins left="0.77" right="0.75" top="1" bottom="1" header="0.5" footer="0.5"/>
  <pageSetup fitToHeight="2" fitToWidth="1" horizontalDpi="600" verticalDpi="600" orientation="portrait" scale="84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Rakes, Barbara</cp:lastModifiedBy>
  <cp:lastPrinted>2012-12-04T23:33:16Z</cp:lastPrinted>
  <dcterms:created xsi:type="dcterms:W3CDTF">1999-06-02T23:29:55Z</dcterms:created>
  <dcterms:modified xsi:type="dcterms:W3CDTF">2012-12-04T23:39:38Z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