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0" yWindow="65491" windowWidth="15990" windowHeight="11055" activeTab="0"/>
  </bookViews>
  <sheets>
    <sheet name="Financial Plan" sheetId="1" r:id="rId1"/>
  </sheets>
  <externalReferences>
    <externalReference r:id="rId4"/>
  </externalReference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'Financial Plan'!$A$2:$G$54</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<sst xmlns="http://schemas.openxmlformats.org/spreadsheetml/2006/main" count="45" uniqueCount="36">
  <si>
    <t>Non-GF Financial Plan</t>
  </si>
  <si>
    <t>Fund Name:  Public Transportation Fund</t>
  </si>
  <si>
    <t>Sub-Fund Numbers: 4641, 3641, 4642, 8430</t>
  </si>
  <si>
    <t>Prepared by:  Duncan Mitchell</t>
  </si>
  <si>
    <t>Date Prepared:  10/23/2012</t>
  </si>
  <si>
    <t>Category</t>
  </si>
  <si>
    <r>
      <t xml:space="preserve">2011 Actual </t>
    </r>
    <r>
      <rPr>
        <b/>
        <vertAlign val="superscript"/>
        <sz val="12"/>
        <rFont val="Calibri"/>
        <family val="2"/>
      </rPr>
      <t>1</t>
    </r>
  </si>
  <si>
    <t>Estimated-Adopted Change</t>
  </si>
  <si>
    <t>Explanation of Change</t>
  </si>
  <si>
    <t xml:space="preserve">Beginning Fund Balance </t>
  </si>
  <si>
    <t>2013/2014 Exec Proposed</t>
  </si>
  <si>
    <t>Revenues</t>
  </si>
  <si>
    <t>Total Revenues</t>
  </si>
  <si>
    <t>Expenditures</t>
  </si>
  <si>
    <t>Total Expenditures</t>
  </si>
  <si>
    <r>
      <t>Estimated Underexpenditures</t>
    </r>
    <r>
      <rPr>
        <b/>
        <vertAlign val="superscript"/>
        <sz val="12"/>
        <rFont val="Calibri"/>
        <family val="2"/>
      </rPr>
      <t>3</t>
    </r>
  </si>
  <si>
    <t>Other Fund Transactions</t>
  </si>
  <si>
    <t>Total Other Fund Transactions</t>
  </si>
  <si>
    <t>Ending Fund Balance</t>
  </si>
  <si>
    <r>
      <t>Reserves</t>
    </r>
    <r>
      <rPr>
        <b/>
        <vertAlign val="superscript"/>
        <sz val="12"/>
        <rFont val="Calibri"/>
        <family val="2"/>
      </rPr>
      <t>4</t>
    </r>
  </si>
  <si>
    <t>Total Designations and Reserves</t>
  </si>
  <si>
    <t>Reserve Shortfall</t>
  </si>
  <si>
    <t>Ending Undesignated Fund Balance</t>
  </si>
  <si>
    <t>Financial Plan Notes:</t>
  </si>
  <si>
    <r>
      <t>1</t>
    </r>
    <r>
      <rPr>
        <sz val="11"/>
        <color indexed="8"/>
        <rFont val="Calibri"/>
        <family val="2"/>
      </rPr>
      <t xml:space="preserve"> 2011 Actuals are based or IBIS 14th month.</t>
    </r>
  </si>
  <si>
    <r>
      <t>2</t>
    </r>
    <r>
      <rPr>
        <sz val="11"/>
        <rFont val="Calibri"/>
        <family val="2"/>
      </rPr>
      <t xml:space="preserve"> 2012 Estimated is based on updated revenue and expenditure data as of June 2012.  </t>
    </r>
  </si>
  <si>
    <r>
      <rPr>
        <vertAlign val="superscript"/>
        <sz val="11"/>
        <color indexed="8"/>
        <rFont val="Calibri"/>
        <family val="2"/>
      </rPr>
      <t>3</t>
    </r>
    <r>
      <rPr>
        <sz val="11"/>
        <color indexed="8"/>
        <rFont val="Calibri"/>
        <family val="2"/>
      </rPr>
      <t xml:space="preserve"> Estimated underexpenditures are based on 1 percent of expenditures  for the operating or the Transit financial model fo the capital.  Actual underexpenditures will vary.  This value is not included in the budget system.</t>
    </r>
  </si>
  <si>
    <r>
      <rPr>
        <vertAlign val="superscript"/>
        <sz val="8"/>
        <color indexed="8"/>
        <rFont val="Calibri"/>
        <family val="2"/>
      </rPr>
      <t xml:space="preserve">4 </t>
    </r>
    <r>
      <rPr>
        <sz val="11"/>
        <color indexed="8"/>
        <rFont val="Calibri"/>
        <family val="2"/>
      </rPr>
      <t>The Operating Target Fund Balance  for 2010 through 2013 is set at 15 days, half the adopted policy of 30 days.  Other target fund balances are based on the adopted fund management policies.</t>
    </r>
  </si>
  <si>
    <t>2012 Adopted</t>
  </si>
  <si>
    <r>
      <t>2012 Estimated</t>
    </r>
    <r>
      <rPr>
        <b/>
        <vertAlign val="superscript"/>
        <sz val="12"/>
        <rFont val="Calibri"/>
        <family val="2"/>
      </rPr>
      <t xml:space="preserve"> 2</t>
    </r>
  </si>
  <si>
    <t>2012 Revised</t>
  </si>
  <si>
    <r>
      <rPr>
        <vertAlign val="superscript"/>
        <sz val="8"/>
        <color indexed="8"/>
        <rFont val="Calibri"/>
        <family val="2"/>
      </rPr>
      <t xml:space="preserve">5 </t>
    </r>
    <r>
      <rPr>
        <sz val="11"/>
        <color indexed="8"/>
        <rFont val="Calibri"/>
        <family val="2"/>
      </rPr>
      <t>The 2012 adopted values shown here are consistent with those shown in the financial plans submitted per Transit's response to the 2012 / 2013 Adopted Budget Proviso 4 regarding implementation of new adopted fund management policies.  That is, the values incorproate policy decisions made in the 2012 / 2013 budget development process including the adopted Transit Fund Management policies.</t>
    </r>
  </si>
  <si>
    <t>Updated per most recent forecasts</t>
  </si>
  <si>
    <t>Per adopted fund management policies</t>
  </si>
  <si>
    <t>Adjustment per 2011 actuals and current 2012 projected spending</t>
  </si>
  <si>
    <t>Minor adjustment per current 2012 projected spending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</si>
</sst>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9">
    <font>
      <sz val="8"/>
      <color theme="1"/>
      <name val="Arial"/>
      <family val="2"/>
    </font>
    <font>
      <sz val="11"/>
      <color indexed="8"/>
      <name val="Calibri"/>
      <family val="2"/>
    </font>
    <font>
      <sz val="12"/>
      <name val="Times New Roman"/>
      <family val="1"/>
    </font>
    <font>
      <b/>
      <sz val="16"/>
      <name val="Times New Roman"/>
      <family val="1"/>
    </font>
    <font>
      <b/>
      <sz val="14"/>
      <name val="Times New Roman"/>
      <family val="1"/>
    </font>
    <font>
      <sz val="10"/>
      <name val="Arial"/>
      <family val="2"/>
    </font>
    <font>
      <b/>
      <sz val="14"/>
      <name val="Calibri"/>
      <family val="2"/>
    </font>
    <font>
      <sz val="12"/>
      <name val="Cambria"/>
      <family val="1"/>
    </font>
    <font>
      <b/>
      <sz val="12"/>
      <name val="Calibri"/>
      <family val="2"/>
    </font>
    <font>
      <sz val="12"/>
      <name val="Calibri"/>
      <family val="2"/>
    </font>
    <font>
      <u val="single"/>
      <sz val="12"/>
      <name val="Calibri"/>
      <family val="2"/>
    </font>
    <font>
      <sz val="10"/>
      <name val="MS Sans Serif"/>
      <family val="2"/>
    </font>
    <font>
      <b/>
      <vertAlign val="superscript"/>
      <sz val="12"/>
      <name val="Calibri"/>
      <family val="2"/>
    </font>
    <font>
      <b/>
      <sz val="12"/>
      <name val="Times New Roman"/>
      <family val="1"/>
    </font>
    <font>
      <sz val="11"/>
      <name val="Calibri"/>
      <family val="2"/>
    </font>
    <font>
      <sz val="10"/>
      <name val="Times New Roman"/>
      <family val="1"/>
    </font>
    <font>
      <vertAlign val="superscript"/>
      <sz val="11"/>
      <name val="Calibri"/>
      <family val="2"/>
    </font>
    <font>
      <vertAlign val="superscript"/>
      <sz val="11"/>
      <color indexed="8"/>
      <name val="Calibri"/>
      <family val="2"/>
    </font>
    <font>
      <sz val="8"/>
      <color indexed="8"/>
      <name val="Calibri"/>
      <family val="2"/>
    </font>
    <font>
      <vertAlign val="superscript"/>
      <sz val="8"/>
      <color indexed="8"/>
      <name val="Calibri"/>
      <family val="2"/>
    </font>
    <font>
      <sz val="12"/>
      <name val="Arial"/>
      <family val="2"/>
    </font>
    <font>
      <sz val="7"/>
      <name val="Courier New"/>
      <family val="3"/>
    </font>
    <font>
      <sz val="11"/>
      <color indexed="8"/>
      <name val="Times New Roman"/>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bottom/>
    </border>
    <border>
      <left/>
      <right style="thin"/>
      <top/>
      <bottom/>
    </border>
    <border>
      <left style="thin"/>
      <right style="thin"/>
      <top style="thin"/>
      <bottom/>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5" fillId="0" borderId="0">
      <alignment/>
      <protection/>
    </xf>
    <xf numFmtId="37"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8">
    <xf numFmtId="0" fontId="0" fillId="0" borderId="0" xfId="0" applyAlignment="1">
      <alignment/>
    </xf>
    <xf numFmtId="37" fontId="3" fillId="0" borderId="0" xfId="59" applyFont="1" applyBorder="1" applyAlignment="1">
      <alignment horizontal="centerContinuous" wrapText="1"/>
      <protection/>
    </xf>
    <xf numFmtId="37" fontId="4" fillId="0" borderId="0" xfId="59" applyFont="1" applyBorder="1" applyAlignment="1">
      <alignment horizontal="centerContinuous" wrapText="1"/>
      <protection/>
    </xf>
    <xf numFmtId="0" fontId="5" fillId="0" borderId="0" xfId="58" applyBorder="1" applyAlignment="1">
      <alignment horizontal="center"/>
      <protection/>
    </xf>
    <xf numFmtId="0" fontId="5" fillId="0" borderId="0" xfId="58" applyBorder="1" applyAlignment="1">
      <alignment horizontal="centerContinuous"/>
      <protection/>
    </xf>
    <xf numFmtId="0" fontId="5" fillId="0" borderId="0" xfId="58" applyAlignment="1">
      <alignment horizontal="centerContinuous"/>
      <protection/>
    </xf>
    <xf numFmtId="0" fontId="5" fillId="0" borderId="0" xfId="58">
      <alignment/>
      <protection/>
    </xf>
    <xf numFmtId="37" fontId="2" fillId="0" borderId="0" xfId="59" applyFont="1" applyBorder="1" applyAlignment="1">
      <alignment horizontal="centerContinuous" wrapText="1"/>
      <protection/>
    </xf>
    <xf numFmtId="0" fontId="5" fillId="0" borderId="0" xfId="58" applyBorder="1">
      <alignment/>
      <protection/>
    </xf>
    <xf numFmtId="0" fontId="7" fillId="33" borderId="0" xfId="0" applyFont="1" applyFill="1" applyBorder="1" applyAlignment="1">
      <alignment horizontal="left"/>
    </xf>
    <xf numFmtId="37" fontId="8" fillId="0" borderId="0" xfId="59" applyFont="1" applyBorder="1" applyAlignment="1">
      <alignment horizontal="center" wrapText="1"/>
      <protection/>
    </xf>
    <xf numFmtId="0" fontId="9" fillId="33" borderId="0" xfId="58" applyFont="1" applyFill="1" applyBorder="1" applyAlignment="1">
      <alignment horizontal="centerContinuous"/>
      <protection/>
    </xf>
    <xf numFmtId="37" fontId="9" fillId="0" borderId="0" xfId="59" applyFont="1" applyBorder="1" applyAlignment="1">
      <alignment horizontal="left" wrapText="1"/>
      <protection/>
    </xf>
    <xf numFmtId="0" fontId="5" fillId="33" borderId="0" xfId="58" applyFill="1" applyBorder="1" applyAlignment="1">
      <alignment horizontal="centerContinuous"/>
      <protection/>
    </xf>
    <xf numFmtId="0" fontId="5" fillId="33" borderId="0" xfId="58" applyFill="1" applyAlignment="1">
      <alignment/>
      <protection/>
    </xf>
    <xf numFmtId="0" fontId="5" fillId="33" borderId="0" xfId="58" applyFill="1" applyAlignment="1">
      <alignment horizontal="centerContinuous"/>
      <protection/>
    </xf>
    <xf numFmtId="0" fontId="5" fillId="33" borderId="0" xfId="58" applyFill="1">
      <alignment/>
      <protection/>
    </xf>
    <xf numFmtId="0" fontId="9" fillId="33" borderId="0" xfId="58" applyFont="1" applyFill="1" applyBorder="1" applyAlignment="1">
      <alignment horizontal="left"/>
      <protection/>
    </xf>
    <xf numFmtId="37" fontId="8" fillId="0" borderId="0" xfId="59" applyFont="1" applyBorder="1" applyAlignment="1">
      <alignment horizontal="left"/>
      <protection/>
    </xf>
    <xf numFmtId="37" fontId="8" fillId="0" borderId="10" xfId="59" applyFont="1" applyBorder="1" applyAlignment="1">
      <alignment horizontal="left" wrapText="1"/>
      <protection/>
    </xf>
    <xf numFmtId="37" fontId="10" fillId="0" borderId="0" xfId="59" applyFont="1" applyBorder="1" applyAlignment="1">
      <alignment horizontal="left" wrapText="1"/>
      <protection/>
    </xf>
    <xf numFmtId="0" fontId="9" fillId="0" borderId="0" xfId="58" applyFont="1" applyBorder="1" applyAlignment="1">
      <alignment horizontal="left"/>
      <protection/>
    </xf>
    <xf numFmtId="0" fontId="9" fillId="0" borderId="0" xfId="58" applyFont="1" applyBorder="1" applyAlignment="1">
      <alignment horizontal="center"/>
      <protection/>
    </xf>
    <xf numFmtId="37" fontId="9" fillId="0" borderId="0" xfId="59" applyFont="1" applyBorder="1" applyAlignment="1">
      <alignment horizontal="centerContinuous" wrapText="1"/>
      <protection/>
    </xf>
    <xf numFmtId="0" fontId="9" fillId="0" borderId="0" xfId="58" applyFont="1" applyBorder="1">
      <alignment/>
      <protection/>
    </xf>
    <xf numFmtId="37" fontId="11" fillId="0" borderId="0" xfId="59" applyFont="1" applyBorder="1" applyAlignment="1">
      <alignment horizontal="centerContinuous" wrapText="1"/>
      <protection/>
    </xf>
    <xf numFmtId="37" fontId="8" fillId="33" borderId="11" xfId="59" applyFont="1" applyFill="1" applyBorder="1" applyAlignment="1" applyProtection="1">
      <alignment horizontal="left" wrapText="1"/>
      <protection/>
    </xf>
    <xf numFmtId="37" fontId="8" fillId="33" borderId="12" xfId="59" applyFont="1" applyFill="1" applyBorder="1" applyAlignment="1">
      <alignment horizontal="center" wrapText="1"/>
      <protection/>
    </xf>
    <xf numFmtId="37" fontId="8" fillId="33" borderId="11" xfId="59" applyFont="1" applyFill="1" applyBorder="1" applyAlignment="1">
      <alignment horizontal="center" wrapText="1"/>
      <protection/>
    </xf>
    <xf numFmtId="37" fontId="13" fillId="33" borderId="0" xfId="59" applyFont="1" applyFill="1" applyAlignment="1">
      <alignment horizontal="center" wrapText="1"/>
      <protection/>
    </xf>
    <xf numFmtId="0" fontId="2" fillId="33" borderId="0" xfId="58" applyFont="1" applyFill="1">
      <alignment/>
      <protection/>
    </xf>
    <xf numFmtId="37" fontId="8" fillId="0" borderId="11" xfId="59" applyFont="1" applyFill="1" applyBorder="1" applyAlignment="1">
      <alignment horizontal="left"/>
      <protection/>
    </xf>
    <xf numFmtId="164" fontId="8" fillId="0" borderId="11" xfId="45" applyNumberFormat="1" applyFont="1" applyFill="1" applyBorder="1" applyAlignment="1">
      <alignment/>
    </xf>
    <xf numFmtId="164" fontId="8" fillId="0" borderId="13" xfId="45" applyNumberFormat="1" applyFont="1" applyFill="1" applyBorder="1" applyAlignment="1">
      <alignment/>
    </xf>
    <xf numFmtId="164" fontId="8" fillId="0" borderId="14" xfId="45" applyNumberFormat="1" applyFont="1" applyFill="1" applyBorder="1" applyAlignment="1">
      <alignment/>
    </xf>
    <xf numFmtId="164" fontId="9" fillId="0" borderId="15" xfId="45" applyNumberFormat="1" applyFont="1" applyBorder="1" applyAlignment="1">
      <alignment/>
    </xf>
    <xf numFmtId="164" fontId="13" fillId="0" borderId="0" xfId="45" applyNumberFormat="1" applyFont="1" applyBorder="1" applyAlignment="1">
      <alignment/>
    </xf>
    <xf numFmtId="164" fontId="13" fillId="0" borderId="0" xfId="45" applyNumberFormat="1" applyFont="1" applyAlignment="1">
      <alignment/>
    </xf>
    <xf numFmtId="0" fontId="13" fillId="0" borderId="0" xfId="58" applyFont="1">
      <alignment/>
      <protection/>
    </xf>
    <xf numFmtId="37" fontId="8" fillId="0" borderId="16" xfId="59" applyFont="1" applyFill="1" applyBorder="1" applyAlignment="1">
      <alignment horizontal="left" vertical="center"/>
      <protection/>
    </xf>
    <xf numFmtId="164" fontId="9" fillId="0" borderId="16" xfId="45" applyNumberFormat="1" applyFont="1" applyFill="1" applyBorder="1" applyAlignment="1">
      <alignment vertical="center"/>
    </xf>
    <xf numFmtId="164" fontId="9" fillId="0" borderId="17" xfId="45" applyNumberFormat="1" applyFont="1" applyFill="1" applyBorder="1" applyAlignment="1">
      <alignment vertical="center"/>
    </xf>
    <xf numFmtId="164" fontId="9" fillId="0" borderId="18" xfId="45" applyNumberFormat="1" applyFont="1" applyBorder="1" applyAlignment="1">
      <alignment vertical="center"/>
    </xf>
    <xf numFmtId="164" fontId="9" fillId="0" borderId="19" xfId="45" applyNumberFormat="1" applyFont="1" applyBorder="1" applyAlignment="1">
      <alignment vertical="center"/>
    </xf>
    <xf numFmtId="164" fontId="9" fillId="0" borderId="18" xfId="45" applyNumberFormat="1" applyFont="1" applyBorder="1" applyAlignment="1">
      <alignment vertical="center" wrapText="1"/>
    </xf>
    <xf numFmtId="164" fontId="2" fillId="0" borderId="0" xfId="45" applyNumberFormat="1" applyFont="1" applyBorder="1" applyAlignment="1">
      <alignment/>
    </xf>
    <xf numFmtId="164" fontId="2" fillId="0" borderId="0" xfId="45" applyNumberFormat="1" applyFont="1" applyAlignment="1">
      <alignment/>
    </xf>
    <xf numFmtId="0" fontId="2" fillId="0" borderId="0" xfId="58" applyFont="1">
      <alignment/>
      <protection/>
    </xf>
    <xf numFmtId="37" fontId="9" fillId="0" borderId="16" xfId="59" applyFont="1" applyFill="1" applyBorder="1" applyAlignment="1">
      <alignment horizontal="left" vertical="center"/>
      <protection/>
    </xf>
    <xf numFmtId="164" fontId="9" fillId="0" borderId="16" xfId="45" applyNumberFormat="1" applyFont="1" applyBorder="1" applyAlignment="1">
      <alignment vertical="center" wrapText="1"/>
    </xf>
    <xf numFmtId="37" fontId="8" fillId="0" borderId="11" xfId="59" applyFont="1" applyFill="1" applyBorder="1" applyAlignment="1">
      <alignment horizontal="left" vertical="center"/>
      <protection/>
    </xf>
    <xf numFmtId="164" fontId="8" fillId="0" borderId="11" xfId="45" applyNumberFormat="1" applyFont="1" applyFill="1" applyBorder="1" applyAlignment="1">
      <alignment vertical="center"/>
    </xf>
    <xf numFmtId="164" fontId="8" fillId="0" borderId="11" xfId="45" applyNumberFormat="1" applyFont="1" applyBorder="1" applyAlignment="1">
      <alignment vertical="center" wrapText="1"/>
    </xf>
    <xf numFmtId="164" fontId="9" fillId="0" borderId="16" xfId="45" applyNumberFormat="1" applyFont="1" applyBorder="1" applyAlignment="1">
      <alignment vertical="center"/>
    </xf>
    <xf numFmtId="164" fontId="9" fillId="0" borderId="17" xfId="45" applyNumberFormat="1" applyFont="1" applyFill="1" applyBorder="1" applyAlignment="1">
      <alignment horizontal="center" vertical="center"/>
    </xf>
    <xf numFmtId="37" fontId="8" fillId="0" borderId="15" xfId="59" applyFont="1" applyFill="1" applyBorder="1" applyAlignment="1">
      <alignment horizontal="left" vertical="center"/>
      <protection/>
    </xf>
    <xf numFmtId="164" fontId="8" fillId="0" borderId="15" xfId="45" applyNumberFormat="1" applyFont="1" applyFill="1" applyBorder="1" applyAlignment="1">
      <alignment vertical="center"/>
    </xf>
    <xf numFmtId="164" fontId="8" fillId="0" borderId="15" xfId="45" applyNumberFormat="1" applyFont="1" applyBorder="1" applyAlignment="1">
      <alignment vertical="center"/>
    </xf>
    <xf numFmtId="164" fontId="9" fillId="0" borderId="15" xfId="45" applyNumberFormat="1" applyFont="1" applyBorder="1" applyAlignment="1">
      <alignment vertical="center" wrapText="1"/>
    </xf>
    <xf numFmtId="164" fontId="9" fillId="34" borderId="16" xfId="45" applyNumberFormat="1" applyFont="1" applyFill="1" applyBorder="1" applyAlignment="1">
      <alignment vertical="center"/>
    </xf>
    <xf numFmtId="164" fontId="9" fillId="35" borderId="16" xfId="45" applyNumberFormat="1" applyFont="1" applyFill="1" applyBorder="1" applyAlignment="1" quotePrefix="1">
      <alignment vertical="center"/>
    </xf>
    <xf numFmtId="164" fontId="9" fillId="35" borderId="15" xfId="45" applyNumberFormat="1" applyFont="1" applyFill="1" applyBorder="1" applyAlignment="1" quotePrefix="1">
      <alignment vertical="center"/>
    </xf>
    <xf numFmtId="164" fontId="9" fillId="0" borderId="16" xfId="45" applyNumberFormat="1" applyFont="1" applyFill="1" applyBorder="1" applyAlignment="1" quotePrefix="1">
      <alignment vertical="center"/>
    </xf>
    <xf numFmtId="37" fontId="14" fillId="0" borderId="16" xfId="59" applyFont="1" applyFill="1" applyBorder="1" applyAlignment="1">
      <alignment horizontal="left" indent="2"/>
      <protection/>
    </xf>
    <xf numFmtId="164" fontId="9" fillId="0" borderId="11" xfId="45" applyNumberFormat="1" applyFont="1" applyFill="1" applyBorder="1" applyAlignment="1" quotePrefix="1">
      <alignment vertical="center"/>
    </xf>
    <xf numFmtId="164" fontId="9" fillId="0" borderId="12" xfId="45" applyNumberFormat="1" applyFont="1" applyBorder="1" applyAlignment="1">
      <alignment vertical="center"/>
    </xf>
    <xf numFmtId="164" fontId="9" fillId="0" borderId="11" xfId="45" applyNumberFormat="1" applyFont="1" applyBorder="1" applyAlignment="1">
      <alignment vertical="center" wrapText="1"/>
    </xf>
    <xf numFmtId="0" fontId="2" fillId="0" borderId="0" xfId="58" applyFont="1" applyBorder="1">
      <alignment/>
      <protection/>
    </xf>
    <xf numFmtId="0" fontId="2" fillId="0" borderId="10" xfId="58" applyFont="1" applyBorder="1">
      <alignment/>
      <protection/>
    </xf>
    <xf numFmtId="164" fontId="9" fillId="0" borderId="0" xfId="45" applyNumberFormat="1" applyFont="1" applyFill="1" applyBorder="1" applyAlignment="1">
      <alignment vertical="center"/>
    </xf>
    <xf numFmtId="164" fontId="2" fillId="0" borderId="0" xfId="45" applyNumberFormat="1" applyFont="1" applyFill="1" applyBorder="1" applyAlignment="1">
      <alignment/>
    </xf>
    <xf numFmtId="164" fontId="8" fillId="0" borderId="16" xfId="45" applyNumberFormat="1" applyFont="1" applyFill="1" applyBorder="1" applyAlignment="1">
      <alignment vertical="center"/>
    </xf>
    <xf numFmtId="164" fontId="8" fillId="0" borderId="17" xfId="45" applyNumberFormat="1" applyFont="1" applyFill="1" applyBorder="1" applyAlignment="1">
      <alignment vertical="center"/>
    </xf>
    <xf numFmtId="164" fontId="8" fillId="0" borderId="0" xfId="45" applyNumberFormat="1" applyFont="1" applyFill="1" applyBorder="1" applyAlignment="1">
      <alignment vertical="center"/>
    </xf>
    <xf numFmtId="164" fontId="13" fillId="0" borderId="0" xfId="45" applyNumberFormat="1" applyFont="1" applyFill="1" applyBorder="1" applyAlignment="1">
      <alignment/>
    </xf>
    <xf numFmtId="164" fontId="8" fillId="0" borderId="13" xfId="45" applyNumberFormat="1" applyFont="1" applyFill="1" applyBorder="1" applyAlignment="1">
      <alignment vertical="center"/>
    </xf>
    <xf numFmtId="37" fontId="8" fillId="0" borderId="0" xfId="59" applyFont="1" applyAlignment="1">
      <alignment horizontal="left"/>
      <protection/>
    </xf>
    <xf numFmtId="37" fontId="9" fillId="0" borderId="0" xfId="59" applyFont="1" applyBorder="1">
      <alignment/>
      <protection/>
    </xf>
    <xf numFmtId="37" fontId="8" fillId="0" borderId="0" xfId="59" applyFont="1" applyBorder="1">
      <alignment/>
      <protection/>
    </xf>
    <xf numFmtId="0" fontId="9" fillId="0" borderId="0" xfId="58" applyFont="1">
      <alignment/>
      <protection/>
    </xf>
    <xf numFmtId="37" fontId="15" fillId="0" borderId="0" xfId="59" applyFont="1" applyBorder="1">
      <alignment/>
      <protection/>
    </xf>
    <xf numFmtId="0" fontId="15" fillId="0" borderId="0" xfId="58" applyFont="1">
      <alignment/>
      <protection/>
    </xf>
    <xf numFmtId="0" fontId="16" fillId="0" borderId="0" xfId="0" applyFont="1" applyFill="1" applyAlignment="1">
      <alignment/>
    </xf>
    <xf numFmtId="0" fontId="14" fillId="0" borderId="0" xfId="0" applyFont="1" applyFill="1" applyAlignment="1">
      <alignment/>
    </xf>
    <xf numFmtId="0" fontId="40" fillId="0" borderId="0" xfId="0" applyFont="1" applyFill="1" applyAlignment="1">
      <alignment/>
    </xf>
    <xf numFmtId="0" fontId="2" fillId="0" borderId="0" xfId="58" applyFont="1" applyAlignment="1">
      <alignment horizontal="right"/>
      <protection/>
    </xf>
    <xf numFmtId="0" fontId="2" fillId="0" borderId="0" xfId="58" applyFont="1" applyBorder="1" applyAlignment="1">
      <alignment horizontal="center"/>
      <protection/>
    </xf>
    <xf numFmtId="0" fontId="2" fillId="0" borderId="0" xfId="58" applyFont="1" applyBorder="1" applyAlignment="1">
      <alignment horizontal="left"/>
      <protection/>
    </xf>
    <xf numFmtId="0" fontId="15" fillId="0" borderId="0" xfId="58" applyFont="1" applyBorder="1">
      <alignment/>
      <protection/>
    </xf>
    <xf numFmtId="0" fontId="5" fillId="0" borderId="0" xfId="58" applyAlignment="1">
      <alignment horizontal="right"/>
      <protection/>
    </xf>
    <xf numFmtId="0" fontId="20" fillId="0" borderId="0" xfId="58" applyFont="1" applyBorder="1" applyAlignment="1">
      <alignment horizontal="center"/>
      <protection/>
    </xf>
    <xf numFmtId="0" fontId="20" fillId="0" borderId="0" xfId="58" applyFont="1" applyBorder="1" applyAlignment="1">
      <alignment horizontal="left"/>
      <protection/>
    </xf>
    <xf numFmtId="0" fontId="5" fillId="0" borderId="0" xfId="58" applyFont="1" applyBorder="1">
      <alignment/>
      <protection/>
    </xf>
    <xf numFmtId="0" fontId="20" fillId="0" borderId="0" xfId="58" applyFont="1" applyBorder="1">
      <alignment/>
      <protection/>
    </xf>
    <xf numFmtId="0" fontId="5" fillId="0" borderId="0" xfId="58" applyBorder="1" applyAlignment="1">
      <alignment horizontal="left"/>
      <protection/>
    </xf>
    <xf numFmtId="37" fontId="6" fillId="0" borderId="0" xfId="59" applyFont="1" applyBorder="1" applyAlignment="1">
      <alignment horizontal="center" wrapText="1"/>
      <protection/>
    </xf>
    <xf numFmtId="0" fontId="40" fillId="0" borderId="0" xfId="0" applyFont="1" applyFill="1" applyAlignment="1">
      <alignment wrapText="1"/>
    </xf>
    <xf numFmtId="0" fontId="58" fillId="0" borderId="0" xfId="0" applyFont="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2" xfId="57"/>
    <cellStyle name="Normal 2" xfId="58"/>
    <cellStyle name="Normal_AIRPLAN.XL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XG9C2I43\4640%20Transit%20Financial%20Plan%20-%20Proposed%20Revised%20to%20remove%20CIP%20Transfer%20to%20Bonds%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Plan"/>
      <sheetName val="Transit"/>
      <sheetName val="Transit Operating"/>
      <sheetName val="Transit Capital"/>
      <sheetName val="Transit RFRF"/>
      <sheetName val="Transit Bonds"/>
      <sheetName val="Sheet2"/>
      <sheetName val="Sheet3"/>
    </sheetNames>
    <sheetDataSet>
      <sheetData sheetId="1">
        <row r="6">
          <cell r="B6">
            <v>487086333.4499998</v>
          </cell>
          <cell r="C6">
            <v>452173197.85726774</v>
          </cell>
        </row>
        <row r="8">
          <cell r="A8" t="str">
            <v>  Fares (Bus, ACC, VP, SLU)</v>
          </cell>
          <cell r="B8">
            <v>132276074</v>
          </cell>
          <cell r="C8">
            <v>149654862.19524902</v>
          </cell>
          <cell r="D8">
            <v>138529728.07440242</v>
          </cell>
        </row>
        <row r="9">
          <cell r="A9" t="str">
            <v>  Other Operations (Bus, ACC, VP, SLU)</v>
          </cell>
          <cell r="B9">
            <v>13907383</v>
          </cell>
          <cell r="C9">
            <v>11066325.44097944</v>
          </cell>
          <cell r="D9">
            <v>15941464.800801765</v>
          </cell>
        </row>
        <row r="10">
          <cell r="A10" t="str">
            <v>  Sales Tax </v>
          </cell>
          <cell r="B10">
            <v>397576059.11</v>
          </cell>
          <cell r="C10">
            <v>411906299.9930069</v>
          </cell>
          <cell r="D10">
            <v>402897642.02921003</v>
          </cell>
        </row>
        <row r="11">
          <cell r="A11" t="str">
            <v>  Property Tax</v>
          </cell>
          <cell r="B11">
            <v>22629077</v>
          </cell>
          <cell r="C11">
            <v>24275637.999043453</v>
          </cell>
          <cell r="D11">
            <v>23585148</v>
          </cell>
        </row>
        <row r="12">
          <cell r="A12" t="str">
            <v>  Congestion Relief Charge</v>
          </cell>
          <cell r="B12">
            <v>0</v>
          </cell>
          <cell r="C12">
            <v>13174530</v>
          </cell>
          <cell r="D12">
            <v>13174530</v>
          </cell>
        </row>
        <row r="13">
          <cell r="A13" t="str">
            <v>  Interest Income</v>
          </cell>
          <cell r="B13">
            <v>2870481</v>
          </cell>
          <cell r="C13">
            <v>1369367.8167221525</v>
          </cell>
          <cell r="D13">
            <v>2191245.434596449</v>
          </cell>
        </row>
        <row r="14">
          <cell r="A14" t="str">
            <v>  Grants</v>
          </cell>
          <cell r="B14">
            <v>189265348</v>
          </cell>
          <cell r="C14">
            <v>129209653.4</v>
          </cell>
          <cell r="D14">
            <v>132511413.9</v>
          </cell>
        </row>
        <row r="15">
          <cell r="A15" t="str">
            <v>  Sound Transit Payments</v>
          </cell>
          <cell r="B15">
            <v>70755621</v>
          </cell>
          <cell r="C15">
            <v>71061400.6635317</v>
          </cell>
          <cell r="D15">
            <v>73502706.88499999</v>
          </cell>
        </row>
        <row r="16">
          <cell r="A16" t="str">
            <v>  Support of Other KC Divisions</v>
          </cell>
          <cell r="B16">
            <v>3070705.9</v>
          </cell>
          <cell r="C16">
            <v>2962717</v>
          </cell>
          <cell r="D16">
            <v>2962717</v>
          </cell>
        </row>
        <row r="17">
          <cell r="A17" t="str">
            <v>  Miscellaneous</v>
          </cell>
          <cell r="B17">
            <v>24875045</v>
          </cell>
          <cell r="C17">
            <v>20354513.88575627</v>
          </cell>
          <cell r="D17">
            <v>18569571.345094327</v>
          </cell>
        </row>
        <row r="22">
          <cell r="A22" t="str">
            <v>  Transit </v>
          </cell>
          <cell r="B22">
            <v>-593233583</v>
          </cell>
          <cell r="C22">
            <v>-643737793.1322227</v>
          </cell>
          <cell r="D22">
            <v>-643737855</v>
          </cell>
        </row>
        <row r="23">
          <cell r="A23" t="str">
            <v>  Transit Administration</v>
          </cell>
          <cell r="B23">
            <v>-13885169</v>
          </cell>
          <cell r="C23">
            <v>-5802222</v>
          </cell>
          <cell r="D23">
            <v>-5802222</v>
          </cell>
        </row>
        <row r="24">
          <cell r="A24" t="str">
            <v>  Capital</v>
          </cell>
          <cell r="B24">
            <v>-270975706.8</v>
          </cell>
          <cell r="C24">
            <v>-225126957</v>
          </cell>
          <cell r="D24">
            <v>-224354142</v>
          </cell>
        </row>
        <row r="25">
          <cell r="A25" t="str">
            <v>  Debt Service</v>
          </cell>
          <cell r="B25">
            <v>-17004837.740000002</v>
          </cell>
          <cell r="C25">
            <v>-17001342.95193395</v>
          </cell>
          <cell r="D25">
            <v>-17001342.95193395</v>
          </cell>
        </row>
        <row r="30">
          <cell r="A30" t="str">
            <v>  Operating Program</v>
          </cell>
          <cell r="C30">
            <v>6495400.151322233</v>
          </cell>
          <cell r="D30">
            <v>6495400.770000006</v>
          </cell>
        </row>
        <row r="31">
          <cell r="A31" t="str">
            <v>  Capital Program</v>
          </cell>
          <cell r="C31">
            <v>-2594580.339999996</v>
          </cell>
          <cell r="D31">
            <v>31840827.099999994</v>
          </cell>
        </row>
        <row r="32">
          <cell r="A32" t="str">
            <v>Total Estimated Underexpenditures</v>
          </cell>
        </row>
        <row r="34">
          <cell r="A34" t="str">
            <v>Debt Proceeds</v>
          </cell>
          <cell r="B34">
            <v>0</v>
          </cell>
          <cell r="C34">
            <v>0</v>
          </cell>
          <cell r="E34">
            <v>0</v>
          </cell>
        </row>
        <row r="35">
          <cell r="A35" t="str">
            <v>Misc Balance Adjustments</v>
          </cell>
          <cell r="B35">
            <v>-2399701.175373135</v>
          </cell>
          <cell r="C35">
            <v>2403675.3437313433</v>
          </cell>
          <cell r="D35">
            <v>2403675.3437313433</v>
          </cell>
        </row>
        <row r="44">
          <cell r="A44" t="str">
            <v>Mandated &amp; Rate Stabilization Reserves</v>
          </cell>
        </row>
        <row r="45">
          <cell r="A45" t="str">
            <v>Operating Ending Target Requirement</v>
          </cell>
          <cell r="B45">
            <v>-24950085.6986301</v>
          </cell>
          <cell r="C45">
            <v>-26693425.2794064</v>
          </cell>
          <cell r="D45">
            <v>-26693427.8219178</v>
          </cell>
        </row>
        <row r="46">
          <cell r="A46" t="str">
            <v>Capital Ending Target Requirement</v>
          </cell>
          <cell r="B46">
            <v>-274311245.56</v>
          </cell>
          <cell r="C46">
            <v>-86004537</v>
          </cell>
          <cell r="D46">
            <v>-104201891.56</v>
          </cell>
        </row>
        <row r="47">
          <cell r="A47" t="str">
            <v>RFRF Ending Target Requirement</v>
          </cell>
          <cell r="B47">
            <v>-173419247.419206</v>
          </cell>
          <cell r="C47">
            <v>-153604210.847532</v>
          </cell>
          <cell r="D47">
            <v>-168432635.050442</v>
          </cell>
        </row>
        <row r="48">
          <cell r="A48" t="str">
            <v>Bond Ending Reserve Requirement</v>
          </cell>
          <cell r="B48">
            <v>-16803303.0519339</v>
          </cell>
          <cell r="C48">
            <v>-17072246.5917285</v>
          </cell>
          <cell r="D48">
            <v>-17072246.621728502</v>
          </cell>
        </row>
        <row r="49">
          <cell r="A49" t="str">
            <v>Revenue Stabilization Reserve</v>
          </cell>
          <cell r="B49">
            <v>-26403928.0038699</v>
          </cell>
          <cell r="C49">
            <v>-118457449.83862</v>
          </cell>
          <cell r="D49">
            <v>-104114114.654149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54"/>
  <sheetViews>
    <sheetView tabSelected="1" zoomScale="75" zoomScaleNormal="75" zoomScalePageLayoutView="0" workbookViewId="0" topLeftCell="A1">
      <selection activeCell="A1" sqref="A1"/>
    </sheetView>
  </sheetViews>
  <sheetFormatPr defaultColWidth="9.33203125" defaultRowHeight="11.25"/>
  <cols>
    <col min="1" max="1" width="51" style="89" customWidth="1"/>
    <col min="2" max="2" width="19" style="3" customWidth="1"/>
    <col min="3" max="3" width="19.5" style="94" customWidth="1"/>
    <col min="4" max="4" width="19" style="3" customWidth="1"/>
    <col min="5" max="5" width="19.5" style="3" customWidth="1"/>
    <col min="6" max="6" width="20.66015625" style="3" customWidth="1"/>
    <col min="7" max="7" width="63.66015625" style="8" customWidth="1"/>
    <col min="8" max="8" width="10.33203125" style="8" customWidth="1"/>
    <col min="9" max="16384" width="9.33203125" style="6" customWidth="1"/>
  </cols>
  <sheetData>
    <row r="1" spans="1:20" ht="20.25">
      <c r="A1" s="1"/>
      <c r="B1" s="2"/>
      <c r="C1" s="2"/>
      <c r="D1" s="2"/>
      <c r="E1" s="2"/>
      <c r="F1" s="2"/>
      <c r="G1" s="2"/>
      <c r="H1" s="3"/>
      <c r="I1" s="4"/>
      <c r="J1" s="4"/>
      <c r="K1" s="4"/>
      <c r="L1" s="4"/>
      <c r="M1" s="5"/>
      <c r="N1" s="5"/>
      <c r="O1" s="5"/>
      <c r="P1" s="5"/>
      <c r="Q1" s="5"/>
      <c r="R1" s="5"/>
      <c r="S1" s="5"/>
      <c r="T1" s="5"/>
    </row>
    <row r="2" spans="1:8" s="8" customFormat="1" ht="19.5" customHeight="1">
      <c r="A2" s="95" t="s">
        <v>0</v>
      </c>
      <c r="B2" s="95"/>
      <c r="C2" s="95"/>
      <c r="D2" s="95"/>
      <c r="E2" s="95"/>
      <c r="F2" s="95"/>
      <c r="G2" s="95"/>
      <c r="H2" s="7"/>
    </row>
    <row r="3" spans="1:8" s="8" customFormat="1" ht="19.5" customHeight="1">
      <c r="A3" s="9" t="s">
        <v>1</v>
      </c>
      <c r="B3" s="10"/>
      <c r="C3" s="10"/>
      <c r="D3" s="10"/>
      <c r="E3" s="10"/>
      <c r="F3" s="10"/>
      <c r="G3" s="10"/>
      <c r="H3" s="7"/>
    </row>
    <row r="4" spans="1:20" s="16" customFormat="1" ht="15.75">
      <c r="A4" s="9" t="s">
        <v>2</v>
      </c>
      <c r="B4" s="11"/>
      <c r="C4" s="11"/>
      <c r="D4" s="11"/>
      <c r="E4" s="11"/>
      <c r="F4" s="11"/>
      <c r="G4" s="12"/>
      <c r="H4" s="13"/>
      <c r="I4" s="14"/>
      <c r="J4" s="14"/>
      <c r="K4" s="14"/>
      <c r="L4" s="15"/>
      <c r="M4" s="15"/>
      <c r="N4" s="15"/>
      <c r="O4" s="15"/>
      <c r="P4" s="15"/>
      <c r="Q4" s="15"/>
      <c r="R4" s="15"/>
      <c r="S4" s="15"/>
      <c r="T4" s="15"/>
    </row>
    <row r="5" spans="1:20" s="16" customFormat="1" ht="15.75">
      <c r="A5" s="17" t="s">
        <v>3</v>
      </c>
      <c r="B5" s="11"/>
      <c r="C5" s="11"/>
      <c r="D5" s="11"/>
      <c r="E5" s="11"/>
      <c r="F5" s="18"/>
      <c r="G5" s="12" t="s">
        <v>4</v>
      </c>
      <c r="H5" s="13"/>
      <c r="I5" s="14"/>
      <c r="J5" s="14"/>
      <c r="K5" s="14"/>
      <c r="L5" s="15"/>
      <c r="M5" s="15"/>
      <c r="N5" s="15"/>
      <c r="O5" s="15"/>
      <c r="P5" s="15"/>
      <c r="Q5" s="15"/>
      <c r="R5" s="15"/>
      <c r="S5" s="15"/>
      <c r="T5" s="15"/>
    </row>
    <row r="6" spans="1:8" ht="9" customHeight="1">
      <c r="A6" s="19"/>
      <c r="B6" s="20"/>
      <c r="C6" s="21"/>
      <c r="D6" s="22"/>
      <c r="E6" s="23"/>
      <c r="F6" s="23"/>
      <c r="G6" s="24"/>
      <c r="H6" s="25"/>
    </row>
    <row r="7" spans="1:8" s="30" customFormat="1" ht="33" customHeight="1">
      <c r="A7" s="26" t="s">
        <v>5</v>
      </c>
      <c r="B7" s="28" t="s">
        <v>6</v>
      </c>
      <c r="C7" s="28" t="s">
        <v>28</v>
      </c>
      <c r="D7" s="28" t="s">
        <v>30</v>
      </c>
      <c r="E7" s="28" t="s">
        <v>29</v>
      </c>
      <c r="F7" s="27" t="s">
        <v>7</v>
      </c>
      <c r="G7" s="28" t="s">
        <v>8</v>
      </c>
      <c r="H7" s="29"/>
    </row>
    <row r="8" spans="1:9" s="38" customFormat="1" ht="15.75">
      <c r="A8" s="31" t="s">
        <v>9</v>
      </c>
      <c r="B8" s="32">
        <f>+'[1]Transit'!B6</f>
        <v>487086333.4499998</v>
      </c>
      <c r="C8" s="32">
        <f>+'[1]Transit'!C6</f>
        <v>452173197.85726774</v>
      </c>
      <c r="D8" s="33">
        <f>+C8</f>
        <v>452173197.85726774</v>
      </c>
      <c r="E8" s="34">
        <f>B38</f>
        <v>446813129.7446267</v>
      </c>
      <c r="F8" s="34">
        <f>+E8-C8</f>
        <v>-5360068.1126410365</v>
      </c>
      <c r="G8" s="35" t="s">
        <v>10</v>
      </c>
      <c r="H8" s="36"/>
      <c r="I8" s="37"/>
    </row>
    <row r="9" spans="1:9" s="47" customFormat="1" ht="15.75">
      <c r="A9" s="39" t="s">
        <v>11</v>
      </c>
      <c r="B9" s="40"/>
      <c r="C9" s="41"/>
      <c r="D9" s="41"/>
      <c r="E9" s="42"/>
      <c r="F9" s="43"/>
      <c r="G9" s="44"/>
      <c r="H9" s="45"/>
      <c r="I9" s="46"/>
    </row>
    <row r="10" spans="1:9" s="47" customFormat="1" ht="16.5" customHeight="1">
      <c r="A10" s="48" t="str">
        <f>+'[1]Transit'!A8</f>
        <v>  Fares (Bus, ACC, VP, SLU)</v>
      </c>
      <c r="B10" s="40">
        <f>+'[1]Transit'!B8</f>
        <v>132276074</v>
      </c>
      <c r="C10" s="40">
        <f>+'[1]Transit'!C8</f>
        <v>149654862.19524902</v>
      </c>
      <c r="D10" s="41">
        <f>+C10</f>
        <v>149654862.19524902</v>
      </c>
      <c r="E10" s="41">
        <f>+'[1]Transit'!D8</f>
        <v>138529728.07440242</v>
      </c>
      <c r="F10" s="43">
        <f>+E10-C10</f>
        <v>-11125134.1208466</v>
      </c>
      <c r="G10" s="49" t="s">
        <v>32</v>
      </c>
      <c r="H10" s="45"/>
      <c r="I10" s="46"/>
    </row>
    <row r="11" spans="1:9" s="47" customFormat="1" ht="15.75">
      <c r="A11" s="48" t="str">
        <f>+'[1]Transit'!A9</f>
        <v>  Other Operations (Bus, ACC, VP, SLU)</v>
      </c>
      <c r="B11" s="40">
        <f>+'[1]Transit'!B9</f>
        <v>13907383</v>
      </c>
      <c r="C11" s="40">
        <f>+'[1]Transit'!C9</f>
        <v>11066325.44097944</v>
      </c>
      <c r="D11" s="41">
        <f aca="true" t="shared" si="0" ref="D11:D19">+C11</f>
        <v>11066325.44097944</v>
      </c>
      <c r="E11" s="41">
        <f>+'[1]Transit'!D9</f>
        <v>15941464.800801765</v>
      </c>
      <c r="F11" s="43">
        <f>+E11-C11</f>
        <v>4875139.359822325</v>
      </c>
      <c r="G11" s="49" t="s">
        <v>32</v>
      </c>
      <c r="H11" s="45"/>
      <c r="I11" s="46"/>
    </row>
    <row r="12" spans="1:9" s="47" customFormat="1" ht="15.75">
      <c r="A12" s="48" t="str">
        <f>+'[1]Transit'!A10</f>
        <v>  Sales Tax </v>
      </c>
      <c r="B12" s="40">
        <f>+'[1]Transit'!B10</f>
        <v>397576059.11</v>
      </c>
      <c r="C12" s="40">
        <f>+'[1]Transit'!C10</f>
        <v>411906299.9930069</v>
      </c>
      <c r="D12" s="41">
        <f t="shared" si="0"/>
        <v>411906299.9930069</v>
      </c>
      <c r="E12" s="41">
        <f>+'[1]Transit'!D10</f>
        <v>402897642.02921003</v>
      </c>
      <c r="F12" s="43">
        <f aca="true" t="shared" si="1" ref="F12:F17">+E12-C12</f>
        <v>-9008657.963796854</v>
      </c>
      <c r="G12" s="49" t="s">
        <v>32</v>
      </c>
      <c r="H12" s="45"/>
      <c r="I12" s="46"/>
    </row>
    <row r="13" spans="1:9" s="47" customFormat="1" ht="15.75">
      <c r="A13" s="48" t="str">
        <f>+'[1]Transit'!A11</f>
        <v>  Property Tax</v>
      </c>
      <c r="B13" s="40">
        <f>+'[1]Transit'!B11</f>
        <v>22629077</v>
      </c>
      <c r="C13" s="40">
        <f>+'[1]Transit'!C11</f>
        <v>24275637.999043453</v>
      </c>
      <c r="D13" s="41">
        <f t="shared" si="0"/>
        <v>24275637.999043453</v>
      </c>
      <c r="E13" s="41">
        <f>+'[1]Transit'!D11</f>
        <v>23585148</v>
      </c>
      <c r="F13" s="43">
        <f t="shared" si="1"/>
        <v>-690489.9990434535</v>
      </c>
      <c r="G13" s="49" t="s">
        <v>32</v>
      </c>
      <c r="H13" s="45"/>
      <c r="I13" s="46"/>
    </row>
    <row r="14" spans="1:9" s="47" customFormat="1" ht="15.75">
      <c r="A14" s="48" t="str">
        <f>+'[1]Transit'!A12</f>
        <v>  Congestion Relief Charge</v>
      </c>
      <c r="B14" s="40">
        <f>+'[1]Transit'!B12</f>
        <v>0</v>
      </c>
      <c r="C14" s="40">
        <f>+'[1]Transit'!C12</f>
        <v>13174530</v>
      </c>
      <c r="D14" s="41">
        <f t="shared" si="0"/>
        <v>13174530</v>
      </c>
      <c r="E14" s="41">
        <f>+'[1]Transit'!D12</f>
        <v>13174530</v>
      </c>
      <c r="F14" s="43">
        <f t="shared" si="1"/>
        <v>0</v>
      </c>
      <c r="G14" s="49"/>
      <c r="H14" s="45"/>
      <c r="I14" s="46"/>
    </row>
    <row r="15" spans="1:9" s="47" customFormat="1" ht="15.75">
      <c r="A15" s="48" t="str">
        <f>+'[1]Transit'!A13</f>
        <v>  Interest Income</v>
      </c>
      <c r="B15" s="40">
        <f>+'[1]Transit'!B13</f>
        <v>2870481</v>
      </c>
      <c r="C15" s="40">
        <f>+'[1]Transit'!C13</f>
        <v>1369367.8167221525</v>
      </c>
      <c r="D15" s="41">
        <f t="shared" si="0"/>
        <v>1369367.8167221525</v>
      </c>
      <c r="E15" s="41">
        <f>+'[1]Transit'!D13</f>
        <v>2191245.434596449</v>
      </c>
      <c r="F15" s="43">
        <f t="shared" si="1"/>
        <v>821877.6178742966</v>
      </c>
      <c r="G15" s="49" t="s">
        <v>32</v>
      </c>
      <c r="H15" s="45"/>
      <c r="I15" s="46"/>
    </row>
    <row r="16" spans="1:9" s="47" customFormat="1" ht="15.75">
      <c r="A16" s="48" t="str">
        <f>+'[1]Transit'!A14</f>
        <v>  Grants</v>
      </c>
      <c r="B16" s="40">
        <f>+'[1]Transit'!B14</f>
        <v>189265348</v>
      </c>
      <c r="C16" s="40">
        <f>+'[1]Transit'!C14</f>
        <v>129209653.4</v>
      </c>
      <c r="D16" s="41">
        <f t="shared" si="0"/>
        <v>129209653.4</v>
      </c>
      <c r="E16" s="41">
        <f>+'[1]Transit'!D14</f>
        <v>132511413.9</v>
      </c>
      <c r="F16" s="43">
        <f t="shared" si="1"/>
        <v>3301760.5</v>
      </c>
      <c r="G16" s="49" t="s">
        <v>32</v>
      </c>
      <c r="H16" s="45"/>
      <c r="I16" s="46"/>
    </row>
    <row r="17" spans="1:9" s="47" customFormat="1" ht="15.75">
      <c r="A17" s="48" t="str">
        <f>+'[1]Transit'!A15</f>
        <v>  Sound Transit Payments</v>
      </c>
      <c r="B17" s="40">
        <f>+'[1]Transit'!B15</f>
        <v>70755621</v>
      </c>
      <c r="C17" s="40">
        <f>+'[1]Transit'!C15</f>
        <v>71061400.6635317</v>
      </c>
      <c r="D17" s="41">
        <f t="shared" si="0"/>
        <v>71061400.6635317</v>
      </c>
      <c r="E17" s="41">
        <f>+'[1]Transit'!D15</f>
        <v>73502706.88499999</v>
      </c>
      <c r="F17" s="43">
        <f t="shared" si="1"/>
        <v>2441306.2214682847</v>
      </c>
      <c r="G17" s="49" t="s">
        <v>32</v>
      </c>
      <c r="H17" s="45"/>
      <c r="I17" s="46"/>
    </row>
    <row r="18" spans="1:9" s="47" customFormat="1" ht="15.75">
      <c r="A18" s="48" t="str">
        <f>+'[1]Transit'!A16</f>
        <v>  Support of Other KC Divisions</v>
      </c>
      <c r="B18" s="40">
        <f>+'[1]Transit'!B16</f>
        <v>3070705.9</v>
      </c>
      <c r="C18" s="40">
        <f>+'[1]Transit'!C16</f>
        <v>2962717</v>
      </c>
      <c r="D18" s="41">
        <f t="shared" si="0"/>
        <v>2962717</v>
      </c>
      <c r="E18" s="41">
        <f>+'[1]Transit'!D16</f>
        <v>2962717</v>
      </c>
      <c r="F18" s="43">
        <f>+E18-C18</f>
        <v>0</v>
      </c>
      <c r="G18" s="49"/>
      <c r="H18" s="45"/>
      <c r="I18" s="46"/>
    </row>
    <row r="19" spans="1:9" s="47" customFormat="1" ht="15.75">
      <c r="A19" s="48" t="str">
        <f>+'[1]Transit'!A17</f>
        <v>  Miscellaneous</v>
      </c>
      <c r="B19" s="40">
        <f>+'[1]Transit'!B17</f>
        <v>24875045</v>
      </c>
      <c r="C19" s="40">
        <f>+'[1]Transit'!C17</f>
        <v>20354513.88575627</v>
      </c>
      <c r="D19" s="41">
        <f t="shared" si="0"/>
        <v>20354513.88575627</v>
      </c>
      <c r="E19" s="41">
        <f>+'[1]Transit'!D17</f>
        <v>18569571.345094327</v>
      </c>
      <c r="F19" s="43">
        <f>+E19-C19</f>
        <v>-1784942.5406619422</v>
      </c>
      <c r="G19" s="49" t="s">
        <v>32</v>
      </c>
      <c r="H19" s="45"/>
      <c r="I19" s="46"/>
    </row>
    <row r="20" spans="1:9" s="47" customFormat="1" ht="15.75">
      <c r="A20" s="48"/>
      <c r="B20" s="40"/>
      <c r="C20" s="41"/>
      <c r="D20" s="41"/>
      <c r="E20" s="41"/>
      <c r="F20" s="43"/>
      <c r="G20" s="49"/>
      <c r="H20" s="45"/>
      <c r="I20" s="46"/>
    </row>
    <row r="21" spans="1:9" s="38" customFormat="1" ht="15.75">
      <c r="A21" s="50" t="s">
        <v>12</v>
      </c>
      <c r="B21" s="51">
        <f>SUM(B10:B20)</f>
        <v>857225794.01</v>
      </c>
      <c r="C21" s="51">
        <f>SUM(C10:C20)</f>
        <v>835035308.3942889</v>
      </c>
      <c r="D21" s="51">
        <f>SUM(D10:D20)</f>
        <v>835035308.3942889</v>
      </c>
      <c r="E21" s="51">
        <f>SUM(E10:E20)</f>
        <v>823866167.4691049</v>
      </c>
      <c r="F21" s="51">
        <f>SUM(F10:F20)</f>
        <v>-11169140.925183943</v>
      </c>
      <c r="G21" s="52"/>
      <c r="H21" s="36"/>
      <c r="I21" s="37"/>
    </row>
    <row r="22" spans="1:9" s="47" customFormat="1" ht="15.75">
      <c r="A22" s="39" t="s">
        <v>13</v>
      </c>
      <c r="B22" s="40"/>
      <c r="C22" s="41"/>
      <c r="D22" s="41"/>
      <c r="E22" s="53"/>
      <c r="F22" s="43"/>
      <c r="G22" s="44"/>
      <c r="H22" s="45"/>
      <c r="I22" s="46"/>
    </row>
    <row r="23" spans="1:9" s="47" customFormat="1" ht="15.75">
      <c r="A23" s="48" t="str">
        <f>+'[1]Transit'!A22</f>
        <v>  Transit </v>
      </c>
      <c r="B23" s="40">
        <f>+'[1]Transit'!B22</f>
        <v>-593233583</v>
      </c>
      <c r="C23" s="40">
        <f>+'[1]Transit'!C22</f>
        <v>-643737793.1322227</v>
      </c>
      <c r="D23" s="41">
        <f>+C23</f>
        <v>-643737793.1322227</v>
      </c>
      <c r="E23" s="41">
        <f>+'[1]Transit'!D22</f>
        <v>-643737855</v>
      </c>
      <c r="F23" s="43">
        <f>+E23-C23</f>
        <v>-61.8677773475647</v>
      </c>
      <c r="G23" s="49"/>
      <c r="H23" s="45"/>
      <c r="I23" s="46"/>
    </row>
    <row r="24" spans="1:9" s="47" customFormat="1" ht="15.75">
      <c r="A24" s="48" t="str">
        <f>+'[1]Transit'!A23</f>
        <v>  Transit Administration</v>
      </c>
      <c r="B24" s="40">
        <f>+'[1]Transit'!B23</f>
        <v>-13885169</v>
      </c>
      <c r="C24" s="40">
        <f>+'[1]Transit'!C23</f>
        <v>-5802222</v>
      </c>
      <c r="D24" s="41">
        <f>+C24</f>
        <v>-5802222</v>
      </c>
      <c r="E24" s="41">
        <f>+'[1]Transit'!D23</f>
        <v>-5802222</v>
      </c>
      <c r="F24" s="43">
        <f>+E24-C24</f>
        <v>0</v>
      </c>
      <c r="G24" s="49"/>
      <c r="H24" s="45"/>
      <c r="I24" s="46"/>
    </row>
    <row r="25" spans="1:9" s="47" customFormat="1" ht="31.5" customHeight="1">
      <c r="A25" s="48" t="str">
        <f>+'[1]Transit'!A24</f>
        <v>  Capital</v>
      </c>
      <c r="B25" s="40">
        <f>+'[1]Transit'!B24</f>
        <v>-270975706.8</v>
      </c>
      <c r="C25" s="40">
        <f>+'[1]Transit'!C24</f>
        <v>-225126957</v>
      </c>
      <c r="D25" s="41">
        <f>+C25</f>
        <v>-225126957</v>
      </c>
      <c r="E25" s="41">
        <f>+'[1]Transit'!D24</f>
        <v>-224354142</v>
      </c>
      <c r="F25" s="43">
        <f>+E25-C25</f>
        <v>772815</v>
      </c>
      <c r="G25" s="49" t="s">
        <v>35</v>
      </c>
      <c r="H25" s="45"/>
      <c r="I25" s="46"/>
    </row>
    <row r="26" spans="1:9" s="47" customFormat="1" ht="15.75">
      <c r="A26" s="48" t="str">
        <f>+'[1]Transit'!A25</f>
        <v>  Debt Service</v>
      </c>
      <c r="B26" s="40">
        <f>+'[1]Transit'!B25</f>
        <v>-17004837.740000002</v>
      </c>
      <c r="C26" s="40">
        <f>+'[1]Transit'!C25</f>
        <v>-17001342.95193395</v>
      </c>
      <c r="D26" s="41">
        <f>+C26</f>
        <v>-17001342.95193395</v>
      </c>
      <c r="E26" s="41">
        <f>+'[1]Transit'!D25</f>
        <v>-17001342.95193395</v>
      </c>
      <c r="F26" s="43">
        <f>+E26-C26</f>
        <v>0</v>
      </c>
      <c r="G26" s="49"/>
      <c r="H26" s="45"/>
      <c r="I26" s="46"/>
    </row>
    <row r="27" spans="1:9" s="47" customFormat="1" ht="15.75">
      <c r="A27" s="48"/>
      <c r="B27" s="40"/>
      <c r="C27" s="54"/>
      <c r="D27" s="41"/>
      <c r="E27" s="41"/>
      <c r="F27" s="43"/>
      <c r="G27" s="49"/>
      <c r="H27" s="45"/>
      <c r="I27" s="46"/>
    </row>
    <row r="28" spans="1:9" s="38" customFormat="1" ht="15.75">
      <c r="A28" s="55" t="s">
        <v>14</v>
      </c>
      <c r="B28" s="56">
        <f>SUM(B23:B27)</f>
        <v>-895099296.54</v>
      </c>
      <c r="C28" s="56">
        <f>SUM(C23:C27)</f>
        <v>-891668315.0841566</v>
      </c>
      <c r="D28" s="56">
        <f>SUM(D23:D27)</f>
        <v>-891668315.0841566</v>
      </c>
      <c r="E28" s="56">
        <f>SUM(E23:E27)</f>
        <v>-890895561.951934</v>
      </c>
      <c r="F28" s="57">
        <f>+E28-C28</f>
        <v>772753.1322226524</v>
      </c>
      <c r="G28" s="58"/>
      <c r="H28" s="36"/>
      <c r="I28" s="37"/>
    </row>
    <row r="29" spans="1:9" s="47" customFormat="1" ht="18">
      <c r="A29" s="39" t="s">
        <v>15</v>
      </c>
      <c r="B29" s="59"/>
      <c r="C29" s="41"/>
      <c r="D29" s="41"/>
      <c r="E29" s="41"/>
      <c r="F29" s="43"/>
      <c r="G29" s="44"/>
      <c r="H29" s="45"/>
      <c r="I29" s="46"/>
    </row>
    <row r="30" spans="1:9" s="47" customFormat="1" ht="15.75">
      <c r="A30" s="48" t="str">
        <f>+'[1]Transit'!A30</f>
        <v>  Operating Program</v>
      </c>
      <c r="B30" s="60"/>
      <c r="C30" s="41">
        <f>+'[1]Transit'!C30</f>
        <v>6495400.151322233</v>
      </c>
      <c r="D30" s="41">
        <f>+C30</f>
        <v>6495400.151322233</v>
      </c>
      <c r="E30" s="41">
        <f>+'[1]Transit'!D30</f>
        <v>6495400.770000006</v>
      </c>
      <c r="F30" s="43">
        <f>+E30-C30</f>
        <v>0.6186777735128999</v>
      </c>
      <c r="G30" s="49"/>
      <c r="H30" s="45"/>
      <c r="I30" s="46"/>
    </row>
    <row r="31" spans="1:9" s="47" customFormat="1" ht="31.5" customHeight="1">
      <c r="A31" s="48" t="str">
        <f>+'[1]Transit'!A31</f>
        <v>  Capital Program</v>
      </c>
      <c r="B31" s="60"/>
      <c r="C31" s="41">
        <f>+'[1]Transit'!C31</f>
        <v>-2594580.339999996</v>
      </c>
      <c r="D31" s="41">
        <f>+C31</f>
        <v>-2594580.339999996</v>
      </c>
      <c r="E31" s="41">
        <f>+'[1]Transit'!D31</f>
        <v>31840827.099999994</v>
      </c>
      <c r="F31" s="43">
        <f>+E31-C31</f>
        <v>34435407.43999999</v>
      </c>
      <c r="G31" s="49" t="s">
        <v>34</v>
      </c>
      <c r="H31" s="45"/>
      <c r="I31" s="46"/>
    </row>
    <row r="32" spans="1:9" s="47" customFormat="1" ht="15.75">
      <c r="A32" s="55" t="str">
        <f>+'[1]Transit'!A32</f>
        <v>Total Estimated Underexpenditures</v>
      </c>
      <c r="B32" s="61"/>
      <c r="C32" s="56">
        <f>+C31+C30</f>
        <v>3900819.8113222364</v>
      </c>
      <c r="D32" s="56">
        <f>+D31+D30</f>
        <v>3900819.8113222364</v>
      </c>
      <c r="E32" s="56">
        <f>+E31+E30</f>
        <v>38336227.87</v>
      </c>
      <c r="F32" s="56">
        <f>+F31+F30</f>
        <v>34435408.05867776</v>
      </c>
      <c r="G32" s="58"/>
      <c r="H32" s="45"/>
      <c r="I32" s="46"/>
    </row>
    <row r="33" spans="1:9" s="47" customFormat="1" ht="15.75">
      <c r="A33" s="39" t="s">
        <v>16</v>
      </c>
      <c r="B33" s="62"/>
      <c r="C33" s="40"/>
      <c r="D33" s="40"/>
      <c r="E33" s="40"/>
      <c r="F33" s="43"/>
      <c r="G33" s="44"/>
      <c r="H33" s="45"/>
      <c r="I33" s="46"/>
    </row>
    <row r="34" spans="1:9" s="47" customFormat="1" ht="15.75">
      <c r="A34" s="63" t="str">
        <f>+'[1]Transit'!A34</f>
        <v>Debt Proceeds</v>
      </c>
      <c r="B34" s="62">
        <f>+'[1]Transit'!B34</f>
        <v>0</v>
      </c>
      <c r="C34" s="62">
        <f>+'[1]Transit'!C34</f>
        <v>0</v>
      </c>
      <c r="D34" s="40">
        <f>+C34</f>
        <v>0</v>
      </c>
      <c r="E34" s="62">
        <f>+'[1]Transit'!E34</f>
        <v>0</v>
      </c>
      <c r="F34" s="43">
        <f>+E34-C34</f>
        <v>0</v>
      </c>
      <c r="G34" s="49"/>
      <c r="H34" s="45"/>
      <c r="I34" s="46"/>
    </row>
    <row r="35" spans="1:9" s="47" customFormat="1" ht="15.75">
      <c r="A35" s="63" t="str">
        <f>+'[1]Transit'!A35</f>
        <v>Misc Balance Adjustments</v>
      </c>
      <c r="B35" s="62">
        <f>+'[1]Transit'!B35</f>
        <v>-2399701.175373135</v>
      </c>
      <c r="C35" s="62">
        <f>+'[1]Transit'!C35</f>
        <v>2403675.3437313433</v>
      </c>
      <c r="D35" s="40">
        <f>+C35</f>
        <v>2403675.3437313433</v>
      </c>
      <c r="E35" s="62">
        <f>+'[1]Transit'!D35</f>
        <v>2403675.3437313433</v>
      </c>
      <c r="F35" s="43">
        <f>+E35-C35</f>
        <v>0</v>
      </c>
      <c r="G35" s="49"/>
      <c r="H35" s="45"/>
      <c r="I35" s="46"/>
    </row>
    <row r="36" spans="1:9" s="47" customFormat="1" ht="15.75">
      <c r="A36" s="48"/>
      <c r="B36" s="62"/>
      <c r="C36" s="40"/>
      <c r="D36" s="40"/>
      <c r="E36" s="40"/>
      <c r="F36" s="43"/>
      <c r="G36" s="49"/>
      <c r="H36" s="45"/>
      <c r="I36" s="46"/>
    </row>
    <row r="37" spans="1:9" s="47" customFormat="1" ht="15.75">
      <c r="A37" s="39" t="s">
        <v>17</v>
      </c>
      <c r="B37" s="56">
        <f>SUM(B34:B36)</f>
        <v>-2399701.175373135</v>
      </c>
      <c r="C37" s="56">
        <f>SUM(C34:C36)</f>
        <v>2403675.3437313433</v>
      </c>
      <c r="D37" s="56">
        <f>SUM(D34:D36)</f>
        <v>2403675.3437313433</v>
      </c>
      <c r="E37" s="56">
        <f>SUM(E34:E36)</f>
        <v>2403675.3437313433</v>
      </c>
      <c r="F37" s="57">
        <f>+E37-C37</f>
        <v>0</v>
      </c>
      <c r="G37" s="49"/>
      <c r="H37" s="45"/>
      <c r="I37" s="46"/>
    </row>
    <row r="38" spans="1:102" s="68" customFormat="1" ht="15.75">
      <c r="A38" s="50" t="s">
        <v>18</v>
      </c>
      <c r="B38" s="64">
        <f>+B8+B21+B28+B37</f>
        <v>446813129.7446267</v>
      </c>
      <c r="C38" s="64">
        <f>+C8+C21+C28+C32+C37</f>
        <v>401844686.32245356</v>
      </c>
      <c r="D38" s="64">
        <f>+D8+D21+D28+D32+D37</f>
        <v>401844686.32245356</v>
      </c>
      <c r="E38" s="64">
        <f>+E8+E21+E28+E32+E37</f>
        <v>420523638.4755289</v>
      </c>
      <c r="F38" s="65">
        <f>SUM(F33:F37)</f>
        <v>0</v>
      </c>
      <c r="G38" s="66"/>
      <c r="H38" s="45"/>
      <c r="I38" s="45"/>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row>
    <row r="39" spans="1:9" s="47" customFormat="1" ht="18">
      <c r="A39" s="39" t="s">
        <v>19</v>
      </c>
      <c r="B39" s="40"/>
      <c r="C39" s="41"/>
      <c r="D39" s="41"/>
      <c r="E39" s="69"/>
      <c r="F39" s="43"/>
      <c r="G39" s="44"/>
      <c r="H39" s="70"/>
      <c r="I39" s="46"/>
    </row>
    <row r="40" spans="1:9" s="47" customFormat="1" ht="15.75">
      <c r="A40" s="39"/>
      <c r="B40" s="40"/>
      <c r="C40" s="41"/>
      <c r="D40" s="41"/>
      <c r="E40" s="69"/>
      <c r="F40" s="43"/>
      <c r="G40" s="49"/>
      <c r="H40" s="70"/>
      <c r="I40" s="46"/>
    </row>
    <row r="41" spans="1:9" s="47" customFormat="1" ht="15.75">
      <c r="A41" s="48" t="str">
        <f>+'[1]Transit'!A44</f>
        <v>Mandated &amp; Rate Stabilization Reserves</v>
      </c>
      <c r="B41" s="40"/>
      <c r="C41" s="41"/>
      <c r="D41" s="41"/>
      <c r="E41" s="69"/>
      <c r="F41" s="43"/>
      <c r="G41" s="49"/>
      <c r="H41" s="70"/>
      <c r="I41" s="46"/>
    </row>
    <row r="42" spans="1:9" s="47" customFormat="1" ht="15.75">
      <c r="A42" s="48" t="str">
        <f>+'[1]Transit'!A45</f>
        <v>Operating Ending Target Requirement</v>
      </c>
      <c r="B42" s="40">
        <f>+'[1]Transit'!B45</f>
        <v>-24950085.6986301</v>
      </c>
      <c r="C42" s="40">
        <f>+'[1]Transit'!C45</f>
        <v>-26693425.2794064</v>
      </c>
      <c r="D42" s="41">
        <f>+C42</f>
        <v>-26693425.2794064</v>
      </c>
      <c r="E42" s="69">
        <f>+'[1]Transit'!D45</f>
        <v>-26693427.8219178</v>
      </c>
      <c r="F42" s="43">
        <f>+E42-C42</f>
        <v>-2.542511399835348</v>
      </c>
      <c r="G42" s="49"/>
      <c r="H42" s="70"/>
      <c r="I42" s="46"/>
    </row>
    <row r="43" spans="1:9" s="47" customFormat="1" ht="15.75">
      <c r="A43" s="48" t="str">
        <f>+'[1]Transit'!A46</f>
        <v>Capital Ending Target Requirement</v>
      </c>
      <c r="B43" s="40">
        <f>+'[1]Transit'!B46</f>
        <v>-274311245.56</v>
      </c>
      <c r="C43" s="40">
        <f>+'[1]Transit'!C46</f>
        <v>-86004537</v>
      </c>
      <c r="D43" s="41">
        <f>+C43</f>
        <v>-86004537</v>
      </c>
      <c r="E43" s="69">
        <f>+'[1]Transit'!D46</f>
        <v>-104201891.56</v>
      </c>
      <c r="F43" s="43">
        <f>+E43-C43</f>
        <v>-18197354.560000002</v>
      </c>
      <c r="G43" s="49" t="s">
        <v>33</v>
      </c>
      <c r="H43" s="70"/>
      <c r="I43" s="46"/>
    </row>
    <row r="44" spans="1:9" s="47" customFormat="1" ht="15.75">
      <c r="A44" s="48" t="str">
        <f>+'[1]Transit'!A47</f>
        <v>RFRF Ending Target Requirement</v>
      </c>
      <c r="B44" s="40">
        <f>+'[1]Transit'!B47</f>
        <v>-173419247.419206</v>
      </c>
      <c r="C44" s="40">
        <f>+'[1]Transit'!C47</f>
        <v>-153604210.847532</v>
      </c>
      <c r="D44" s="41">
        <f>+C44</f>
        <v>-153604210.847532</v>
      </c>
      <c r="E44" s="69">
        <f>+'[1]Transit'!D47</f>
        <v>-168432635.050442</v>
      </c>
      <c r="F44" s="43">
        <f>+E44-C44</f>
        <v>-14828424.202910006</v>
      </c>
      <c r="G44" s="49" t="s">
        <v>33</v>
      </c>
      <c r="H44" s="70"/>
      <c r="I44" s="46"/>
    </row>
    <row r="45" spans="1:9" s="47" customFormat="1" ht="15.75">
      <c r="A45" s="48" t="str">
        <f>+'[1]Transit'!A48</f>
        <v>Bond Ending Reserve Requirement</v>
      </c>
      <c r="B45" s="40">
        <f>+'[1]Transit'!B48</f>
        <v>-16803303.0519339</v>
      </c>
      <c r="C45" s="40">
        <f>+'[1]Transit'!C48</f>
        <v>-17072246.5917285</v>
      </c>
      <c r="D45" s="41">
        <f>+C45</f>
        <v>-17072246.5917285</v>
      </c>
      <c r="E45" s="69">
        <f>+'[1]Transit'!D48</f>
        <v>-17072246.621728502</v>
      </c>
      <c r="F45" s="43">
        <f>+E45-C45</f>
        <v>-0.030000001192092896</v>
      </c>
      <c r="G45" s="49"/>
      <c r="H45" s="70"/>
      <c r="I45" s="46"/>
    </row>
    <row r="46" spans="1:9" s="47" customFormat="1" ht="15.75">
      <c r="A46" s="48" t="str">
        <f>+'[1]Transit'!A49</f>
        <v>Revenue Stabilization Reserve</v>
      </c>
      <c r="B46" s="40">
        <f>+'[1]Transit'!B49</f>
        <v>-26403928.0038699</v>
      </c>
      <c r="C46" s="40">
        <f>+'[1]Transit'!C49</f>
        <v>-118457449.83862</v>
      </c>
      <c r="D46" s="41">
        <f>+C46</f>
        <v>-118457449.83862</v>
      </c>
      <c r="E46" s="69">
        <f>+'[1]Transit'!D49</f>
        <v>-104114114.654149</v>
      </c>
      <c r="F46" s="43">
        <f>+E46-C46</f>
        <v>14343335.184471011</v>
      </c>
      <c r="G46" s="49" t="s">
        <v>33</v>
      </c>
      <c r="H46" s="70"/>
      <c r="I46" s="46"/>
    </row>
    <row r="47" spans="1:9" s="47" customFormat="1" ht="15.75">
      <c r="A47" s="48"/>
      <c r="B47" s="40"/>
      <c r="C47" s="41"/>
      <c r="D47" s="41"/>
      <c r="E47" s="69"/>
      <c r="F47" s="43"/>
      <c r="G47" s="49"/>
      <c r="H47" s="70"/>
      <c r="I47" s="46"/>
    </row>
    <row r="48" spans="1:9" s="47" customFormat="1" ht="15.75">
      <c r="A48" s="39" t="s">
        <v>20</v>
      </c>
      <c r="B48" s="71">
        <f>SUM(B39:B47)</f>
        <v>-515887809.73363984</v>
      </c>
      <c r="C48" s="72">
        <f>SUM(C39:C47)</f>
        <v>-401831869.5572869</v>
      </c>
      <c r="D48" s="72">
        <f>SUM(D39:D47)</f>
        <v>-401831869.5572869</v>
      </c>
      <c r="E48" s="73">
        <f>SUM(E39:E47)</f>
        <v>-420514315.7082373</v>
      </c>
      <c r="F48" s="43">
        <f>+E48-C48</f>
        <v>-18682446.150950372</v>
      </c>
      <c r="G48" s="49"/>
      <c r="H48" s="70"/>
      <c r="I48" s="46"/>
    </row>
    <row r="49" spans="1:9" s="47" customFormat="1" ht="15.75">
      <c r="A49" s="48"/>
      <c r="B49" s="40"/>
      <c r="C49" s="41"/>
      <c r="D49" s="41"/>
      <c r="E49" s="69"/>
      <c r="F49" s="43"/>
      <c r="G49" s="49"/>
      <c r="H49" s="70"/>
      <c r="I49" s="46"/>
    </row>
    <row r="50" spans="1:9" s="38" customFormat="1" ht="15.75">
      <c r="A50" s="48" t="s">
        <v>21</v>
      </c>
      <c r="B50" s="40"/>
      <c r="C50" s="41"/>
      <c r="D50" s="41"/>
      <c r="E50" s="41"/>
      <c r="F50" s="43"/>
      <c r="G50" s="49"/>
      <c r="H50" s="74"/>
      <c r="I50" s="37"/>
    </row>
    <row r="51" spans="1:9" s="38" customFormat="1" ht="15.75">
      <c r="A51" s="50" t="s">
        <v>22</v>
      </c>
      <c r="B51" s="51">
        <f>+B38+B48</f>
        <v>-69074679.98901314</v>
      </c>
      <c r="C51" s="75">
        <f>+C38+C48</f>
        <v>12816.765166640282</v>
      </c>
      <c r="D51" s="75">
        <f>+D38+D48</f>
        <v>12816.765166640282</v>
      </c>
      <c r="E51" s="75">
        <f>+E38+E48</f>
        <v>9322.767291605473</v>
      </c>
      <c r="F51" s="65">
        <f>SUM(F39:F49)</f>
        <v>-37364892.301900774</v>
      </c>
      <c r="G51" s="66"/>
      <c r="H51" s="36"/>
      <c r="I51" s="37"/>
    </row>
    <row r="52" spans="1:8" s="81" customFormat="1" ht="15.75" customHeight="1">
      <c r="A52" s="76" t="s">
        <v>23</v>
      </c>
      <c r="B52" s="77"/>
      <c r="C52" s="78"/>
      <c r="D52" s="77"/>
      <c r="E52" s="77"/>
      <c r="F52" s="79"/>
      <c r="G52" s="77"/>
      <c r="H52" s="80"/>
    </row>
    <row r="53" spans="1:8" s="81" customFormat="1" ht="15.75" customHeight="1">
      <c r="A53" s="82" t="s">
        <v>24</v>
      </c>
      <c r="B53" s="83"/>
      <c r="C53" s="83"/>
      <c r="D53" s="83"/>
      <c r="E53" s="83"/>
      <c r="F53" s="83"/>
      <c r="G53" s="83"/>
      <c r="H53" s="84"/>
    </row>
    <row r="54" spans="1:8" s="81" customFormat="1" ht="15.75" customHeight="1">
      <c r="A54" s="82" t="s">
        <v>25</v>
      </c>
      <c r="B54" s="83"/>
      <c r="C54" s="83"/>
      <c r="D54" s="83"/>
      <c r="E54" s="83"/>
      <c r="F54" s="83"/>
      <c r="G54" s="83"/>
      <c r="H54" s="84"/>
    </row>
    <row r="55" spans="1:8" s="47" customFormat="1" ht="30" customHeight="1">
      <c r="A55" s="96" t="s">
        <v>26</v>
      </c>
      <c r="B55" s="96"/>
      <c r="C55" s="96"/>
      <c r="D55" s="96"/>
      <c r="E55" s="96"/>
      <c r="F55" s="96"/>
      <c r="G55" s="96"/>
      <c r="H55" s="96"/>
    </row>
    <row r="56" spans="1:8" s="47" customFormat="1" ht="30.75" customHeight="1">
      <c r="A56" s="97" t="s">
        <v>27</v>
      </c>
      <c r="B56" s="97"/>
      <c r="C56" s="97"/>
      <c r="D56" s="97"/>
      <c r="E56" s="97"/>
      <c r="F56" s="97"/>
      <c r="G56" s="97"/>
      <c r="H56" s="97"/>
    </row>
    <row r="57" spans="1:8" s="47" customFormat="1" ht="47.25" customHeight="1">
      <c r="A57" s="97" t="s">
        <v>31</v>
      </c>
      <c r="B57" s="97"/>
      <c r="C57" s="97"/>
      <c r="D57" s="97"/>
      <c r="E57" s="97"/>
      <c r="F57" s="97"/>
      <c r="G57" s="97"/>
      <c r="H57" s="97"/>
    </row>
    <row r="58" spans="1:8" s="47" customFormat="1" ht="15" customHeight="1">
      <c r="A58" s="85"/>
      <c r="B58" s="86"/>
      <c r="C58" s="87"/>
      <c r="D58" s="86"/>
      <c r="E58" s="86"/>
      <c r="F58" s="86"/>
      <c r="G58" s="88"/>
      <c r="H58" s="67"/>
    </row>
    <row r="59" spans="1:8" s="47" customFormat="1" ht="15.75">
      <c r="A59" s="85"/>
      <c r="B59" s="86"/>
      <c r="C59" s="87"/>
      <c r="D59" s="86"/>
      <c r="E59" s="86"/>
      <c r="F59" s="86"/>
      <c r="G59" s="88"/>
      <c r="H59" s="67"/>
    </row>
    <row r="60" spans="1:8" s="47" customFormat="1" ht="15.75">
      <c r="A60" s="85"/>
      <c r="B60" s="86"/>
      <c r="C60" s="87"/>
      <c r="D60" s="86"/>
      <c r="E60" s="86"/>
      <c r="F60" s="86"/>
      <c r="G60" s="88"/>
      <c r="H60" s="67"/>
    </row>
    <row r="61" spans="1:8" s="47" customFormat="1" ht="15.75">
      <c r="A61" s="85"/>
      <c r="B61" s="86"/>
      <c r="C61" s="87"/>
      <c r="D61" s="86"/>
      <c r="E61" s="86"/>
      <c r="F61" s="86"/>
      <c r="G61" s="88"/>
      <c r="H61" s="67"/>
    </row>
    <row r="62" spans="2:8" ht="15">
      <c r="B62" s="90"/>
      <c r="C62" s="91"/>
      <c r="D62" s="90"/>
      <c r="E62" s="90"/>
      <c r="F62" s="90"/>
      <c r="G62" s="92"/>
      <c r="H62" s="93"/>
    </row>
    <row r="63" spans="2:8" ht="15">
      <c r="B63" s="90"/>
      <c r="C63" s="91"/>
      <c r="D63" s="90"/>
      <c r="E63" s="90"/>
      <c r="F63" s="90"/>
      <c r="G63" s="92"/>
      <c r="H63" s="93"/>
    </row>
    <row r="64" spans="2:8" ht="15">
      <c r="B64" s="90"/>
      <c r="C64" s="91"/>
      <c r="D64" s="90"/>
      <c r="E64" s="90"/>
      <c r="F64" s="90"/>
      <c r="G64" s="92"/>
      <c r="H64" s="93"/>
    </row>
    <row r="65" spans="2:8" ht="15">
      <c r="B65" s="90"/>
      <c r="C65" s="91"/>
      <c r="D65" s="90"/>
      <c r="E65" s="90"/>
      <c r="F65" s="90"/>
      <c r="G65" s="92"/>
      <c r="H65" s="93"/>
    </row>
    <row r="66" ht="12.75">
      <c r="G66" s="92"/>
    </row>
    <row r="67" ht="12.75">
      <c r="G67" s="92"/>
    </row>
    <row r="68" ht="12.75">
      <c r="G68" s="92"/>
    </row>
    <row r="69" ht="12.75">
      <c r="G69" s="92"/>
    </row>
    <row r="70" ht="12.75">
      <c r="G70" s="92"/>
    </row>
    <row r="71" ht="12.75">
      <c r="G71" s="92"/>
    </row>
    <row r="72" ht="12.75">
      <c r="G72" s="92"/>
    </row>
    <row r="73" ht="12.75">
      <c r="G73" s="92"/>
    </row>
    <row r="74" ht="12.75">
      <c r="G74" s="92"/>
    </row>
    <row r="75" ht="12.75">
      <c r="G75" s="92"/>
    </row>
    <row r="76" ht="12.75">
      <c r="G76" s="92"/>
    </row>
    <row r="77" ht="12.75">
      <c r="G77" s="92"/>
    </row>
    <row r="78" ht="12.75">
      <c r="G78" s="92"/>
    </row>
    <row r="79" ht="12.75">
      <c r="G79" s="92"/>
    </row>
    <row r="80" spans="1:102" s="8" customFormat="1" ht="12.75">
      <c r="A80" s="89"/>
      <c r="B80" s="3"/>
      <c r="C80" s="94"/>
      <c r="D80" s="3"/>
      <c r="E80" s="3"/>
      <c r="F80" s="3"/>
      <c r="G80" s="92"/>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row>
    <row r="81" spans="1:102" s="8" customFormat="1" ht="12.75">
      <c r="A81" s="89"/>
      <c r="B81" s="3"/>
      <c r="C81" s="94"/>
      <c r="D81" s="3"/>
      <c r="E81" s="3"/>
      <c r="F81" s="3"/>
      <c r="G81" s="92"/>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row>
    <row r="82" spans="1:102" s="8" customFormat="1" ht="12.75">
      <c r="A82" s="89"/>
      <c r="B82" s="3"/>
      <c r="C82" s="94"/>
      <c r="D82" s="3"/>
      <c r="E82" s="3"/>
      <c r="F82" s="3"/>
      <c r="G82" s="92"/>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row>
    <row r="83" spans="1:102" s="8" customFormat="1" ht="12.75">
      <c r="A83" s="89"/>
      <c r="B83" s="3"/>
      <c r="C83" s="94"/>
      <c r="D83" s="3"/>
      <c r="E83" s="3"/>
      <c r="F83" s="3"/>
      <c r="G83" s="92"/>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row>
    <row r="84" spans="1:102" s="8" customFormat="1" ht="12.75">
      <c r="A84" s="89"/>
      <c r="B84" s="3"/>
      <c r="C84" s="94"/>
      <c r="D84" s="3"/>
      <c r="E84" s="3"/>
      <c r="F84" s="3"/>
      <c r="G84" s="92"/>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row>
    <row r="85" spans="1:102" s="8" customFormat="1" ht="12.75">
      <c r="A85" s="89"/>
      <c r="B85" s="3"/>
      <c r="C85" s="94"/>
      <c r="D85" s="3"/>
      <c r="E85" s="3"/>
      <c r="F85" s="3"/>
      <c r="G85" s="92"/>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row>
    <row r="86" spans="1:102" s="8" customFormat="1" ht="12.75">
      <c r="A86" s="89"/>
      <c r="B86" s="3"/>
      <c r="C86" s="94"/>
      <c r="D86" s="3"/>
      <c r="E86" s="3"/>
      <c r="F86" s="3"/>
      <c r="G86" s="92"/>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row>
    <row r="87" spans="1:102" s="8" customFormat="1" ht="12.75">
      <c r="A87" s="89"/>
      <c r="B87" s="3"/>
      <c r="C87" s="94"/>
      <c r="D87" s="3"/>
      <c r="E87" s="3"/>
      <c r="F87" s="3"/>
      <c r="G87" s="92"/>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row>
    <row r="88" spans="1:102" s="8" customFormat="1" ht="12.75">
      <c r="A88" s="89"/>
      <c r="B88" s="3"/>
      <c r="C88" s="94"/>
      <c r="D88" s="3"/>
      <c r="E88" s="3"/>
      <c r="F88" s="3"/>
      <c r="G88" s="92"/>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row>
    <row r="89" spans="1:102" s="8" customFormat="1" ht="12.75">
      <c r="A89" s="89"/>
      <c r="B89" s="3"/>
      <c r="C89" s="94"/>
      <c r="D89" s="3"/>
      <c r="E89" s="3"/>
      <c r="F89" s="3"/>
      <c r="G89" s="92"/>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row>
    <row r="90" spans="1:102" s="8" customFormat="1" ht="12.75">
      <c r="A90" s="89"/>
      <c r="B90" s="3"/>
      <c r="C90" s="94"/>
      <c r="D90" s="3"/>
      <c r="E90" s="3"/>
      <c r="F90" s="3"/>
      <c r="G90" s="92"/>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row>
    <row r="91" spans="1:102" s="8" customFormat="1" ht="12.75">
      <c r="A91" s="89"/>
      <c r="B91" s="3"/>
      <c r="C91" s="94"/>
      <c r="D91" s="3"/>
      <c r="E91" s="3"/>
      <c r="F91" s="3"/>
      <c r="G91" s="92"/>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row>
    <row r="92" spans="1:102" s="8" customFormat="1" ht="12.75">
      <c r="A92" s="89"/>
      <c r="B92" s="3"/>
      <c r="C92" s="94"/>
      <c r="D92" s="3"/>
      <c r="E92" s="3"/>
      <c r="F92" s="3"/>
      <c r="G92" s="92"/>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row>
    <row r="93" spans="1:102" s="8" customFormat="1" ht="12.75">
      <c r="A93" s="89"/>
      <c r="B93" s="3"/>
      <c r="C93" s="94"/>
      <c r="D93" s="3"/>
      <c r="E93" s="3"/>
      <c r="F93" s="3"/>
      <c r="G93" s="92"/>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row>
    <row r="94" spans="1:102" s="8" customFormat="1" ht="12.75">
      <c r="A94" s="89"/>
      <c r="B94" s="3"/>
      <c r="C94" s="94"/>
      <c r="D94" s="3"/>
      <c r="E94" s="3"/>
      <c r="F94" s="3"/>
      <c r="G94" s="92"/>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row>
    <row r="95" spans="1:102" s="8" customFormat="1" ht="12.75">
      <c r="A95" s="89"/>
      <c r="B95" s="3"/>
      <c r="C95" s="94"/>
      <c r="D95" s="3"/>
      <c r="E95" s="3"/>
      <c r="F95" s="3"/>
      <c r="G95" s="92"/>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row>
    <row r="96" spans="1:102" s="8" customFormat="1" ht="12.75">
      <c r="A96" s="89"/>
      <c r="B96" s="3"/>
      <c r="C96" s="94"/>
      <c r="D96" s="3"/>
      <c r="E96" s="3"/>
      <c r="F96" s="3"/>
      <c r="G96" s="92"/>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row>
    <row r="97" spans="1:102" s="8" customFormat="1" ht="12.75">
      <c r="A97" s="89"/>
      <c r="B97" s="3"/>
      <c r="C97" s="94"/>
      <c r="D97" s="3"/>
      <c r="E97" s="3"/>
      <c r="F97" s="3"/>
      <c r="G97" s="92"/>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row>
    <row r="98" spans="1:102" s="8" customFormat="1" ht="12.75">
      <c r="A98" s="89"/>
      <c r="B98" s="3"/>
      <c r="C98" s="94"/>
      <c r="D98" s="3"/>
      <c r="E98" s="3"/>
      <c r="F98" s="3"/>
      <c r="G98" s="92"/>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row>
    <row r="99" spans="1:102" s="8" customFormat="1" ht="12.75">
      <c r="A99" s="89"/>
      <c r="B99" s="3"/>
      <c r="C99" s="94"/>
      <c r="D99" s="3"/>
      <c r="E99" s="3"/>
      <c r="F99" s="3"/>
      <c r="G99" s="92"/>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row>
    <row r="100" spans="1:102" s="8" customFormat="1" ht="12.75">
      <c r="A100" s="89"/>
      <c r="B100" s="3"/>
      <c r="C100" s="94"/>
      <c r="D100" s="3"/>
      <c r="E100" s="3"/>
      <c r="F100" s="3"/>
      <c r="G100" s="92"/>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row>
    <row r="101" spans="1:102" s="8" customFormat="1" ht="12.75">
      <c r="A101" s="89"/>
      <c r="B101" s="3"/>
      <c r="C101" s="94"/>
      <c r="D101" s="3"/>
      <c r="E101" s="3"/>
      <c r="F101" s="3"/>
      <c r="G101" s="92"/>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row>
    <row r="102" spans="1:102" s="8" customFormat="1" ht="12.75">
      <c r="A102" s="89"/>
      <c r="B102" s="3"/>
      <c r="C102" s="94"/>
      <c r="D102" s="3"/>
      <c r="E102" s="3"/>
      <c r="F102" s="3"/>
      <c r="G102" s="92"/>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row>
    <row r="103" spans="1:102" s="8" customFormat="1" ht="12.75">
      <c r="A103" s="89"/>
      <c r="B103" s="3"/>
      <c r="C103" s="94"/>
      <c r="D103" s="3"/>
      <c r="E103" s="3"/>
      <c r="F103" s="3"/>
      <c r="G103" s="92"/>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row>
    <row r="104" spans="1:102" s="8" customFormat="1" ht="12.75">
      <c r="A104" s="89"/>
      <c r="B104" s="3"/>
      <c r="C104" s="94"/>
      <c r="D104" s="3"/>
      <c r="E104" s="3"/>
      <c r="F104" s="3"/>
      <c r="G104" s="92"/>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row>
    <row r="105" spans="1:102" s="8" customFormat="1" ht="12.75">
      <c r="A105" s="89"/>
      <c r="B105" s="3"/>
      <c r="C105" s="94"/>
      <c r="D105" s="3"/>
      <c r="E105" s="3"/>
      <c r="F105" s="3"/>
      <c r="G105" s="92"/>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row>
    <row r="106" spans="1:102" s="8" customFormat="1" ht="12.75">
      <c r="A106" s="89"/>
      <c r="B106" s="3"/>
      <c r="C106" s="94"/>
      <c r="D106" s="3"/>
      <c r="E106" s="3"/>
      <c r="F106" s="3"/>
      <c r="G106" s="92"/>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row>
    <row r="107" spans="1:102" s="8" customFormat="1" ht="12.75">
      <c r="A107" s="89"/>
      <c r="B107" s="3"/>
      <c r="C107" s="94"/>
      <c r="D107" s="3"/>
      <c r="E107" s="3"/>
      <c r="F107" s="3"/>
      <c r="G107" s="92"/>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row>
    <row r="108" spans="1:102" s="8" customFormat="1" ht="12.75">
      <c r="A108" s="89"/>
      <c r="B108" s="3"/>
      <c r="C108" s="94"/>
      <c r="D108" s="3"/>
      <c r="E108" s="3"/>
      <c r="F108" s="3"/>
      <c r="G108" s="92"/>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row>
    <row r="109" spans="1:102" s="8" customFormat="1" ht="12.75">
      <c r="A109" s="89"/>
      <c r="B109" s="3"/>
      <c r="C109" s="94"/>
      <c r="D109" s="3"/>
      <c r="E109" s="3"/>
      <c r="F109" s="3"/>
      <c r="G109" s="92"/>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row>
    <row r="110" spans="1:102" s="8" customFormat="1" ht="12.75">
      <c r="A110" s="89"/>
      <c r="B110" s="3"/>
      <c r="C110" s="94"/>
      <c r="D110" s="3"/>
      <c r="E110" s="3"/>
      <c r="F110" s="3"/>
      <c r="G110" s="92"/>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row>
    <row r="111" spans="1:102" s="8" customFormat="1" ht="12.75">
      <c r="A111" s="89"/>
      <c r="B111" s="3"/>
      <c r="C111" s="94"/>
      <c r="D111" s="3"/>
      <c r="E111" s="3"/>
      <c r="F111" s="3"/>
      <c r="G111" s="92"/>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row>
    <row r="112" spans="1:102" s="8" customFormat="1" ht="12.75">
      <c r="A112" s="89"/>
      <c r="B112" s="3"/>
      <c r="C112" s="94"/>
      <c r="D112" s="3"/>
      <c r="E112" s="3"/>
      <c r="F112" s="3"/>
      <c r="G112" s="92"/>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row>
    <row r="113" spans="1:102" s="8" customFormat="1" ht="12.75">
      <c r="A113" s="89"/>
      <c r="B113" s="3"/>
      <c r="C113" s="94"/>
      <c r="D113" s="3"/>
      <c r="E113" s="3"/>
      <c r="F113" s="3"/>
      <c r="G113" s="92"/>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row>
    <row r="114" spans="1:102" s="8" customFormat="1" ht="12.75">
      <c r="A114" s="89"/>
      <c r="B114" s="3"/>
      <c r="C114" s="94"/>
      <c r="D114" s="3"/>
      <c r="E114" s="3"/>
      <c r="F114" s="3"/>
      <c r="G114" s="92"/>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row>
    <row r="115" spans="1:102" s="8" customFormat="1" ht="12.75">
      <c r="A115" s="89"/>
      <c r="B115" s="3"/>
      <c r="C115" s="94"/>
      <c r="D115" s="3"/>
      <c r="E115" s="3"/>
      <c r="F115" s="3"/>
      <c r="G115" s="92"/>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row>
    <row r="116" spans="1:102" s="8" customFormat="1" ht="12.75">
      <c r="A116" s="89"/>
      <c r="B116" s="3"/>
      <c r="C116" s="94"/>
      <c r="D116" s="3"/>
      <c r="E116" s="3"/>
      <c r="F116" s="3"/>
      <c r="G116" s="92"/>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row>
    <row r="117" spans="1:102" s="8" customFormat="1" ht="12.75">
      <c r="A117" s="89"/>
      <c r="B117" s="3"/>
      <c r="C117" s="94"/>
      <c r="D117" s="3"/>
      <c r="E117" s="3"/>
      <c r="F117" s="3"/>
      <c r="G117" s="92"/>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row>
    <row r="118" spans="1:102" s="8" customFormat="1" ht="12.75">
      <c r="A118" s="89"/>
      <c r="B118" s="3"/>
      <c r="C118" s="94"/>
      <c r="D118" s="3"/>
      <c r="E118" s="3"/>
      <c r="F118" s="3"/>
      <c r="G118" s="92"/>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row>
    <row r="119" spans="1:102" s="8" customFormat="1" ht="12.75">
      <c r="A119" s="89"/>
      <c r="B119" s="3"/>
      <c r="C119" s="94"/>
      <c r="D119" s="3"/>
      <c r="E119" s="3"/>
      <c r="F119" s="3"/>
      <c r="G119" s="92"/>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row>
    <row r="120" spans="1:102" s="8" customFormat="1" ht="12.75">
      <c r="A120" s="89"/>
      <c r="B120" s="3"/>
      <c r="C120" s="94"/>
      <c r="D120" s="3"/>
      <c r="E120" s="3"/>
      <c r="F120" s="3"/>
      <c r="G120" s="92"/>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row>
    <row r="121" spans="1:102" s="8" customFormat="1" ht="12.75">
      <c r="A121" s="89"/>
      <c r="B121" s="3"/>
      <c r="C121" s="94"/>
      <c r="D121" s="3"/>
      <c r="E121" s="3"/>
      <c r="F121" s="3"/>
      <c r="G121" s="92"/>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row>
    <row r="122" spans="1:102" s="8" customFormat="1" ht="12.75">
      <c r="A122" s="89"/>
      <c r="B122" s="3"/>
      <c r="C122" s="94"/>
      <c r="D122" s="3"/>
      <c r="E122" s="3"/>
      <c r="F122" s="3"/>
      <c r="G122" s="92"/>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row>
    <row r="123" spans="1:102" s="8" customFormat="1" ht="12.75">
      <c r="A123" s="89"/>
      <c r="B123" s="3"/>
      <c r="C123" s="94"/>
      <c r="D123" s="3"/>
      <c r="E123" s="3"/>
      <c r="F123" s="3"/>
      <c r="G123" s="92"/>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row>
    <row r="124" spans="1:102" s="8" customFormat="1" ht="12.75">
      <c r="A124" s="89"/>
      <c r="B124" s="3"/>
      <c r="C124" s="94"/>
      <c r="D124" s="3"/>
      <c r="E124" s="3"/>
      <c r="F124" s="3"/>
      <c r="G124" s="92"/>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row>
    <row r="125" spans="1:102" s="8" customFormat="1" ht="12.75">
      <c r="A125" s="89"/>
      <c r="B125" s="3"/>
      <c r="C125" s="94"/>
      <c r="D125" s="3"/>
      <c r="E125" s="3"/>
      <c r="F125" s="3"/>
      <c r="G125" s="92"/>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row>
    <row r="126" spans="1:102" s="8" customFormat="1" ht="12.75">
      <c r="A126" s="89"/>
      <c r="B126" s="3"/>
      <c r="C126" s="94"/>
      <c r="D126" s="3"/>
      <c r="E126" s="3"/>
      <c r="F126" s="3"/>
      <c r="G126" s="92"/>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row>
    <row r="127" spans="1:102" s="8" customFormat="1" ht="12.75">
      <c r="A127" s="89"/>
      <c r="B127" s="3"/>
      <c r="C127" s="94"/>
      <c r="D127" s="3"/>
      <c r="E127" s="3"/>
      <c r="F127" s="3"/>
      <c r="G127" s="92"/>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row>
    <row r="128" spans="1:102" s="8" customFormat="1" ht="12.75">
      <c r="A128" s="89"/>
      <c r="B128" s="3"/>
      <c r="C128" s="94"/>
      <c r="D128" s="3"/>
      <c r="E128" s="3"/>
      <c r="F128" s="3"/>
      <c r="G128" s="92"/>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row>
    <row r="129" spans="1:102" s="8" customFormat="1" ht="12.75">
      <c r="A129" s="89"/>
      <c r="B129" s="3"/>
      <c r="C129" s="94"/>
      <c r="D129" s="3"/>
      <c r="E129" s="3"/>
      <c r="F129" s="3"/>
      <c r="G129" s="92"/>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row>
    <row r="130" spans="1:102" s="8" customFormat="1" ht="12.75">
      <c r="A130" s="89"/>
      <c r="B130" s="3"/>
      <c r="C130" s="94"/>
      <c r="D130" s="3"/>
      <c r="E130" s="3"/>
      <c r="F130" s="3"/>
      <c r="G130" s="92"/>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row>
    <row r="131" spans="1:102" s="8" customFormat="1" ht="12.75">
      <c r="A131" s="89"/>
      <c r="B131" s="3"/>
      <c r="C131" s="94"/>
      <c r="D131" s="3"/>
      <c r="E131" s="3"/>
      <c r="F131" s="3"/>
      <c r="G131" s="92"/>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row>
    <row r="132" spans="1:102" s="8" customFormat="1" ht="12.75">
      <c r="A132" s="89"/>
      <c r="B132" s="3"/>
      <c r="C132" s="94"/>
      <c r="D132" s="3"/>
      <c r="E132" s="3"/>
      <c r="F132" s="3"/>
      <c r="G132" s="92"/>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row>
    <row r="133" spans="1:102" s="8" customFormat="1" ht="12.75">
      <c r="A133" s="89"/>
      <c r="B133" s="3"/>
      <c r="C133" s="94"/>
      <c r="D133" s="3"/>
      <c r="E133" s="3"/>
      <c r="F133" s="3"/>
      <c r="G133" s="92"/>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row>
    <row r="134" spans="1:102" s="8" customFormat="1" ht="12.75">
      <c r="A134" s="89"/>
      <c r="B134" s="3"/>
      <c r="C134" s="94"/>
      <c r="D134" s="3"/>
      <c r="E134" s="3"/>
      <c r="F134" s="3"/>
      <c r="G134" s="92"/>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row>
    <row r="135" spans="1:102" s="8" customFormat="1" ht="12.75">
      <c r="A135" s="89"/>
      <c r="B135" s="3"/>
      <c r="C135" s="94"/>
      <c r="D135" s="3"/>
      <c r="E135" s="3"/>
      <c r="F135" s="3"/>
      <c r="G135" s="92"/>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row>
    <row r="136" spans="1:102" s="8" customFormat="1" ht="12.75">
      <c r="A136" s="89"/>
      <c r="B136" s="3"/>
      <c r="C136" s="94"/>
      <c r="D136" s="3"/>
      <c r="E136" s="3"/>
      <c r="F136" s="3"/>
      <c r="G136" s="92"/>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row>
    <row r="137" spans="1:102" s="8" customFormat="1" ht="12.75">
      <c r="A137" s="89"/>
      <c r="B137" s="3"/>
      <c r="C137" s="94"/>
      <c r="D137" s="3"/>
      <c r="E137" s="3"/>
      <c r="F137" s="3"/>
      <c r="G137" s="92"/>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row>
    <row r="138" spans="1:102" s="8" customFormat="1" ht="12.75">
      <c r="A138" s="89"/>
      <c r="B138" s="3"/>
      <c r="C138" s="94"/>
      <c r="D138" s="3"/>
      <c r="E138" s="3"/>
      <c r="F138" s="3"/>
      <c r="G138" s="92"/>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row>
    <row r="139" spans="1:102" s="8" customFormat="1" ht="12.75">
      <c r="A139" s="89"/>
      <c r="B139" s="3"/>
      <c r="C139" s="94"/>
      <c r="D139" s="3"/>
      <c r="E139" s="3"/>
      <c r="F139" s="3"/>
      <c r="G139" s="92"/>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row>
    <row r="140" spans="1:102" s="8" customFormat="1" ht="12.75">
      <c r="A140" s="89"/>
      <c r="B140" s="3"/>
      <c r="C140" s="94"/>
      <c r="D140" s="3"/>
      <c r="E140" s="3"/>
      <c r="F140" s="3"/>
      <c r="G140" s="92"/>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row>
    <row r="141" spans="1:102" s="8" customFormat="1" ht="12.75">
      <c r="A141" s="89"/>
      <c r="B141" s="3"/>
      <c r="C141" s="94"/>
      <c r="D141" s="3"/>
      <c r="E141" s="3"/>
      <c r="F141" s="3"/>
      <c r="G141" s="92"/>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row>
    <row r="142" spans="1:102" s="8" customFormat="1" ht="12.75">
      <c r="A142" s="89"/>
      <c r="B142" s="3"/>
      <c r="C142" s="94"/>
      <c r="D142" s="3"/>
      <c r="E142" s="3"/>
      <c r="F142" s="3"/>
      <c r="G142" s="92"/>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row>
    <row r="143" spans="1:102" s="8" customFormat="1" ht="12.75">
      <c r="A143" s="89"/>
      <c r="B143" s="3"/>
      <c r="C143" s="94"/>
      <c r="D143" s="3"/>
      <c r="E143" s="3"/>
      <c r="F143" s="3"/>
      <c r="G143" s="92"/>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row>
    <row r="144" spans="1:102" s="8" customFormat="1" ht="12.75">
      <c r="A144" s="89"/>
      <c r="B144" s="3"/>
      <c r="C144" s="94"/>
      <c r="D144" s="3"/>
      <c r="E144" s="3"/>
      <c r="F144" s="3"/>
      <c r="G144" s="92"/>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row>
    <row r="145" spans="1:102" s="8" customFormat="1" ht="12.75">
      <c r="A145" s="89"/>
      <c r="B145" s="3"/>
      <c r="C145" s="94"/>
      <c r="D145" s="3"/>
      <c r="E145" s="3"/>
      <c r="F145" s="3"/>
      <c r="G145" s="92"/>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row>
    <row r="146" spans="1:102" s="8" customFormat="1" ht="12.75">
      <c r="A146" s="89"/>
      <c r="B146" s="3"/>
      <c r="C146" s="94"/>
      <c r="D146" s="3"/>
      <c r="E146" s="3"/>
      <c r="F146" s="3"/>
      <c r="G146" s="92"/>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row>
    <row r="147" spans="1:102" s="8" customFormat="1" ht="12.75">
      <c r="A147" s="89"/>
      <c r="B147" s="3"/>
      <c r="C147" s="94"/>
      <c r="D147" s="3"/>
      <c r="E147" s="3"/>
      <c r="F147" s="3"/>
      <c r="G147" s="92"/>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row>
    <row r="148" spans="1:102" s="8" customFormat="1" ht="12.75">
      <c r="A148" s="89"/>
      <c r="B148" s="3"/>
      <c r="C148" s="94"/>
      <c r="D148" s="3"/>
      <c r="E148" s="3"/>
      <c r="F148" s="3"/>
      <c r="G148" s="92"/>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row>
    <row r="149" spans="1:102" s="8" customFormat="1" ht="12.75">
      <c r="A149" s="89"/>
      <c r="B149" s="3"/>
      <c r="C149" s="94"/>
      <c r="D149" s="3"/>
      <c r="E149" s="3"/>
      <c r="F149" s="3"/>
      <c r="G149" s="92"/>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row>
    <row r="150" spans="1:102" s="8" customFormat="1" ht="12.75">
      <c r="A150" s="89"/>
      <c r="B150" s="3"/>
      <c r="C150" s="94"/>
      <c r="D150" s="3"/>
      <c r="E150" s="3"/>
      <c r="F150" s="3"/>
      <c r="G150" s="92"/>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row>
    <row r="151" spans="1:102" s="8" customFormat="1" ht="12.75">
      <c r="A151" s="89"/>
      <c r="B151" s="3"/>
      <c r="C151" s="94"/>
      <c r="D151" s="3"/>
      <c r="E151" s="3"/>
      <c r="F151" s="3"/>
      <c r="G151" s="92"/>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row>
    <row r="152" spans="1:102" s="8" customFormat="1" ht="12.75">
      <c r="A152" s="89"/>
      <c r="B152" s="3"/>
      <c r="C152" s="94"/>
      <c r="D152" s="3"/>
      <c r="E152" s="3"/>
      <c r="F152" s="3"/>
      <c r="G152" s="92"/>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row>
    <row r="153" spans="1:102" s="8" customFormat="1" ht="12.75">
      <c r="A153" s="89"/>
      <c r="B153" s="3"/>
      <c r="C153" s="94"/>
      <c r="D153" s="3"/>
      <c r="E153" s="3"/>
      <c r="F153" s="3"/>
      <c r="G153" s="92"/>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row>
    <row r="154" spans="1:102" s="8" customFormat="1" ht="12.75">
      <c r="A154" s="89"/>
      <c r="B154" s="3"/>
      <c r="C154" s="94"/>
      <c r="D154" s="3"/>
      <c r="E154" s="3"/>
      <c r="F154" s="3"/>
      <c r="G154" s="92"/>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row>
  </sheetData>
  <sheetProtection/>
  <mergeCells count="4">
    <mergeCell ref="A2:G2"/>
    <mergeCell ref="A55:H55"/>
    <mergeCell ref="A56:H56"/>
    <mergeCell ref="A57:H57"/>
  </mergeCells>
  <printOptions/>
  <pageMargins left="0.75" right="0.75" top="0.68" bottom="0.69" header="0.5" footer="0.5"/>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Shelley De Wys</dc:creator>
  <cp:keywords/>
  <dc:description/>
  <cp:lastModifiedBy>Allende, Angel</cp:lastModifiedBy>
  <dcterms:created xsi:type="dcterms:W3CDTF">2012-10-24T21:43:11Z</dcterms:created>
  <dcterms:modified xsi:type="dcterms:W3CDTF">2012-11-08T18:27:03Z</dcterms:modified>
  <cp:category/>
  <cp:version/>
  <cp:contentType/>
  <cp:contentStatus/>
</cp:coreProperties>
</file>