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0395" windowHeight="5640" tabRatio="945" activeTab="0"/>
  </bookViews>
  <sheets>
    <sheet name="Financial Plan" sheetId="1" r:id="rId1"/>
  </sheets>
  <definedNames>
    <definedName name="Appro">#REF!</definedName>
    <definedName name="Carryover">#REF!</definedName>
    <definedName name="FirstQOO">#REF!</definedName>
    <definedName name="Footnote">#REF!</definedName>
    <definedName name="FourthQOO">#REF!</definedName>
    <definedName name="Other">#REF!</definedName>
    <definedName name="_xlnm.Print_Area" localSheetId="0">'Financial Plan'!$A$2:$G$44</definedName>
    <definedName name="SecondQOO">#REF!</definedName>
    <definedName name="Table">#REF!</definedName>
    <definedName name="ThirdQOO">#REF!</definedName>
  </definedNames>
  <calcPr fullCalcOnLoad="1"/>
</workbook>
</file>

<file path=xl/sharedStrings.xml><?xml version="1.0" encoding="utf-8"?>
<sst xmlns="http://schemas.openxmlformats.org/spreadsheetml/2006/main" count="48" uniqueCount="48">
  <si>
    <t>Category</t>
  </si>
  <si>
    <t>Estimated-Adopted Change</t>
  </si>
  <si>
    <t>Explanation of Change</t>
  </si>
  <si>
    <t xml:space="preserve">Beginning Fund Balance </t>
  </si>
  <si>
    <t>Revenues</t>
  </si>
  <si>
    <t>Total Revenues</t>
  </si>
  <si>
    <t>Expenditures</t>
  </si>
  <si>
    <t>Total Expenditures</t>
  </si>
  <si>
    <t>Estimated Underexpenditures</t>
  </si>
  <si>
    <t>Other Fund Transactions</t>
  </si>
  <si>
    <t>Total Other Fund Transactions</t>
  </si>
  <si>
    <t>Ending Fund Balance</t>
  </si>
  <si>
    <t>Designations and Reserves</t>
  </si>
  <si>
    <t>Total Designations and Reserves</t>
  </si>
  <si>
    <t>Ending Undesignated Fund Balance</t>
  </si>
  <si>
    <t>Financial Plan Notes:</t>
  </si>
  <si>
    <t>Non-GF Financial Plan</t>
  </si>
  <si>
    <t xml:space="preserve">2012 Revised  </t>
  </si>
  <si>
    <t>2012 Estimated</t>
  </si>
  <si>
    <r>
      <t xml:space="preserve">2011 Actual </t>
    </r>
    <r>
      <rPr>
        <b/>
        <vertAlign val="superscript"/>
        <sz val="12"/>
        <rFont val="Calibri"/>
        <family val="2"/>
      </rPr>
      <t>1</t>
    </r>
  </si>
  <si>
    <r>
      <t>2012 Adopted</t>
    </r>
    <r>
      <rPr>
        <b/>
        <vertAlign val="superscript"/>
        <sz val="12"/>
        <rFont val="Calibri"/>
        <family val="2"/>
      </rPr>
      <t>2</t>
    </r>
  </si>
  <si>
    <r>
      <t>Target Fund Balance</t>
    </r>
    <r>
      <rPr>
        <b/>
        <vertAlign val="superscript"/>
        <sz val="12"/>
        <rFont val="Calibri"/>
        <family val="2"/>
      </rPr>
      <t>3</t>
    </r>
  </si>
  <si>
    <r>
      <t xml:space="preserve">2 </t>
    </r>
    <r>
      <rPr>
        <sz val="12"/>
        <rFont val="Calibri"/>
        <family val="2"/>
      </rPr>
      <t>Adopted is taken from 2012 Adopted Budget Book.</t>
    </r>
  </si>
  <si>
    <t>Fund Name: Children and Family Services</t>
  </si>
  <si>
    <t>Fund Number: 1421</t>
  </si>
  <si>
    <t xml:space="preserve">Prepared by:  Sam Ezeonwu </t>
  </si>
  <si>
    <t xml:space="preserve">Date Prepared: 10/04/2012 </t>
  </si>
  <si>
    <t>Sales Tax</t>
  </si>
  <si>
    <t>Interest Earnings</t>
  </si>
  <si>
    <t>Parking Garage</t>
  </si>
  <si>
    <t>General Fund Transfer to Human Services</t>
  </si>
  <si>
    <t>Interfund Transfer for CSD Admin/Overhead</t>
  </si>
  <si>
    <t>Marriage License Fee</t>
  </si>
  <si>
    <t>Divorce License Fee</t>
  </si>
  <si>
    <t>Interfund Transfer for UAC</t>
  </si>
  <si>
    <t>MIDD Fund Transfer</t>
  </si>
  <si>
    <t>Community Service - Operating</t>
  </si>
  <si>
    <t>Transfer to EER</t>
  </si>
  <si>
    <t>Transfer to HOF</t>
  </si>
  <si>
    <t>Encumbrance</t>
  </si>
  <si>
    <r>
      <t xml:space="preserve">1 </t>
    </r>
    <r>
      <rPr>
        <sz val="12"/>
        <rFont val="Calibri"/>
        <family val="2"/>
      </rPr>
      <t>Actuals are taken from ARMS 14th Month reports.</t>
    </r>
  </si>
  <si>
    <r>
      <t>3</t>
    </r>
    <r>
      <rPr>
        <sz val="12"/>
        <rFont val="Calibri"/>
        <family val="2"/>
      </rPr>
      <t>Target Fund Balance is based  upon 2.6% of operating expenditures</t>
    </r>
  </si>
  <si>
    <t>Increase in Tax revenue projection</t>
  </si>
  <si>
    <t>Increase in Parking Garage Fee projection</t>
  </si>
  <si>
    <t>2011 Project carryover balance</t>
  </si>
  <si>
    <t>GF Revenue Supplemental Request</t>
  </si>
  <si>
    <t>Winter Shelter Expenditure Request</t>
  </si>
  <si>
    <r>
      <t>3</t>
    </r>
    <r>
      <rPr>
        <vertAlign val="superscript"/>
        <sz val="12"/>
        <rFont val="Calibri"/>
        <family val="2"/>
      </rPr>
      <t>rd</t>
    </r>
    <r>
      <rPr>
        <sz val="12"/>
        <rFont val="Calibri"/>
        <family val="2"/>
      </rPr>
      <t xml:space="preserve"> Omnibus Supplemental 2012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</si>
</sst>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MS Sans Serif"/>
      <family val="2"/>
    </font>
    <font>
      <sz val="10"/>
      <name val="Times New Roman"/>
      <family val="1"/>
    </font>
    <font>
      <sz val="12"/>
      <name val="Arial"/>
      <family val="2"/>
    </font>
    <font>
      <sz val="12"/>
      <name val="Cambria"/>
      <family val="1"/>
    </font>
    <font>
      <b/>
      <sz val="12"/>
      <name val="Cambria"/>
      <family val="1"/>
    </font>
    <font>
      <b/>
      <sz val="14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u val="single"/>
      <sz val="12"/>
      <name val="Calibri"/>
      <family val="2"/>
    </font>
    <font>
      <b/>
      <vertAlign val="superscript"/>
      <sz val="12"/>
      <name val="Calibri"/>
      <family val="2"/>
    </font>
    <font>
      <vertAlign val="superscript"/>
      <sz val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37" fontId="5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Border="1" applyAlignment="1">
      <alignment/>
    </xf>
    <xf numFmtId="37" fontId="4" fillId="0" borderId="0" xfId="55" applyFont="1" applyBorder="1" applyAlignment="1">
      <alignment horizontal="centerContinuous" wrapText="1"/>
      <protection/>
    </xf>
    <xf numFmtId="37" fontId="6" fillId="0" borderId="0" xfId="55" applyFont="1" applyBorder="1" applyAlignment="1">
      <alignment horizontal="centerContinuous" wrapText="1"/>
      <protection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Continuous"/>
    </xf>
    <xf numFmtId="0" fontId="0" fillId="0" borderId="0" xfId="0" applyAlignment="1">
      <alignment horizontal="centerContinuous"/>
    </xf>
    <xf numFmtId="37" fontId="5" fillId="0" borderId="0" xfId="55" applyFont="1" applyBorder="1" applyAlignment="1">
      <alignment horizontal="centerContinuous" wrapText="1"/>
      <protection/>
    </xf>
    <xf numFmtId="0" fontId="0" fillId="33" borderId="0" xfId="0" applyFill="1" applyBorder="1" applyAlignment="1">
      <alignment horizontal="centerContinuous"/>
    </xf>
    <xf numFmtId="0" fontId="0" fillId="33" borderId="0" xfId="0" applyFill="1" applyAlignment="1">
      <alignment/>
    </xf>
    <xf numFmtId="0" fontId="0" fillId="33" borderId="0" xfId="0" applyFill="1" applyAlignment="1">
      <alignment horizontal="centerContinuous"/>
    </xf>
    <xf numFmtId="0" fontId="0" fillId="33" borderId="0" xfId="0" applyFill="1" applyAlignment="1">
      <alignment/>
    </xf>
    <xf numFmtId="0" fontId="0" fillId="0" borderId="0" xfId="0" applyBorder="1" applyAlignment="1">
      <alignment horizontal="left"/>
    </xf>
    <xf numFmtId="37" fontId="7" fillId="0" borderId="0" xfId="55" applyFont="1" applyBorder="1" applyAlignment="1">
      <alignment horizontal="centerContinuous" wrapText="1"/>
      <protection/>
    </xf>
    <xf numFmtId="37" fontId="3" fillId="33" borderId="0" xfId="55" applyFont="1" applyFill="1" applyAlignment="1">
      <alignment horizontal="center" wrapText="1"/>
      <protection/>
    </xf>
    <xf numFmtId="0" fontId="5" fillId="33" borderId="0" xfId="0" applyFont="1" applyFill="1" applyAlignment="1">
      <alignment/>
    </xf>
    <xf numFmtId="164" fontId="3" fillId="0" borderId="0" xfId="42" applyNumberFormat="1" applyFont="1" applyBorder="1" applyAlignment="1">
      <alignment/>
    </xf>
    <xf numFmtId="164" fontId="3" fillId="0" borderId="0" xfId="42" applyNumberFormat="1" applyFont="1" applyAlignment="1">
      <alignment/>
    </xf>
    <xf numFmtId="0" fontId="3" fillId="0" borderId="0" xfId="0" applyFont="1" applyAlignment="1">
      <alignment/>
    </xf>
    <xf numFmtId="164" fontId="5" fillId="0" borderId="0" xfId="42" applyNumberFormat="1" applyFont="1" applyBorder="1" applyAlignment="1">
      <alignment/>
    </xf>
    <xf numFmtId="164" fontId="5" fillId="0" borderId="0" xfId="42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164" fontId="5" fillId="0" borderId="0" xfId="42" applyNumberFormat="1" applyFont="1" applyFill="1" applyBorder="1" applyAlignment="1">
      <alignment/>
    </xf>
    <xf numFmtId="164" fontId="3" fillId="0" borderId="0" xfId="42" applyNumberFormat="1" applyFont="1" applyFill="1" applyBorder="1" applyAlignment="1">
      <alignment/>
    </xf>
    <xf numFmtId="164" fontId="5" fillId="0" borderId="0" xfId="42" applyNumberFormat="1" applyFont="1" applyAlignment="1">
      <alignment horizontal="right"/>
    </xf>
    <xf numFmtId="37" fontId="8" fillId="0" borderId="0" xfId="55" applyFont="1" applyBorder="1">
      <alignment/>
      <protection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37" fontId="5" fillId="0" borderId="0" xfId="55" applyFont="1" applyBorder="1">
      <alignment/>
      <protection/>
    </xf>
    <xf numFmtId="0" fontId="8" fillId="0" borderId="0" xfId="0" applyFont="1" applyAlignment="1" quotePrefix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37" fontId="11" fillId="0" borderId="0" xfId="55" applyFont="1" applyBorder="1">
      <alignment/>
      <protection/>
    </xf>
    <xf numFmtId="37" fontId="10" fillId="0" borderId="0" xfId="55" applyFont="1" applyBorder="1">
      <alignment/>
      <protection/>
    </xf>
    <xf numFmtId="0" fontId="10" fillId="0" borderId="0" xfId="0" applyFont="1" applyAlignment="1">
      <alignment/>
    </xf>
    <xf numFmtId="0" fontId="13" fillId="33" borderId="0" xfId="0" applyFont="1" applyFill="1" applyBorder="1" applyAlignment="1">
      <alignment horizontal="left"/>
    </xf>
    <xf numFmtId="37" fontId="14" fillId="0" borderId="0" xfId="55" applyFont="1" applyBorder="1" applyAlignment="1">
      <alignment horizontal="center" wrapText="1"/>
      <protection/>
    </xf>
    <xf numFmtId="0" fontId="13" fillId="33" borderId="0" xfId="0" applyFont="1" applyFill="1" applyBorder="1" applyAlignment="1">
      <alignment horizontal="centerContinuous"/>
    </xf>
    <xf numFmtId="37" fontId="13" fillId="0" borderId="0" xfId="55" applyFont="1" applyBorder="1" applyAlignment="1">
      <alignment horizontal="left" wrapText="1"/>
      <protection/>
    </xf>
    <xf numFmtId="37" fontId="14" fillId="0" borderId="0" xfId="55" applyFont="1" applyBorder="1" applyAlignment="1">
      <alignment horizontal="left"/>
      <protection/>
    </xf>
    <xf numFmtId="37" fontId="14" fillId="0" borderId="10" xfId="55" applyFont="1" applyBorder="1" applyAlignment="1">
      <alignment horizontal="left" wrapText="1"/>
      <protection/>
    </xf>
    <xf numFmtId="37" fontId="15" fillId="0" borderId="0" xfId="55" applyFont="1" applyBorder="1" applyAlignment="1">
      <alignment horizontal="left" wrapText="1"/>
      <protection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37" fontId="13" fillId="0" borderId="0" xfId="55" applyFont="1" applyBorder="1" applyAlignment="1">
      <alignment horizontal="centerContinuous" wrapText="1"/>
      <protection/>
    </xf>
    <xf numFmtId="0" fontId="13" fillId="0" borderId="0" xfId="0" applyFont="1" applyBorder="1" applyAlignment="1">
      <alignment/>
    </xf>
    <xf numFmtId="37" fontId="14" fillId="33" borderId="11" xfId="55" applyFont="1" applyFill="1" applyBorder="1" applyAlignment="1" applyProtection="1">
      <alignment horizontal="left" wrapText="1"/>
      <protection/>
    </xf>
    <xf numFmtId="37" fontId="14" fillId="33" borderId="12" xfId="55" applyFont="1" applyFill="1" applyBorder="1" applyAlignment="1">
      <alignment horizontal="center" wrapText="1"/>
      <protection/>
    </xf>
    <xf numFmtId="37" fontId="14" fillId="33" borderId="13" xfId="55" applyFont="1" applyFill="1" applyBorder="1" applyAlignment="1">
      <alignment horizontal="center" wrapText="1"/>
      <protection/>
    </xf>
    <xf numFmtId="37" fontId="14" fillId="33" borderId="14" xfId="55" applyFont="1" applyFill="1" applyBorder="1" applyAlignment="1">
      <alignment horizontal="center" wrapText="1"/>
      <protection/>
    </xf>
    <xf numFmtId="37" fontId="14" fillId="33" borderId="15" xfId="55" applyFont="1" applyFill="1" applyBorder="1" applyAlignment="1">
      <alignment horizontal="center" wrapText="1"/>
      <protection/>
    </xf>
    <xf numFmtId="37" fontId="14" fillId="33" borderId="16" xfId="55" applyFont="1" applyFill="1" applyBorder="1" applyAlignment="1">
      <alignment horizontal="center" wrapText="1"/>
      <protection/>
    </xf>
    <xf numFmtId="37" fontId="14" fillId="33" borderId="11" xfId="55" applyFont="1" applyFill="1" applyBorder="1" applyAlignment="1">
      <alignment horizontal="center" wrapText="1"/>
      <protection/>
    </xf>
    <xf numFmtId="37" fontId="14" fillId="0" borderId="11" xfId="55" applyFont="1" applyFill="1" applyBorder="1" applyAlignment="1">
      <alignment horizontal="left"/>
      <protection/>
    </xf>
    <xf numFmtId="164" fontId="14" fillId="0" borderId="11" xfId="42" applyNumberFormat="1" applyFont="1" applyFill="1" applyBorder="1" applyAlignment="1">
      <alignment/>
    </xf>
    <xf numFmtId="164" fontId="14" fillId="0" borderId="13" xfId="42" applyNumberFormat="1" applyFont="1" applyFill="1" applyBorder="1" applyAlignment="1">
      <alignment/>
    </xf>
    <xf numFmtId="164" fontId="14" fillId="0" borderId="17" xfId="42" applyNumberFormat="1" applyFont="1" applyFill="1" applyBorder="1" applyAlignment="1">
      <alignment/>
    </xf>
    <xf numFmtId="164" fontId="14" fillId="0" borderId="18" xfId="42" applyNumberFormat="1" applyFont="1" applyBorder="1" applyAlignment="1">
      <alignment/>
    </xf>
    <xf numFmtId="37" fontId="14" fillId="0" borderId="19" xfId="55" applyFont="1" applyFill="1" applyBorder="1" applyAlignment="1">
      <alignment horizontal="left" vertical="center"/>
      <protection/>
    </xf>
    <xf numFmtId="164" fontId="13" fillId="0" borderId="19" xfId="42" applyNumberFormat="1" applyFont="1" applyFill="1" applyBorder="1" applyAlignment="1">
      <alignment vertical="center"/>
    </xf>
    <xf numFmtId="164" fontId="13" fillId="0" borderId="20" xfId="42" applyNumberFormat="1" applyFont="1" applyFill="1" applyBorder="1" applyAlignment="1">
      <alignment vertical="center"/>
    </xf>
    <xf numFmtId="164" fontId="13" fillId="0" borderId="21" xfId="42" applyNumberFormat="1" applyFont="1" applyBorder="1" applyAlignment="1">
      <alignment vertical="center"/>
    </xf>
    <xf numFmtId="164" fontId="13" fillId="0" borderId="22" xfId="42" applyNumberFormat="1" applyFont="1" applyBorder="1" applyAlignment="1">
      <alignment vertical="center"/>
    </xf>
    <xf numFmtId="164" fontId="13" fillId="0" borderId="21" xfId="42" applyNumberFormat="1" applyFont="1" applyBorder="1" applyAlignment="1">
      <alignment vertical="center" wrapText="1"/>
    </xf>
    <xf numFmtId="37" fontId="13" fillId="0" borderId="19" xfId="55" applyFont="1" applyFill="1" applyBorder="1" applyAlignment="1">
      <alignment horizontal="left" vertical="center"/>
      <protection/>
    </xf>
    <xf numFmtId="164" fontId="13" fillId="0" borderId="19" xfId="42" applyNumberFormat="1" applyFont="1" applyBorder="1" applyAlignment="1">
      <alignment vertical="center" wrapText="1"/>
    </xf>
    <xf numFmtId="37" fontId="14" fillId="0" borderId="11" xfId="55" applyFont="1" applyFill="1" applyBorder="1" applyAlignment="1">
      <alignment horizontal="left" vertical="center"/>
      <protection/>
    </xf>
    <xf numFmtId="164" fontId="14" fillId="0" borderId="11" xfId="42" applyNumberFormat="1" applyFont="1" applyFill="1" applyBorder="1" applyAlignment="1">
      <alignment vertical="center"/>
    </xf>
    <xf numFmtId="164" fontId="14" fillId="0" borderId="11" xfId="42" applyNumberFormat="1" applyFont="1" applyBorder="1" applyAlignment="1">
      <alignment vertical="center" wrapText="1"/>
    </xf>
    <xf numFmtId="164" fontId="13" fillId="0" borderId="19" xfId="42" applyNumberFormat="1" applyFont="1" applyBorder="1" applyAlignment="1">
      <alignment vertical="center"/>
    </xf>
    <xf numFmtId="164" fontId="13" fillId="0" borderId="20" xfId="42" applyNumberFormat="1" applyFont="1" applyFill="1" applyBorder="1" applyAlignment="1">
      <alignment horizontal="center" vertical="center"/>
    </xf>
    <xf numFmtId="37" fontId="14" fillId="0" borderId="18" xfId="55" applyFont="1" applyFill="1" applyBorder="1" applyAlignment="1">
      <alignment horizontal="left" vertical="center"/>
      <protection/>
    </xf>
    <xf numFmtId="164" fontId="14" fillId="0" borderId="18" xfId="42" applyNumberFormat="1" applyFont="1" applyFill="1" applyBorder="1" applyAlignment="1">
      <alignment vertical="center"/>
    </xf>
    <xf numFmtId="164" fontId="14" fillId="0" borderId="18" xfId="42" applyNumberFormat="1" applyFont="1" applyBorder="1" applyAlignment="1">
      <alignment vertical="center"/>
    </xf>
    <xf numFmtId="164" fontId="13" fillId="0" borderId="18" xfId="42" applyNumberFormat="1" applyFont="1" applyBorder="1" applyAlignment="1">
      <alignment vertical="center" wrapText="1"/>
    </xf>
    <xf numFmtId="164" fontId="13" fillId="34" borderId="11" xfId="42" applyNumberFormat="1" applyFont="1" applyFill="1" applyBorder="1" applyAlignment="1" quotePrefix="1">
      <alignment vertical="center"/>
    </xf>
    <xf numFmtId="164" fontId="13" fillId="0" borderId="13" xfId="42" applyNumberFormat="1" applyFont="1" applyFill="1" applyBorder="1" applyAlignment="1">
      <alignment vertical="center"/>
    </xf>
    <xf numFmtId="164" fontId="13" fillId="34" borderId="13" xfId="42" applyNumberFormat="1" applyFont="1" applyFill="1" applyBorder="1" applyAlignment="1">
      <alignment vertical="center"/>
    </xf>
    <xf numFmtId="164" fontId="13" fillId="0" borderId="16" xfId="42" applyNumberFormat="1" applyFont="1" applyBorder="1" applyAlignment="1">
      <alignment vertical="center"/>
    </xf>
    <xf numFmtId="164" fontId="13" fillId="0" borderId="11" xfId="42" applyNumberFormat="1" applyFont="1" applyBorder="1" applyAlignment="1">
      <alignment vertical="center" wrapText="1"/>
    </xf>
    <xf numFmtId="164" fontId="13" fillId="0" borderId="19" xfId="42" applyNumberFormat="1" applyFont="1" applyFill="1" applyBorder="1" applyAlignment="1" quotePrefix="1">
      <alignment vertical="center"/>
    </xf>
    <xf numFmtId="164" fontId="13" fillId="0" borderId="11" xfId="42" applyNumberFormat="1" applyFont="1" applyFill="1" applyBorder="1" applyAlignment="1" quotePrefix="1">
      <alignment vertical="center"/>
    </xf>
    <xf numFmtId="164" fontId="13" fillId="0" borderId="13" xfId="42" applyNumberFormat="1" applyFont="1" applyFill="1" applyBorder="1" applyAlignment="1" quotePrefix="1">
      <alignment vertical="center"/>
    </xf>
    <xf numFmtId="164" fontId="13" fillId="0" borderId="0" xfId="42" applyNumberFormat="1" applyFont="1" applyFill="1" applyBorder="1" applyAlignment="1">
      <alignment vertical="center"/>
    </xf>
    <xf numFmtId="164" fontId="14" fillId="0" borderId="19" xfId="42" applyNumberFormat="1" applyFont="1" applyFill="1" applyBorder="1" applyAlignment="1">
      <alignment vertical="center"/>
    </xf>
    <xf numFmtId="164" fontId="14" fillId="0" borderId="20" xfId="42" applyNumberFormat="1" applyFont="1" applyFill="1" applyBorder="1" applyAlignment="1">
      <alignment vertical="center"/>
    </xf>
    <xf numFmtId="164" fontId="14" fillId="0" borderId="0" xfId="42" applyNumberFormat="1" applyFont="1" applyFill="1" applyBorder="1" applyAlignment="1">
      <alignment vertical="center"/>
    </xf>
    <xf numFmtId="164" fontId="14" fillId="0" borderId="13" xfId="42" applyNumberFormat="1" applyFont="1" applyFill="1" applyBorder="1" applyAlignment="1">
      <alignment vertical="center"/>
    </xf>
    <xf numFmtId="37" fontId="14" fillId="0" borderId="23" xfId="55" applyFont="1" applyFill="1" applyBorder="1" applyAlignment="1" quotePrefix="1">
      <alignment horizontal="left" vertical="center"/>
      <protection/>
    </xf>
    <xf numFmtId="164" fontId="13" fillId="0" borderId="11" xfId="42" applyNumberFormat="1" applyFont="1" applyFill="1" applyBorder="1" applyAlignment="1">
      <alignment vertical="center"/>
    </xf>
    <xf numFmtId="164" fontId="13" fillId="0" borderId="16" xfId="42" applyNumberFormat="1" applyFont="1" applyBorder="1" applyAlignment="1">
      <alignment horizontal="right" vertical="center"/>
    </xf>
    <xf numFmtId="164" fontId="13" fillId="0" borderId="18" xfId="42" applyNumberFormat="1" applyFont="1" applyBorder="1" applyAlignment="1">
      <alignment horizontal="right" vertical="center" wrapText="1"/>
    </xf>
    <xf numFmtId="37" fontId="14" fillId="0" borderId="0" xfId="55" applyFont="1" applyAlignment="1">
      <alignment horizontal="left"/>
      <protection/>
    </xf>
    <xf numFmtId="37" fontId="13" fillId="0" borderId="0" xfId="55" applyFont="1" applyBorder="1">
      <alignment/>
      <protection/>
    </xf>
    <xf numFmtId="37" fontId="14" fillId="0" borderId="0" xfId="55" applyFont="1" applyBorder="1">
      <alignment/>
      <protection/>
    </xf>
    <xf numFmtId="0" fontId="13" fillId="0" borderId="0" xfId="0" applyFont="1" applyAlignment="1">
      <alignment/>
    </xf>
    <xf numFmtId="0" fontId="17" fillId="0" borderId="0" xfId="0" applyFont="1" applyAlignment="1">
      <alignment/>
    </xf>
    <xf numFmtId="37" fontId="14" fillId="0" borderId="0" xfId="55" applyFont="1" applyBorder="1" applyAlignment="1" quotePrefix="1">
      <alignment horizontal="left"/>
      <protection/>
    </xf>
    <xf numFmtId="37" fontId="17" fillId="0" borderId="0" xfId="55" applyFont="1" applyBorder="1" applyAlignment="1">
      <alignment horizontal="left"/>
      <protection/>
    </xf>
    <xf numFmtId="0" fontId="14" fillId="0" borderId="0" xfId="0" applyFont="1" applyBorder="1" applyAlignment="1" quotePrefix="1">
      <alignment horizontal="left"/>
    </xf>
    <xf numFmtId="37" fontId="13" fillId="0" borderId="0" xfId="55" applyFont="1" applyBorder="1" applyAlignment="1">
      <alignment horizontal="right"/>
      <protection/>
    </xf>
    <xf numFmtId="37" fontId="12" fillId="0" borderId="0" xfId="55" applyFont="1" applyBorder="1" applyAlignment="1">
      <alignment horizont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AIRPLAN.XLS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44"/>
  <sheetViews>
    <sheetView tabSelected="1" zoomScale="75" zoomScaleNormal="75" zoomScalePageLayoutView="0" workbookViewId="0" topLeftCell="A1">
      <selection activeCell="E14" sqref="E14"/>
    </sheetView>
  </sheetViews>
  <sheetFormatPr defaultColWidth="9.140625" defaultRowHeight="12.75"/>
  <cols>
    <col min="1" max="1" width="45.57421875" style="35" customWidth="1"/>
    <col min="2" max="2" width="16.28125" style="4" customWidth="1"/>
    <col min="3" max="3" width="16.7109375" style="12" customWidth="1"/>
    <col min="4" max="4" width="16.28125" style="4" customWidth="1"/>
    <col min="5" max="5" width="16.7109375" style="4" customWidth="1"/>
    <col min="6" max="6" width="17.7109375" style="4" customWidth="1"/>
    <col min="7" max="7" width="29.8515625" style="1" customWidth="1"/>
    <col min="8" max="8" width="8.8515625" style="1" customWidth="1"/>
  </cols>
  <sheetData>
    <row r="1" spans="1:20" ht="20.25">
      <c r="A1" s="2"/>
      <c r="B1" s="3"/>
      <c r="C1" s="3"/>
      <c r="D1" s="3"/>
      <c r="E1" s="3"/>
      <c r="F1" s="3"/>
      <c r="G1" s="3"/>
      <c r="H1" s="4"/>
      <c r="I1" s="5"/>
      <c r="J1" s="5"/>
      <c r="K1" s="5"/>
      <c r="L1" s="5"/>
      <c r="M1" s="6"/>
      <c r="N1" s="6"/>
      <c r="O1" s="6"/>
      <c r="P1" s="6"/>
      <c r="Q1" s="6"/>
      <c r="R1" s="6"/>
      <c r="S1" s="6"/>
      <c r="T1" s="6"/>
    </row>
    <row r="2" spans="1:8" s="1" customFormat="1" ht="19.5" customHeight="1">
      <c r="A2" s="110" t="s">
        <v>16</v>
      </c>
      <c r="B2" s="110"/>
      <c r="C2" s="110"/>
      <c r="D2" s="110"/>
      <c r="E2" s="110"/>
      <c r="F2" s="110"/>
      <c r="G2" s="110"/>
      <c r="H2" s="7"/>
    </row>
    <row r="3" spans="1:8" s="1" customFormat="1" ht="19.5" customHeight="1">
      <c r="A3" s="44" t="s">
        <v>23</v>
      </c>
      <c r="B3" s="45"/>
      <c r="C3" s="45"/>
      <c r="D3" s="45"/>
      <c r="E3" s="45"/>
      <c r="F3" s="45"/>
      <c r="G3" s="45"/>
      <c r="H3" s="7"/>
    </row>
    <row r="4" spans="1:20" s="11" customFormat="1" ht="25.5" customHeight="1">
      <c r="A4" s="44" t="s">
        <v>24</v>
      </c>
      <c r="B4" s="46"/>
      <c r="C4" s="46"/>
      <c r="D4" s="46"/>
      <c r="E4" s="46"/>
      <c r="F4" s="46"/>
      <c r="G4" s="109" t="s">
        <v>47</v>
      </c>
      <c r="H4" s="8"/>
      <c r="I4" s="9"/>
      <c r="J4" s="9"/>
      <c r="K4" s="9"/>
      <c r="L4" s="10"/>
      <c r="M4" s="10"/>
      <c r="N4" s="10"/>
      <c r="O4" s="10"/>
      <c r="P4" s="10"/>
      <c r="Q4" s="10"/>
      <c r="R4" s="10"/>
      <c r="S4" s="10"/>
      <c r="T4" s="10"/>
    </row>
    <row r="5" spans="1:20" s="11" customFormat="1" ht="15.75">
      <c r="A5" s="44" t="s">
        <v>25</v>
      </c>
      <c r="B5" s="46"/>
      <c r="C5" s="46"/>
      <c r="D5" s="46"/>
      <c r="E5" s="46"/>
      <c r="F5" s="48"/>
      <c r="G5" s="47" t="s">
        <v>26</v>
      </c>
      <c r="H5" s="8"/>
      <c r="I5" s="9"/>
      <c r="J5" s="9"/>
      <c r="K5" s="9"/>
      <c r="L5" s="10"/>
      <c r="M5" s="10"/>
      <c r="N5" s="10"/>
      <c r="O5" s="10"/>
      <c r="P5" s="10"/>
      <c r="Q5" s="10"/>
      <c r="R5" s="10"/>
      <c r="S5" s="10"/>
      <c r="T5" s="10"/>
    </row>
    <row r="6" spans="1:8" ht="9" customHeight="1">
      <c r="A6" s="49"/>
      <c r="B6" s="50"/>
      <c r="C6" s="51"/>
      <c r="D6" s="52"/>
      <c r="E6" s="53"/>
      <c r="F6" s="53"/>
      <c r="G6" s="54"/>
      <c r="H6" s="13"/>
    </row>
    <row r="7" spans="1:8" s="15" customFormat="1" ht="33" customHeight="1">
      <c r="A7" s="55" t="s">
        <v>0</v>
      </c>
      <c r="B7" s="56" t="s">
        <v>19</v>
      </c>
      <c r="C7" s="57" t="s">
        <v>20</v>
      </c>
      <c r="D7" s="58" t="s">
        <v>17</v>
      </c>
      <c r="E7" s="59" t="s">
        <v>18</v>
      </c>
      <c r="F7" s="60" t="s">
        <v>1</v>
      </c>
      <c r="G7" s="61" t="s">
        <v>2</v>
      </c>
      <c r="H7" s="14"/>
    </row>
    <row r="8" spans="1:9" s="18" customFormat="1" ht="15.75">
      <c r="A8" s="62" t="s">
        <v>3</v>
      </c>
      <c r="B8" s="63">
        <v>1614917</v>
      </c>
      <c r="C8" s="64">
        <v>650969</v>
      </c>
      <c r="D8" s="64">
        <f>B34</f>
        <v>1512218</v>
      </c>
      <c r="E8" s="65">
        <f>B34</f>
        <v>1512218</v>
      </c>
      <c r="F8" s="65">
        <f>+E8-C8</f>
        <v>861249</v>
      </c>
      <c r="G8" s="66"/>
      <c r="H8" s="16"/>
      <c r="I8" s="17"/>
    </row>
    <row r="9" spans="1:9" s="21" customFormat="1" ht="15.75">
      <c r="A9" s="67" t="s">
        <v>4</v>
      </c>
      <c r="B9" s="68"/>
      <c r="C9" s="69"/>
      <c r="D9" s="69"/>
      <c r="E9" s="70"/>
      <c r="F9" s="71">
        <f>+E9-C9</f>
        <v>0</v>
      </c>
      <c r="G9" s="72"/>
      <c r="H9" s="19"/>
      <c r="I9" s="20"/>
    </row>
    <row r="10" spans="1:9" s="21" customFormat="1" ht="31.5">
      <c r="A10" s="73" t="s">
        <v>27</v>
      </c>
      <c r="B10" s="68">
        <v>3702425</v>
      </c>
      <c r="C10" s="69">
        <v>3719719</v>
      </c>
      <c r="D10" s="69">
        <v>3729689</v>
      </c>
      <c r="E10" s="69">
        <f aca="true" t="shared" si="0" ref="E10:E19">+D10</f>
        <v>3729689</v>
      </c>
      <c r="F10" s="71">
        <f aca="true" t="shared" si="1" ref="F10:F20">+E10-C10</f>
        <v>9970</v>
      </c>
      <c r="G10" s="74" t="s">
        <v>42</v>
      </c>
      <c r="H10" s="19"/>
      <c r="I10" s="20"/>
    </row>
    <row r="11" spans="1:9" s="21" customFormat="1" ht="15.75">
      <c r="A11" s="73" t="s">
        <v>28</v>
      </c>
      <c r="B11" s="68">
        <v>22079</v>
      </c>
      <c r="C11" s="69">
        <v>2186</v>
      </c>
      <c r="D11" s="69">
        <v>2186</v>
      </c>
      <c r="E11" s="69">
        <f t="shared" si="0"/>
        <v>2186</v>
      </c>
      <c r="F11" s="71">
        <f t="shared" si="1"/>
        <v>0</v>
      </c>
      <c r="G11" s="74"/>
      <c r="H11" s="19"/>
      <c r="I11" s="20"/>
    </row>
    <row r="12" spans="1:9" s="21" customFormat="1" ht="31.5">
      <c r="A12" s="73" t="s">
        <v>29</v>
      </c>
      <c r="B12" s="68">
        <v>620335</v>
      </c>
      <c r="C12" s="69">
        <v>633734</v>
      </c>
      <c r="D12" s="69">
        <v>636960</v>
      </c>
      <c r="E12" s="69">
        <f t="shared" si="0"/>
        <v>636960</v>
      </c>
      <c r="F12" s="71">
        <f t="shared" si="1"/>
        <v>3226</v>
      </c>
      <c r="G12" s="74" t="s">
        <v>43</v>
      </c>
      <c r="H12" s="19"/>
      <c r="I12" s="20"/>
    </row>
    <row r="13" spans="1:9" s="21" customFormat="1" ht="31.5">
      <c r="A13" s="73" t="s">
        <v>30</v>
      </c>
      <c r="B13" s="68">
        <v>826283</v>
      </c>
      <c r="C13" s="69">
        <v>2106283</v>
      </c>
      <c r="D13" s="69">
        <f>2106283+16100</f>
        <v>2122383</v>
      </c>
      <c r="E13" s="69">
        <f>+D13+(43425-16000)</f>
        <v>2149808</v>
      </c>
      <c r="F13" s="71">
        <f t="shared" si="1"/>
        <v>43525</v>
      </c>
      <c r="G13" s="74" t="s">
        <v>45</v>
      </c>
      <c r="H13" s="19"/>
      <c r="I13" s="20"/>
    </row>
    <row r="14" spans="1:9" s="21" customFormat="1" ht="15.75">
      <c r="A14" s="73" t="s">
        <v>31</v>
      </c>
      <c r="B14" s="68">
        <v>903810</v>
      </c>
      <c r="C14" s="69">
        <v>907432</v>
      </c>
      <c r="D14" s="69">
        <v>907432</v>
      </c>
      <c r="E14" s="69">
        <f t="shared" si="0"/>
        <v>907432</v>
      </c>
      <c r="F14" s="71">
        <f t="shared" si="1"/>
        <v>0</v>
      </c>
      <c r="G14" s="74"/>
      <c r="H14" s="19"/>
      <c r="I14" s="20"/>
    </row>
    <row r="15" spans="1:9" s="21" customFormat="1" ht="15.75">
      <c r="A15" s="73" t="s">
        <v>32</v>
      </c>
      <c r="B15" s="68">
        <v>194625</v>
      </c>
      <c r="C15" s="69">
        <v>210300</v>
      </c>
      <c r="D15" s="69">
        <v>210300</v>
      </c>
      <c r="E15" s="69">
        <f t="shared" si="0"/>
        <v>210300</v>
      </c>
      <c r="F15" s="71">
        <f t="shared" si="1"/>
        <v>0</v>
      </c>
      <c r="G15" s="74"/>
      <c r="H15" s="19"/>
      <c r="I15" s="20"/>
    </row>
    <row r="16" spans="1:9" s="21" customFormat="1" ht="15.75">
      <c r="A16" s="73" t="s">
        <v>33</v>
      </c>
      <c r="B16" s="68">
        <v>32076</v>
      </c>
      <c r="C16" s="69">
        <v>35000</v>
      </c>
      <c r="D16" s="69">
        <v>35000</v>
      </c>
      <c r="E16" s="69">
        <f t="shared" si="0"/>
        <v>35000</v>
      </c>
      <c r="F16" s="71">
        <f t="shared" si="1"/>
        <v>0</v>
      </c>
      <c r="G16" s="74"/>
      <c r="H16" s="19"/>
      <c r="I16" s="20"/>
    </row>
    <row r="17" spans="1:9" s="21" customFormat="1" ht="15.75">
      <c r="A17" s="73" t="s">
        <v>34</v>
      </c>
      <c r="B17" s="68">
        <v>305203</v>
      </c>
      <c r="C17" s="69">
        <v>329888</v>
      </c>
      <c r="D17" s="69">
        <v>329888</v>
      </c>
      <c r="E17" s="69">
        <f t="shared" si="0"/>
        <v>329888</v>
      </c>
      <c r="F17" s="71">
        <f t="shared" si="1"/>
        <v>0</v>
      </c>
      <c r="G17" s="74"/>
      <c r="H17" s="19"/>
      <c r="I17" s="20"/>
    </row>
    <row r="18" spans="1:9" s="21" customFormat="1" ht="15.75">
      <c r="A18" s="73" t="s">
        <v>35</v>
      </c>
      <c r="B18" s="68">
        <v>362000</v>
      </c>
      <c r="C18" s="69">
        <v>362000</v>
      </c>
      <c r="D18" s="69">
        <v>362000</v>
      </c>
      <c r="E18" s="69">
        <f t="shared" si="0"/>
        <v>362000</v>
      </c>
      <c r="F18" s="71">
        <f t="shared" si="1"/>
        <v>0</v>
      </c>
      <c r="G18" s="74"/>
      <c r="H18" s="19"/>
      <c r="I18" s="20"/>
    </row>
    <row r="19" spans="1:9" s="21" customFormat="1" ht="15.75">
      <c r="A19" s="73"/>
      <c r="B19" s="68"/>
      <c r="C19" s="69"/>
      <c r="D19" s="69"/>
      <c r="E19" s="69">
        <f t="shared" si="0"/>
        <v>0</v>
      </c>
      <c r="F19" s="71">
        <f t="shared" si="1"/>
        <v>0</v>
      </c>
      <c r="G19" s="74"/>
      <c r="H19" s="19"/>
      <c r="I19" s="20"/>
    </row>
    <row r="20" spans="1:9" s="21" customFormat="1" ht="15.75">
      <c r="A20" s="73"/>
      <c r="B20" s="68"/>
      <c r="C20" s="69"/>
      <c r="D20" s="69"/>
      <c r="E20" s="69"/>
      <c r="F20" s="71">
        <f t="shared" si="1"/>
        <v>0</v>
      </c>
      <c r="G20" s="74"/>
      <c r="H20" s="19"/>
      <c r="I20" s="20"/>
    </row>
    <row r="21" spans="1:9" s="18" customFormat="1" ht="15.75">
      <c r="A21" s="75" t="s">
        <v>5</v>
      </c>
      <c r="B21" s="76">
        <f>SUM(B10:B20)</f>
        <v>6968836</v>
      </c>
      <c r="C21" s="76">
        <f>SUM(C10:C20)</f>
        <v>8306542</v>
      </c>
      <c r="D21" s="76">
        <f>SUM(D10:D20)</f>
        <v>8335838</v>
      </c>
      <c r="E21" s="76">
        <f>SUM(E10:E20)</f>
        <v>8363263</v>
      </c>
      <c r="F21" s="76">
        <f>SUM(F10:F20)</f>
        <v>56721</v>
      </c>
      <c r="G21" s="77"/>
      <c r="H21" s="16"/>
      <c r="I21" s="17"/>
    </row>
    <row r="22" spans="1:9" s="21" customFormat="1" ht="15.75">
      <c r="A22" s="67" t="s">
        <v>6</v>
      </c>
      <c r="B22" s="68"/>
      <c r="C22" s="69"/>
      <c r="D22" s="69"/>
      <c r="E22" s="78"/>
      <c r="F22" s="71">
        <f>+E22-C22</f>
        <v>0</v>
      </c>
      <c r="G22" s="72"/>
      <c r="H22" s="19"/>
      <c r="I22" s="20"/>
    </row>
    <row r="23" spans="1:9" s="21" customFormat="1" ht="31.5">
      <c r="A23" s="73" t="s">
        <v>36</v>
      </c>
      <c r="B23" s="68">
        <v>-5578764</v>
      </c>
      <c r="C23" s="69">
        <v>-4872840</v>
      </c>
      <c r="D23" s="69">
        <f>-4872840-16100</f>
        <v>-4888940</v>
      </c>
      <c r="E23" s="69">
        <f>+D23-(43425-16100)</f>
        <v>-4916265</v>
      </c>
      <c r="F23" s="71">
        <f>+E23-C23</f>
        <v>-43425</v>
      </c>
      <c r="G23" s="74" t="s">
        <v>46</v>
      </c>
      <c r="H23" s="19"/>
      <c r="I23" s="20"/>
    </row>
    <row r="24" spans="1:9" s="21" customFormat="1" ht="15.75">
      <c r="A24" s="73" t="s">
        <v>37</v>
      </c>
      <c r="B24" s="68">
        <v>-1262790</v>
      </c>
      <c r="C24" s="69">
        <v>-3484120</v>
      </c>
      <c r="D24" s="69">
        <v>-3484120</v>
      </c>
      <c r="E24" s="69">
        <f>+D24</f>
        <v>-3484120</v>
      </c>
      <c r="F24" s="71">
        <f>+E24-C24</f>
        <v>0</v>
      </c>
      <c r="G24" s="74"/>
      <c r="H24" s="19"/>
      <c r="I24" s="20"/>
    </row>
    <row r="25" spans="1:9" s="21" customFormat="1" ht="15.75">
      <c r="A25" s="73" t="s">
        <v>38</v>
      </c>
      <c r="B25" s="68">
        <v>-229981</v>
      </c>
      <c r="C25" s="69">
        <v>-229981</v>
      </c>
      <c r="D25" s="69">
        <v>-229981</v>
      </c>
      <c r="E25" s="69">
        <f>+D25</f>
        <v>-229981</v>
      </c>
      <c r="F25" s="71">
        <f>+E25-C25</f>
        <v>0</v>
      </c>
      <c r="G25" s="74"/>
      <c r="H25" s="19"/>
      <c r="I25" s="20"/>
    </row>
    <row r="26" spans="1:9" s="21" customFormat="1" ht="31.5">
      <c r="A26" s="73" t="s">
        <v>39</v>
      </c>
      <c r="B26" s="68"/>
      <c r="C26" s="69"/>
      <c r="D26" s="69">
        <v>-688143</v>
      </c>
      <c r="E26" s="69">
        <f>+D26</f>
        <v>-688143</v>
      </c>
      <c r="F26" s="71">
        <f>+E26-C26</f>
        <v>-688143</v>
      </c>
      <c r="G26" s="74" t="s">
        <v>44</v>
      </c>
      <c r="H26" s="19"/>
      <c r="I26" s="20"/>
    </row>
    <row r="27" spans="1:9" s="21" customFormat="1" ht="15.75">
      <c r="A27" s="73"/>
      <c r="B27" s="68"/>
      <c r="C27" s="79"/>
      <c r="D27" s="69"/>
      <c r="E27" s="69"/>
      <c r="F27" s="71">
        <f>+E27-C27</f>
        <v>0</v>
      </c>
      <c r="G27" s="74"/>
      <c r="H27" s="19"/>
      <c r="I27" s="20"/>
    </row>
    <row r="28" spans="1:9" s="18" customFormat="1" ht="15.75">
      <c r="A28" s="80" t="s">
        <v>7</v>
      </c>
      <c r="B28" s="81">
        <f>SUM(B23:B27)</f>
        <v>-7071535</v>
      </c>
      <c r="C28" s="81">
        <f>SUM(C23:C27)</f>
        <v>-8586941</v>
      </c>
      <c r="D28" s="81">
        <f>SUM(D23:D27)</f>
        <v>-9291184</v>
      </c>
      <c r="E28" s="81">
        <f>SUM(E23:E27)</f>
        <v>-9318509</v>
      </c>
      <c r="F28" s="82"/>
      <c r="G28" s="83"/>
      <c r="H28" s="16"/>
      <c r="I28" s="17"/>
    </row>
    <row r="29" spans="1:9" s="21" customFormat="1" ht="15.75">
      <c r="A29" s="75" t="s">
        <v>8</v>
      </c>
      <c r="B29" s="84"/>
      <c r="C29" s="85"/>
      <c r="D29" s="85"/>
      <c r="E29" s="86"/>
      <c r="F29" s="87">
        <f>SUM(F22:F28)</f>
        <v>-731568</v>
      </c>
      <c r="G29" s="88"/>
      <c r="H29" s="19"/>
      <c r="I29" s="20"/>
    </row>
    <row r="30" spans="1:9" s="21" customFormat="1" ht="15.75">
      <c r="A30" s="67" t="s">
        <v>9</v>
      </c>
      <c r="B30" s="89"/>
      <c r="C30" s="68"/>
      <c r="D30" s="68"/>
      <c r="E30" s="68"/>
      <c r="F30" s="71">
        <f>+E30-C30</f>
        <v>0</v>
      </c>
      <c r="G30" s="72"/>
      <c r="H30" s="19"/>
      <c r="I30" s="20"/>
    </row>
    <row r="31" spans="1:9" s="21" customFormat="1" ht="15.75">
      <c r="A31" s="67"/>
      <c r="B31" s="89"/>
      <c r="C31" s="68"/>
      <c r="D31" s="68"/>
      <c r="E31" s="68"/>
      <c r="F31" s="71">
        <f>+E31-C31</f>
        <v>0</v>
      </c>
      <c r="G31" s="74"/>
      <c r="H31" s="19"/>
      <c r="I31" s="20"/>
    </row>
    <row r="32" spans="1:9" s="21" customFormat="1" ht="15.75">
      <c r="A32" s="67"/>
      <c r="B32" s="89"/>
      <c r="C32" s="68"/>
      <c r="D32" s="68"/>
      <c r="E32" s="68"/>
      <c r="F32" s="71">
        <f>+E32-C32</f>
        <v>0</v>
      </c>
      <c r="G32" s="74"/>
      <c r="H32" s="19"/>
      <c r="I32" s="20"/>
    </row>
    <row r="33" spans="1:9" s="21" customFormat="1" ht="15.75">
      <c r="A33" s="67" t="s">
        <v>10</v>
      </c>
      <c r="B33" s="89">
        <f>SUM(B31:B32)</f>
        <v>0</v>
      </c>
      <c r="C33" s="89">
        <f>SUM(C31:C32)</f>
        <v>0</v>
      </c>
      <c r="D33" s="89">
        <f>SUM(D31:D32)</f>
        <v>0</v>
      </c>
      <c r="E33" s="89">
        <f>SUM(E31:E32)</f>
        <v>0</v>
      </c>
      <c r="F33" s="71">
        <f>+E33-C33</f>
        <v>0</v>
      </c>
      <c r="G33" s="74"/>
      <c r="H33" s="19"/>
      <c r="I33" s="20"/>
    </row>
    <row r="34" spans="1:102" s="23" customFormat="1" ht="15.75">
      <c r="A34" s="75" t="s">
        <v>11</v>
      </c>
      <c r="B34" s="90">
        <f>+B8+B21+B28+B33</f>
        <v>1512218</v>
      </c>
      <c r="C34" s="91">
        <f>+C8+C21+C28+C29</f>
        <v>370570</v>
      </c>
      <c r="D34" s="91">
        <f>+D8+D21+D28+D29</f>
        <v>556872</v>
      </c>
      <c r="E34" s="91">
        <f>+E8+E21+E28+E29</f>
        <v>556972</v>
      </c>
      <c r="F34" s="87">
        <f>SUM(F30:F33)</f>
        <v>0</v>
      </c>
      <c r="G34" s="88"/>
      <c r="H34" s="19"/>
      <c r="I34" s="19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</row>
    <row r="35" spans="1:9" s="21" customFormat="1" ht="15.75">
      <c r="A35" s="67" t="s">
        <v>12</v>
      </c>
      <c r="B35" s="68"/>
      <c r="C35" s="69"/>
      <c r="D35" s="69"/>
      <c r="E35" s="92"/>
      <c r="F35" s="71">
        <f>+E35-C35</f>
        <v>0</v>
      </c>
      <c r="G35" s="72"/>
      <c r="H35" s="24"/>
      <c r="I35" s="20"/>
    </row>
    <row r="36" spans="1:9" s="21" customFormat="1" ht="15.75">
      <c r="A36" s="73"/>
      <c r="B36" s="68"/>
      <c r="C36" s="69"/>
      <c r="D36" s="69"/>
      <c r="E36" s="92"/>
      <c r="F36" s="71">
        <f>+E36-C36</f>
        <v>0</v>
      </c>
      <c r="G36" s="74"/>
      <c r="H36" s="24"/>
      <c r="I36" s="20"/>
    </row>
    <row r="37" spans="1:9" s="21" customFormat="1" ht="15.75">
      <c r="A37" s="73"/>
      <c r="B37" s="68"/>
      <c r="C37" s="69"/>
      <c r="D37" s="69"/>
      <c r="E37" s="92"/>
      <c r="F37" s="71">
        <f>+E37-C37</f>
        <v>0</v>
      </c>
      <c r="G37" s="74"/>
      <c r="H37" s="24"/>
      <c r="I37" s="20"/>
    </row>
    <row r="38" spans="1:9" s="18" customFormat="1" ht="15.75">
      <c r="A38" s="67" t="s">
        <v>13</v>
      </c>
      <c r="B38" s="93">
        <f>SUM(B35:B37)</f>
        <v>0</v>
      </c>
      <c r="C38" s="94">
        <f>SUM(C35:C37)</f>
        <v>0</v>
      </c>
      <c r="D38" s="94">
        <f>SUM(D35:D37)</f>
        <v>0</v>
      </c>
      <c r="E38" s="95">
        <f>SUM(E35:E37)</f>
        <v>0</v>
      </c>
      <c r="F38" s="71">
        <f>+E38-C38</f>
        <v>0</v>
      </c>
      <c r="G38" s="74"/>
      <c r="H38" s="25"/>
      <c r="I38" s="17"/>
    </row>
    <row r="39" spans="1:9" s="18" customFormat="1" ht="15.75">
      <c r="A39" s="75" t="s">
        <v>14</v>
      </c>
      <c r="B39" s="76">
        <f>+B34+B38</f>
        <v>1512218</v>
      </c>
      <c r="C39" s="96">
        <f>+C34+C38</f>
        <v>370570</v>
      </c>
      <c r="D39" s="96">
        <f>+D34+D38</f>
        <v>556872</v>
      </c>
      <c r="E39" s="96">
        <f>+E34+E38</f>
        <v>556972</v>
      </c>
      <c r="F39" s="87">
        <f>SUM(F35:F38)</f>
        <v>0</v>
      </c>
      <c r="G39" s="88"/>
      <c r="H39" s="16"/>
      <c r="I39" s="17"/>
    </row>
    <row r="40" spans="1:9" s="21" customFormat="1" ht="18.75" thickBot="1">
      <c r="A40" s="97" t="s">
        <v>21</v>
      </c>
      <c r="B40" s="98">
        <f>-B23*0.026</f>
        <v>145047.864</v>
      </c>
      <c r="C40" s="85">
        <f>-C23*0.026</f>
        <v>126693.84</v>
      </c>
      <c r="D40" s="85">
        <f>-D23*0.026</f>
        <v>127112.43999999999</v>
      </c>
      <c r="E40" s="85">
        <f>-E23*0.026</f>
        <v>127822.89</v>
      </c>
      <c r="F40" s="99"/>
      <c r="G40" s="100"/>
      <c r="H40" s="26"/>
      <c r="I40" s="20"/>
    </row>
    <row r="41" spans="1:8" s="28" customFormat="1" ht="15.75" customHeight="1">
      <c r="A41" s="101" t="s">
        <v>15</v>
      </c>
      <c r="B41" s="102"/>
      <c r="C41" s="103"/>
      <c r="D41" s="102"/>
      <c r="E41" s="102"/>
      <c r="F41" s="104"/>
      <c r="G41" s="102"/>
      <c r="H41" s="27"/>
    </row>
    <row r="42" spans="1:8" s="28" customFormat="1" ht="15.75" customHeight="1">
      <c r="A42" s="105" t="s">
        <v>40</v>
      </c>
      <c r="B42" s="54"/>
      <c r="C42" s="106"/>
      <c r="D42" s="54"/>
      <c r="E42" s="102"/>
      <c r="F42" s="102"/>
      <c r="G42" s="54"/>
      <c r="H42" s="29"/>
    </row>
    <row r="43" spans="1:8" s="28" customFormat="1" ht="15.75" customHeight="1">
      <c r="A43" s="107" t="s">
        <v>22</v>
      </c>
      <c r="B43" s="54"/>
      <c r="C43" s="108"/>
      <c r="D43" s="54"/>
      <c r="E43" s="102"/>
      <c r="F43" s="102"/>
      <c r="G43" s="54"/>
      <c r="H43" s="29"/>
    </row>
    <row r="44" spans="1:8" s="28" customFormat="1" ht="15.75" customHeight="1">
      <c r="A44" s="105" t="s">
        <v>41</v>
      </c>
      <c r="B44" s="102"/>
      <c r="C44" s="103"/>
      <c r="D44" s="102"/>
      <c r="E44" s="102"/>
      <c r="F44" s="102"/>
      <c r="G44" s="52"/>
      <c r="H44" s="29"/>
    </row>
    <row r="45" spans="1:8" s="21" customFormat="1" ht="15.75" customHeight="1">
      <c r="A45" s="43"/>
      <c r="B45" s="40"/>
      <c r="C45" s="41"/>
      <c r="D45" s="40"/>
      <c r="E45" s="42"/>
      <c r="F45" s="42"/>
      <c r="G45" s="42"/>
      <c r="H45" s="30"/>
    </row>
    <row r="46" spans="1:8" s="21" customFormat="1" ht="15.75" customHeight="1">
      <c r="A46" s="31"/>
      <c r="B46" s="32"/>
      <c r="C46" s="33"/>
      <c r="D46" s="32"/>
      <c r="E46" s="32"/>
      <c r="F46" s="32"/>
      <c r="G46" s="29"/>
      <c r="H46" s="22"/>
    </row>
    <row r="47" spans="1:8" s="21" customFormat="1" ht="15.75" customHeight="1">
      <c r="A47" s="34"/>
      <c r="B47" s="32"/>
      <c r="C47" s="33"/>
      <c r="D47" s="32"/>
      <c r="E47" s="32"/>
      <c r="F47" s="32"/>
      <c r="G47" s="29"/>
      <c r="H47" s="22"/>
    </row>
    <row r="48" spans="1:8" s="21" customFormat="1" ht="15" customHeight="1">
      <c r="A48" s="34"/>
      <c r="B48" s="32"/>
      <c r="C48" s="33"/>
      <c r="D48" s="32"/>
      <c r="E48" s="32"/>
      <c r="F48" s="32"/>
      <c r="G48" s="29"/>
      <c r="H48" s="22"/>
    </row>
    <row r="49" spans="1:8" s="21" customFormat="1" ht="15.75">
      <c r="A49" s="34"/>
      <c r="B49" s="32"/>
      <c r="C49" s="33"/>
      <c r="D49" s="32"/>
      <c r="E49" s="32"/>
      <c r="F49" s="32"/>
      <c r="G49" s="29"/>
      <c r="H49" s="22"/>
    </row>
    <row r="50" spans="1:8" s="21" customFormat="1" ht="15.75">
      <c r="A50" s="34"/>
      <c r="B50" s="32"/>
      <c r="C50" s="33"/>
      <c r="D50" s="32"/>
      <c r="E50" s="32"/>
      <c r="F50" s="32"/>
      <c r="G50" s="29"/>
      <c r="H50" s="22"/>
    </row>
    <row r="51" spans="1:8" s="21" customFormat="1" ht="15.75">
      <c r="A51" s="34"/>
      <c r="B51" s="32"/>
      <c r="C51" s="33"/>
      <c r="D51" s="32"/>
      <c r="E51" s="32"/>
      <c r="F51" s="32"/>
      <c r="G51" s="29"/>
      <c r="H51" s="22"/>
    </row>
    <row r="52" spans="2:8" ht="15">
      <c r="B52" s="36"/>
      <c r="C52" s="37"/>
      <c r="D52" s="36"/>
      <c r="E52" s="36"/>
      <c r="F52" s="36"/>
      <c r="G52" s="38"/>
      <c r="H52" s="39"/>
    </row>
    <row r="53" spans="2:8" ht="15">
      <c r="B53" s="36"/>
      <c r="C53" s="37"/>
      <c r="D53" s="36"/>
      <c r="E53" s="36"/>
      <c r="F53" s="36"/>
      <c r="G53" s="38"/>
      <c r="H53" s="39"/>
    </row>
    <row r="54" spans="2:8" ht="15">
      <c r="B54" s="36"/>
      <c r="C54" s="37"/>
      <c r="D54" s="36"/>
      <c r="E54" s="36"/>
      <c r="F54" s="36"/>
      <c r="G54" s="38"/>
      <c r="H54" s="39"/>
    </row>
    <row r="55" spans="2:8" ht="15">
      <c r="B55" s="36"/>
      <c r="C55" s="37"/>
      <c r="D55" s="36"/>
      <c r="E55" s="36"/>
      <c r="F55" s="36"/>
      <c r="G55" s="38"/>
      <c r="H55" s="39"/>
    </row>
    <row r="56" ht="12.75">
      <c r="G56" s="38"/>
    </row>
    <row r="57" ht="12.75">
      <c r="G57" s="38"/>
    </row>
    <row r="58" ht="12.75">
      <c r="G58" s="38"/>
    </row>
    <row r="59" ht="12.75">
      <c r="G59" s="38"/>
    </row>
    <row r="60" ht="12.75">
      <c r="G60" s="38"/>
    </row>
    <row r="61" ht="12.75">
      <c r="G61" s="38"/>
    </row>
    <row r="62" ht="12.75">
      <c r="G62" s="38"/>
    </row>
    <row r="63" ht="12.75">
      <c r="G63" s="38"/>
    </row>
    <row r="64" ht="12.75">
      <c r="G64" s="38"/>
    </row>
    <row r="65" ht="12.75">
      <c r="G65" s="38"/>
    </row>
    <row r="66" ht="12.75">
      <c r="G66" s="38"/>
    </row>
    <row r="67" ht="12.75">
      <c r="G67" s="38"/>
    </row>
    <row r="68" ht="12.75">
      <c r="G68" s="38"/>
    </row>
    <row r="69" ht="12.75">
      <c r="G69" s="38"/>
    </row>
    <row r="70" ht="12.75">
      <c r="G70" s="38"/>
    </row>
    <row r="71" ht="12.75">
      <c r="G71" s="38"/>
    </row>
    <row r="72" ht="12.75">
      <c r="G72" s="38"/>
    </row>
    <row r="73" ht="12.75">
      <c r="G73" s="38"/>
    </row>
    <row r="74" ht="12.75">
      <c r="G74" s="38"/>
    </row>
    <row r="75" ht="12.75">
      <c r="G75" s="38"/>
    </row>
    <row r="76" ht="12.75">
      <c r="G76" s="38"/>
    </row>
    <row r="77" ht="12.75">
      <c r="G77" s="38"/>
    </row>
    <row r="78" ht="12.75">
      <c r="G78" s="38"/>
    </row>
    <row r="79" ht="12.75">
      <c r="G79" s="38"/>
    </row>
    <row r="80" ht="12.75">
      <c r="G80" s="38"/>
    </row>
    <row r="81" ht="12.75">
      <c r="G81" s="38"/>
    </row>
    <row r="82" ht="12.75">
      <c r="G82" s="38"/>
    </row>
    <row r="83" ht="12.75">
      <c r="G83" s="38"/>
    </row>
    <row r="84" ht="12.75">
      <c r="G84" s="38"/>
    </row>
    <row r="85" ht="12.75">
      <c r="G85" s="38"/>
    </row>
    <row r="86" ht="12.75">
      <c r="G86" s="38"/>
    </row>
    <row r="87" ht="12.75">
      <c r="G87" s="38"/>
    </row>
    <row r="88" ht="12.75">
      <c r="G88" s="38"/>
    </row>
    <row r="89" ht="12.75">
      <c r="G89" s="38"/>
    </row>
    <row r="90" ht="12.75">
      <c r="G90" s="38"/>
    </row>
    <row r="91" ht="12.75">
      <c r="G91" s="38"/>
    </row>
    <row r="92" ht="12.75">
      <c r="G92" s="38"/>
    </row>
    <row r="93" ht="12.75">
      <c r="G93" s="38"/>
    </row>
    <row r="94" ht="12.75">
      <c r="G94" s="38"/>
    </row>
    <row r="95" ht="12.75">
      <c r="G95" s="38"/>
    </row>
    <row r="96" ht="12.75">
      <c r="G96" s="38"/>
    </row>
    <row r="97" ht="12.75">
      <c r="G97" s="38"/>
    </row>
    <row r="98" ht="12.75">
      <c r="G98" s="38"/>
    </row>
    <row r="99" ht="12.75">
      <c r="G99" s="38"/>
    </row>
    <row r="100" ht="12.75">
      <c r="G100" s="38"/>
    </row>
    <row r="101" ht="12.75">
      <c r="G101" s="38"/>
    </row>
    <row r="102" ht="12.75">
      <c r="G102" s="38"/>
    </row>
    <row r="103" ht="12.75">
      <c r="G103" s="38"/>
    </row>
    <row r="104" ht="12.75">
      <c r="G104" s="38"/>
    </row>
    <row r="105" ht="12.75">
      <c r="G105" s="38"/>
    </row>
    <row r="106" ht="12.75">
      <c r="G106" s="38"/>
    </row>
    <row r="107" ht="12.75">
      <c r="G107" s="38"/>
    </row>
    <row r="108" ht="12.75">
      <c r="G108" s="38"/>
    </row>
    <row r="109" ht="12.75">
      <c r="G109" s="38"/>
    </row>
    <row r="110" ht="12.75">
      <c r="G110" s="38"/>
    </row>
    <row r="111" ht="12.75">
      <c r="G111" s="38"/>
    </row>
    <row r="112" ht="12.75">
      <c r="G112" s="38"/>
    </row>
    <row r="113" ht="12.75">
      <c r="G113" s="38"/>
    </row>
    <row r="114" ht="12.75">
      <c r="G114" s="38"/>
    </row>
    <row r="115" ht="12.75">
      <c r="G115" s="38"/>
    </row>
    <row r="116" ht="12.75">
      <c r="G116" s="38"/>
    </row>
    <row r="117" ht="12.75">
      <c r="G117" s="38"/>
    </row>
    <row r="118" ht="12.75">
      <c r="G118" s="38"/>
    </row>
    <row r="119" ht="12.75">
      <c r="G119" s="38"/>
    </row>
    <row r="120" ht="12.75">
      <c r="G120" s="38"/>
    </row>
    <row r="121" ht="12.75">
      <c r="G121" s="38"/>
    </row>
    <row r="122" ht="12.75">
      <c r="G122" s="38"/>
    </row>
    <row r="123" ht="12.75">
      <c r="G123" s="38"/>
    </row>
    <row r="124" ht="12.75">
      <c r="G124" s="38"/>
    </row>
    <row r="125" ht="12.75">
      <c r="G125" s="38"/>
    </row>
    <row r="126" ht="12.75">
      <c r="G126" s="38"/>
    </row>
    <row r="127" ht="12.75">
      <c r="G127" s="38"/>
    </row>
    <row r="128" ht="12.75">
      <c r="G128" s="38"/>
    </row>
    <row r="129" ht="12.75">
      <c r="G129" s="38"/>
    </row>
    <row r="130" ht="12.75">
      <c r="G130" s="38"/>
    </row>
    <row r="131" ht="12.75">
      <c r="G131" s="38"/>
    </row>
    <row r="132" ht="12.75">
      <c r="G132" s="38"/>
    </row>
    <row r="133" ht="12.75">
      <c r="G133" s="38"/>
    </row>
    <row r="134" ht="12.75">
      <c r="G134" s="38"/>
    </row>
    <row r="135" ht="12.75">
      <c r="G135" s="38"/>
    </row>
    <row r="136" ht="12.75">
      <c r="G136" s="38"/>
    </row>
    <row r="137" ht="12.75">
      <c r="G137" s="38"/>
    </row>
    <row r="138" ht="12.75">
      <c r="G138" s="38"/>
    </row>
    <row r="139" ht="12.75">
      <c r="G139" s="38"/>
    </row>
    <row r="140" ht="12.75">
      <c r="G140" s="38"/>
    </row>
    <row r="141" ht="12.75">
      <c r="G141" s="38"/>
    </row>
    <row r="142" ht="12.75">
      <c r="G142" s="38"/>
    </row>
    <row r="143" ht="12.75">
      <c r="G143" s="38"/>
    </row>
    <row r="144" ht="12.75">
      <c r="G144" s="38"/>
    </row>
  </sheetData>
  <sheetProtection/>
  <mergeCells count="1">
    <mergeCell ref="A2:G2"/>
  </mergeCells>
  <printOptions/>
  <pageMargins left="0.75" right="0.75" top="0.68" bottom="0.69" header="0.5" footer="0.5"/>
  <pageSetup fitToHeight="1" fitToWidth="1" horizontalDpi="600" verticalDpi="600" orientation="landscape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Budget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Walsh</dc:creator>
  <cp:keywords/>
  <dc:description/>
  <cp:lastModifiedBy>Allende, Angel</cp:lastModifiedBy>
  <cp:lastPrinted>2012-10-19T20:05:40Z</cp:lastPrinted>
  <dcterms:created xsi:type="dcterms:W3CDTF">2006-04-10T21:55:54Z</dcterms:created>
  <dcterms:modified xsi:type="dcterms:W3CDTF">2012-11-08T18:07:57Z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0x010100C633B37C2F976441A4C7FBA4F44B6695</vt:lpwstr>
  </property>
</Properties>
</file>