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0" windowWidth="18190" windowHeight="9010" activeTab="0"/>
  </bookViews>
  <sheets>
    <sheet name="Radio Comm" sheetId="1" r:id="rId1"/>
  </sheets>
  <externalReferences>
    <externalReference r:id="rId4"/>
    <externalReference r:id="rId5"/>
    <externalReference r:id="rId6"/>
    <externalReference r:id="rId7"/>
  </externalReferences>
  <definedNames>
    <definedName name="Appro" localSheetId="0">#REF!</definedName>
    <definedName name="Appro">#REF!</definedName>
    <definedName name="Budget_Codes">'[1]Replacement Analysis'!$B$8:$B$15</definedName>
    <definedName name="Carryover" localSheetId="0">#REF!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3BB" hidden="1">{"cxtransfer",#N/A,FALSE,"ReorgRevisted"}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'Radio Comm'!$A$2:$G$52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 localSheetId="0">#REF!</definedName>
    <definedName name="Qry01_02_03Exp">#REF!</definedName>
    <definedName name="RefAdopted">'[2]RefAdopted'!$B$7:$M$143</definedName>
    <definedName name="RefFTEs">'[2]RefFTEs_TLPs'!$C$9:$G$195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venues">'[2]RefRevenue'!$A$7:$G$1689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<sst xmlns="http://schemas.openxmlformats.org/spreadsheetml/2006/main" count="49" uniqueCount="49">
  <si>
    <t>Non-GF Financial Plan</t>
  </si>
  <si>
    <t>Fund Name: KCIT Radio Communication Services</t>
  </si>
  <si>
    <t>Fund Number: 000004501</t>
  </si>
  <si>
    <t>1st Omnibus</t>
  </si>
  <si>
    <t>Prepared by:  Junko Keesecker</t>
  </si>
  <si>
    <t>Date Prepared:  03/20/2012</t>
  </si>
  <si>
    <r>
      <t xml:space="preserve">2011 Actual </t>
    </r>
    <r>
      <rPr>
        <b/>
        <vertAlign val="superscript"/>
        <sz val="12"/>
        <rFont val="Calibri"/>
        <family val="2"/>
        <scheme val="minor"/>
      </rPr>
      <t>1</t>
    </r>
  </si>
  <si>
    <r>
      <t>2012 Adopted</t>
    </r>
    <r>
      <rPr>
        <b/>
        <vertAlign val="superscript"/>
        <sz val="12"/>
        <rFont val="Calibri"/>
        <family val="2"/>
        <scheme val="minor"/>
      </rPr>
      <t>2</t>
    </r>
  </si>
  <si>
    <t xml:space="preserve">2012 Revised  </t>
  </si>
  <si>
    <t>2012 Estimated</t>
  </si>
  <si>
    <t>Estimated-Adopted Change</t>
  </si>
  <si>
    <t>Explanation of Change</t>
  </si>
  <si>
    <t>Beginning Fund Balance</t>
  </si>
  <si>
    <t>Revenues</t>
  </si>
  <si>
    <t>* Access Infrastructure Ops &amp; Maint (44904 &amp; 34281)</t>
  </si>
  <si>
    <t>* Radio Services (44906, 44928 &amp; 34283, 34824)</t>
  </si>
  <si>
    <t>* Misc Revenue (48176 &amp; 36250, 34815)</t>
  </si>
  <si>
    <t>* Investment Earnings (36111)</t>
  </si>
  <si>
    <t>* Capital contribution</t>
  </si>
  <si>
    <t>Collections for Equipment Reserves:</t>
  </si>
  <si>
    <t>* Radio Reserve (44905 &amp; 34282)</t>
  </si>
  <si>
    <t>Total Revenues</t>
  </si>
  <si>
    <t>Expenditures</t>
  </si>
  <si>
    <t>* Operating Expenditures (Sum of all 5xxxx)</t>
  </si>
  <si>
    <t>* 2010 Supplemental Request</t>
  </si>
  <si>
    <r>
      <t xml:space="preserve"> * ABT Debt Service</t>
    </r>
    <r>
      <rPr>
        <vertAlign val="superscript"/>
        <sz val="10"/>
        <rFont val="Arial"/>
        <family val="2"/>
      </rPr>
      <t>6</t>
    </r>
  </si>
  <si>
    <t xml:space="preserve"> * Q1 Supplemental Request</t>
  </si>
  <si>
    <t>Total Expenditures</t>
  </si>
  <si>
    <r>
      <t>Estimated Underexpenditures</t>
    </r>
    <r>
      <rPr>
        <vertAlign val="superscript"/>
        <sz val="10"/>
        <rFont val="Times New Roman"/>
        <family val="1"/>
      </rPr>
      <t>3</t>
    </r>
  </si>
  <si>
    <t>Other Fund Transactions</t>
  </si>
  <si>
    <t>Total Other Fund Transactions</t>
  </si>
  <si>
    <t>Ending Fund Balance</t>
  </si>
  <si>
    <t>Reserves &amp; Designations</t>
  </si>
  <si>
    <t>* Radio Reserves</t>
  </si>
  <si>
    <t>* Annual Contribution to Radio Reserve (44905 &amp; 34282)</t>
  </si>
  <si>
    <r>
      <t>* Compensated Absences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 </t>
    </r>
  </si>
  <si>
    <t xml:space="preserve">* Rate stabilization </t>
  </si>
  <si>
    <t>* Reserve Deficit</t>
  </si>
  <si>
    <t>* Revenue Corrections</t>
  </si>
  <si>
    <t>Total Reserves &amp; Designations</t>
  </si>
  <si>
    <t>Ending Undesignated Fund Balance</t>
  </si>
  <si>
    <r>
      <t xml:space="preserve">Target Fund Balance </t>
    </r>
    <r>
      <rPr>
        <vertAlign val="superscript"/>
        <sz val="10"/>
        <rFont val="Times New Roman"/>
        <family val="1"/>
      </rPr>
      <t>4</t>
    </r>
  </si>
  <si>
    <t>Financial Plan Notes:</t>
  </si>
  <si>
    <r>
      <t>1</t>
    </r>
    <r>
      <rPr>
        <sz val="10"/>
        <rFont val="Arial"/>
        <family val="2"/>
      </rPr>
      <t xml:space="preserve"> 2011 Actuals are from the 14th Month IBIS.</t>
    </r>
  </si>
  <si>
    <r>
      <t>2</t>
    </r>
    <r>
      <rPr>
        <sz val="10"/>
        <rFont val="Arial"/>
        <family val="2"/>
      </rPr>
      <t xml:space="preserve"> 2012 Adopted are from the 2012 Budget Book.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</si>
  <si>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Target Fund Balance is equal to 1 1/2 months of Operating Expenditures.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</si>
  <si>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Compensated Absences based on 2010 CAFR inflated 5% annually.</t>
    </r>
  </si>
  <si>
    <r>
      <t xml:space="preserve">3 </t>
    </r>
    <r>
      <rPr>
        <sz val="10"/>
        <rFont val="Arial"/>
        <family val="2"/>
      </rPr>
      <t>Estimated Under expenditure is assumed to be 1.5% of Operating Expenditures.</t>
    </r>
  </si>
  <si>
    <t>Transfer the accumulate funds to a CIP project.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</si>
</sst>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b/>
      <vertAlign val="superscript"/>
      <sz val="12"/>
      <name val="Calibri"/>
      <family val="2"/>
      <scheme val="minor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5" fillId="0" borderId="0">
      <alignment vertical="top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37" fontId="4" fillId="0" borderId="0" xfId="20" applyFont="1" applyBorder="1" applyAlignment="1">
      <alignment horizontal="centerContinuous" wrapText="1"/>
      <protection/>
    </xf>
    <xf numFmtId="37" fontId="5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Continuous"/>
    </xf>
    <xf numFmtId="37" fontId="3" fillId="0" borderId="0" xfId="20" applyFont="1" applyBorder="1" applyAlignment="1">
      <alignment horizontal="centerContinuous" wrapText="1"/>
      <protection/>
    </xf>
    <xf numFmtId="0" fontId="0" fillId="0" borderId="0" xfId="0" applyBorder="1"/>
    <xf numFmtId="0" fontId="7" fillId="3" borderId="0" xfId="0" applyFont="1" applyFill="1" applyBorder="1" applyAlignment="1">
      <alignment horizontal="left"/>
    </xf>
    <xf numFmtId="37" fontId="8" fillId="0" borderId="0" xfId="20" applyFont="1" applyBorder="1" applyAlignment="1">
      <alignment horizontal="center" wrapText="1"/>
      <protection/>
    </xf>
    <xf numFmtId="0" fontId="7" fillId="3" borderId="0" xfId="0" applyFont="1" applyFill="1" applyBorder="1" applyAlignment="1">
      <alignment horizontal="centerContinuous"/>
    </xf>
    <xf numFmtId="37" fontId="7" fillId="0" borderId="0" xfId="20" applyFont="1" applyBorder="1" applyAlignment="1">
      <alignment horizontal="left" wrapText="1"/>
      <protection/>
    </xf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/>
    <xf numFmtId="37" fontId="8" fillId="0" borderId="0" xfId="20" applyFont="1" applyBorder="1" applyAlignment="1">
      <alignment horizontal="left"/>
      <protection/>
    </xf>
    <xf numFmtId="0" fontId="0" fillId="0" borderId="0" xfId="21">
      <alignment/>
      <protection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0" fontId="10" fillId="0" borderId="1" xfId="21" applyFont="1" applyBorder="1">
      <alignment/>
      <protection/>
    </xf>
    <xf numFmtId="37" fontId="8" fillId="3" borderId="2" xfId="20" applyFont="1" applyFill="1" applyBorder="1" applyAlignment="1">
      <alignment horizontal="center" wrapText="1"/>
      <protection/>
    </xf>
    <xf numFmtId="37" fontId="8" fillId="3" borderId="1" xfId="20" applyFont="1" applyFill="1" applyBorder="1" applyAlignment="1">
      <alignment horizontal="center" wrapText="1"/>
      <protection/>
    </xf>
    <xf numFmtId="0" fontId="10" fillId="0" borderId="3" xfId="21" applyFont="1" applyBorder="1">
      <alignment/>
      <protection/>
    </xf>
    <xf numFmtId="164" fontId="10" fillId="0" borderId="1" xfId="22" applyNumberFormat="1" applyFont="1" applyBorder="1"/>
    <xf numFmtId="0" fontId="12" fillId="0" borderId="4" xfId="21" applyFont="1" applyBorder="1">
      <alignment/>
      <protection/>
    </xf>
    <xf numFmtId="165" fontId="10" fillId="0" borderId="5" xfId="18" applyNumberFormat="1" applyFont="1" applyBorder="1"/>
    <xf numFmtId="165" fontId="10" fillId="0" borderId="6" xfId="18" applyNumberFormat="1" applyFont="1" applyBorder="1"/>
    <xf numFmtId="37" fontId="0" fillId="0" borderId="4" xfId="23" applyNumberFormat="1" applyFont="1" applyBorder="1">
      <alignment/>
      <protection/>
    </xf>
    <xf numFmtId="165" fontId="10" fillId="0" borderId="7" xfId="18" applyNumberFormat="1" applyFont="1" applyBorder="1"/>
    <xf numFmtId="0" fontId="12" fillId="0" borderId="3" xfId="21" applyFont="1" applyBorder="1">
      <alignment/>
      <protection/>
    </xf>
    <xf numFmtId="165" fontId="12" fillId="0" borderId="8" xfId="18" applyNumberFormat="1" applyFont="1" applyBorder="1"/>
    <xf numFmtId="165" fontId="0" fillId="0" borderId="7" xfId="24" applyNumberFormat="1" applyFont="1" applyBorder="1"/>
    <xf numFmtId="37" fontId="0" fillId="0" borderId="7" xfId="24" applyNumberFormat="1" applyFont="1" applyBorder="1"/>
    <xf numFmtId="165" fontId="10" fillId="0" borderId="6" xfId="18" applyNumberFormat="1" applyFont="1" applyBorder="1" applyAlignment="1">
      <alignment horizontal="left" wrapText="1"/>
    </xf>
    <xf numFmtId="0" fontId="10" fillId="0" borderId="2" xfId="21" applyFont="1" applyBorder="1">
      <alignment/>
      <protection/>
    </xf>
    <xf numFmtId="165" fontId="0" fillId="4" borderId="1" xfId="25" applyNumberFormat="1" applyFont="1" applyFill="1" applyBorder="1"/>
    <xf numFmtId="165" fontId="10" fillId="0" borderId="1" xfId="18" applyNumberFormat="1" applyFont="1" applyBorder="1"/>
    <xf numFmtId="0" fontId="10" fillId="0" borderId="4" xfId="21" applyFont="1" applyBorder="1">
      <alignment/>
      <protection/>
    </xf>
    <xf numFmtId="165" fontId="10" fillId="0" borderId="8" xfId="18" applyNumberFormat="1" applyFont="1" applyBorder="1"/>
    <xf numFmtId="165" fontId="12" fillId="0" borderId="1" xfId="18" applyNumberFormat="1" applyFont="1" applyBorder="1"/>
    <xf numFmtId="165" fontId="0" fillId="0" borderId="7" xfId="25" applyNumberFormat="1" applyFont="1" applyBorder="1"/>
    <xf numFmtId="0" fontId="10" fillId="0" borderId="0" xfId="21" applyFont="1" applyBorder="1">
      <alignment/>
      <protection/>
    </xf>
    <xf numFmtId="0" fontId="10" fillId="0" borderId="6" xfId="21" applyFont="1" applyBorder="1">
      <alignment/>
      <protection/>
    </xf>
    <xf numFmtId="0" fontId="13" fillId="0" borderId="0" xfId="21" applyFont="1">
      <alignment/>
      <protection/>
    </xf>
    <xf numFmtId="165" fontId="16" fillId="0" borderId="6" xfId="18" applyNumberFormat="1" applyFont="1" applyBorder="1" applyAlignment="1">
      <alignment horizontal="left" wrapText="1"/>
    </xf>
    <xf numFmtId="37" fontId="6" fillId="0" borderId="0" xfId="20" applyFont="1" applyBorder="1" applyAlignment="1">
      <alignment horizontal="center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Normal 4" xfId="21"/>
    <cellStyle name="Currency 2" xfId="22"/>
    <cellStyle name="Normal 2 2" xfId="23"/>
    <cellStyle name="Comma 2 2" xfId="24"/>
    <cellStyle name="Comma 2" xfId="25"/>
    <cellStyle name="Currency 2 2" xfId="26"/>
    <cellStyle name="Good 2" xfId="27"/>
    <cellStyle name="Normal 2" xfId="28"/>
    <cellStyle name="Normal 3" xfId="29"/>
    <cellStyle name="Percent 2" xfId="30"/>
    <cellStyle name="Percent 3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Documents%20and%20Settings\gonzacr\Local%20Settings\Temporary%20Internet%20Files\OLK65\Copy%20of%20Countywide_Equipment_Replacement_Templates%20BA%20Example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OmnibusOrdinance\2012%20Omnibus\1st\Fiscal%20Notes%20and%20Fin%20Plans\Analyst%20Reviewed%20Fiscal%20Notes%20and%20Fin%20Plans\2012%20Q1%20Supplemental%20RequestsKC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pp Request Summary"/>
      <sheetName val="2012 Supp Nom Form TA CIP"/>
      <sheetName val="Fiscal Note TA CIP"/>
      <sheetName val="DES ER"/>
      <sheetName val="Fiscal Note TA DESER"/>
      <sheetName val="2012 Supp Nom Form TA DES ER"/>
      <sheetName val="KCIT Financial Plan"/>
      <sheetName val="Fiscal Note TLT"/>
      <sheetName val="2012 Supplemental Nom Form TLT"/>
      <sheetName val="Radio Comm"/>
      <sheetName val="Fiscal Note TA Radio"/>
      <sheetName val="2012 Supp Nom Form TA Radio"/>
      <sheetName val="Fiscal Note Subscriber Radios"/>
      <sheetName val="2012 Supp Nom Form Sub Radio "/>
      <sheetName val="Fiscal Note Radio NGRSP"/>
      <sheetName val="2012 Suppl Nom Form NGRS"/>
      <sheetName val="Fiscal Note Elections ER"/>
      <sheetName val="2012 Supp Nom Form Elec"/>
      <sheetName val="Fiscal Note KCIT Desk ER"/>
      <sheetName val="2012 Supp Nom Form DeskER"/>
      <sheetName val="Fiscal Note CXER"/>
      <sheetName val="2012 Supp Nom Form CXER"/>
      <sheetName val="CXER"/>
      <sheetName val="New Cost Center Info"/>
      <sheetName val="Sheet9"/>
      <sheetName val="Sheet1"/>
    </sheetNames>
    <sheetDataSet>
      <sheetData sheetId="0">
        <row r="31">
          <cell r="I31">
            <v>1250000</v>
          </cell>
        </row>
      </sheetData>
      <sheetData sheetId="1">
        <row r="12">
          <cell r="D12">
            <v>381583</v>
          </cell>
        </row>
      </sheetData>
      <sheetData sheetId="2"/>
      <sheetData sheetId="3">
        <row r="20">
          <cell r="E20">
            <v>-621119</v>
          </cell>
        </row>
      </sheetData>
      <sheetData sheetId="4"/>
      <sheetData sheetId="5"/>
      <sheetData sheetId="6"/>
      <sheetData sheetId="7">
        <row r="13">
          <cell r="E13">
            <v>99303</v>
          </cell>
        </row>
      </sheetData>
      <sheetData sheetId="8"/>
      <sheetData sheetId="9"/>
      <sheetData sheetId="10"/>
      <sheetData sheetId="11"/>
      <sheetData sheetId="12">
        <row r="27">
          <cell r="E27">
            <v>1250000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52"/>
  <sheetViews>
    <sheetView tabSelected="1" zoomScale="85" zoomScaleNormal="85" workbookViewId="0" topLeftCell="A3">
      <selection activeCell="A11" sqref="A11"/>
    </sheetView>
  </sheetViews>
  <sheetFormatPr defaultColWidth="9.140625" defaultRowHeight="12.75"/>
  <cols>
    <col min="1" max="1" width="47.8515625" style="15" customWidth="1"/>
    <col min="2" max="2" width="14.421875" style="15" customWidth="1"/>
    <col min="3" max="6" width="13.421875" style="15" customWidth="1"/>
    <col min="7" max="7" width="31.57421875" style="15" customWidth="1"/>
    <col min="8" max="8" width="24.8515625" style="15" customWidth="1"/>
    <col min="9" max="16384" width="9.140625" style="15" customWidth="1"/>
  </cols>
  <sheetData>
    <row r="1" spans="1:16" ht="20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</row>
    <row r="2" spans="1:8" s="6" customFormat="1" ht="20" customHeight="1">
      <c r="A2" s="44" t="s">
        <v>0</v>
      </c>
      <c r="B2" s="44"/>
      <c r="C2" s="44"/>
      <c r="D2" s="44"/>
      <c r="E2" s="44"/>
      <c r="F2" s="44"/>
      <c r="G2" s="44"/>
      <c r="H2" s="5"/>
    </row>
    <row r="3" spans="1:8" s="6" customFormat="1" ht="20" customHeight="1">
      <c r="A3" s="7" t="s">
        <v>1</v>
      </c>
      <c r="B3" s="8"/>
      <c r="C3" s="8"/>
      <c r="D3" s="8"/>
      <c r="E3" s="8"/>
      <c r="F3" s="8"/>
      <c r="G3" s="8"/>
      <c r="H3" s="5"/>
    </row>
    <row r="4" spans="1:16" s="13" customFormat="1" ht="15.5">
      <c r="A4" s="7" t="s">
        <v>2</v>
      </c>
      <c r="B4" s="9"/>
      <c r="C4" s="9"/>
      <c r="D4" s="9"/>
      <c r="E4" s="9"/>
      <c r="F4" s="9"/>
      <c r="G4" s="10" t="s">
        <v>3</v>
      </c>
      <c r="H4" s="11"/>
      <c r="I4" s="12"/>
      <c r="J4" s="12"/>
      <c r="K4" s="12"/>
      <c r="L4" s="12"/>
      <c r="M4" s="12"/>
      <c r="N4" s="12"/>
      <c r="O4" s="12"/>
      <c r="P4" s="12"/>
    </row>
    <row r="5" spans="1:16" s="13" customFormat="1" ht="15.5">
      <c r="A5" s="7" t="s">
        <v>4</v>
      </c>
      <c r="B5" s="9"/>
      <c r="C5" s="9"/>
      <c r="D5" s="9"/>
      <c r="E5" s="9"/>
      <c r="F5" s="14"/>
      <c r="G5" s="10" t="s">
        <v>5</v>
      </c>
      <c r="H5" s="11"/>
      <c r="I5" s="12"/>
      <c r="J5" s="12"/>
      <c r="K5" s="12"/>
      <c r="L5" s="12"/>
      <c r="M5" s="12"/>
      <c r="N5" s="12"/>
      <c r="O5" s="12"/>
      <c r="P5" s="12"/>
    </row>
    <row r="6" ht="13">
      <c r="H6" s="16"/>
    </row>
    <row r="7" spans="1:5" ht="13">
      <c r="A7" s="17"/>
      <c r="B7" s="17"/>
      <c r="C7" s="17"/>
      <c r="D7" s="17"/>
      <c r="E7" s="17"/>
    </row>
    <row r="8" spans="1:7" ht="46.5">
      <c r="A8" s="18"/>
      <c r="B8" s="19" t="s">
        <v>6</v>
      </c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</row>
    <row r="9" spans="1:7" ht="13">
      <c r="A9" s="21" t="s">
        <v>12</v>
      </c>
      <c r="B9" s="22">
        <v>6661895.220000001</v>
      </c>
      <c r="C9" s="22">
        <v>7220456.865</v>
      </c>
      <c r="D9" s="22">
        <f>B32</f>
        <v>7110466.699999999</v>
      </c>
      <c r="E9" s="22">
        <f>B32</f>
        <v>7110466.699999999</v>
      </c>
      <c r="F9" s="22">
        <f>E9-C9</f>
        <v>-109990.16500000097</v>
      </c>
      <c r="G9" s="22"/>
    </row>
    <row r="10" spans="1:7" ht="13">
      <c r="A10" s="23" t="s">
        <v>13</v>
      </c>
      <c r="B10" s="24"/>
      <c r="C10" s="24"/>
      <c r="D10" s="24"/>
      <c r="E10" s="25"/>
      <c r="F10" s="25"/>
      <c r="G10" s="25"/>
    </row>
    <row r="11" spans="1:7" ht="13">
      <c r="A11" s="26" t="s">
        <v>14</v>
      </c>
      <c r="B11" s="27">
        <v>1513573.35</v>
      </c>
      <c r="C11" s="27">
        <v>1768061</v>
      </c>
      <c r="D11" s="27">
        <f>C11</f>
        <v>1768061</v>
      </c>
      <c r="E11" s="27">
        <f>D11</f>
        <v>1768061</v>
      </c>
      <c r="F11" s="27">
        <f aca="true" t="shared" si="0" ref="F11:F44">E11-C11</f>
        <v>0</v>
      </c>
      <c r="G11" s="27"/>
    </row>
    <row r="12" spans="1:7" ht="13">
      <c r="A12" s="26" t="s">
        <v>15</v>
      </c>
      <c r="B12" s="27">
        <v>1285216.5899999994</v>
      </c>
      <c r="C12" s="27">
        <v>1457551</v>
      </c>
      <c r="D12" s="27">
        <f aca="true" t="shared" si="1" ref="D12:E17">C12</f>
        <v>1457551</v>
      </c>
      <c r="E12" s="27">
        <f t="shared" si="1"/>
        <v>1457551</v>
      </c>
      <c r="F12" s="27">
        <f t="shared" si="0"/>
        <v>0</v>
      </c>
      <c r="G12" s="27"/>
    </row>
    <row r="13" spans="1:7" ht="13">
      <c r="A13" s="26" t="s">
        <v>16</v>
      </c>
      <c r="B13" s="27">
        <v>210718.42</v>
      </c>
      <c r="C13" s="27">
        <v>360934.318323549</v>
      </c>
      <c r="D13" s="27">
        <f t="shared" si="1"/>
        <v>360934.318323549</v>
      </c>
      <c r="E13" s="27">
        <f t="shared" si="1"/>
        <v>360934.318323549</v>
      </c>
      <c r="F13" s="27">
        <f t="shared" si="0"/>
        <v>0</v>
      </c>
      <c r="G13" s="25"/>
    </row>
    <row r="14" spans="1:7" ht="13">
      <c r="A14" s="26" t="s">
        <v>17</v>
      </c>
      <c r="B14" s="27">
        <v>53489.87</v>
      </c>
      <c r="C14" s="27">
        <v>48805</v>
      </c>
      <c r="D14" s="27">
        <f t="shared" si="1"/>
        <v>48805</v>
      </c>
      <c r="E14" s="27">
        <f t="shared" si="1"/>
        <v>48805</v>
      </c>
      <c r="F14" s="27">
        <f t="shared" si="0"/>
        <v>0</v>
      </c>
      <c r="G14" s="25"/>
    </row>
    <row r="15" spans="1:7" ht="13" hidden="1">
      <c r="A15" s="26" t="s">
        <v>18</v>
      </c>
      <c r="B15" s="27"/>
      <c r="C15" s="27"/>
      <c r="D15" s="27">
        <f t="shared" si="1"/>
        <v>0</v>
      </c>
      <c r="E15" s="27">
        <f t="shared" si="1"/>
        <v>0</v>
      </c>
      <c r="F15" s="27">
        <f t="shared" si="0"/>
        <v>0</v>
      </c>
      <c r="G15" s="25"/>
    </row>
    <row r="16" spans="1:7" ht="13">
      <c r="A16" s="26" t="s">
        <v>19</v>
      </c>
      <c r="B16" s="27"/>
      <c r="C16" s="27"/>
      <c r="D16" s="27">
        <f t="shared" si="1"/>
        <v>0</v>
      </c>
      <c r="E16" s="27">
        <f t="shared" si="1"/>
        <v>0</v>
      </c>
      <c r="F16" s="27">
        <f t="shared" si="0"/>
        <v>0</v>
      </c>
      <c r="G16" s="25"/>
    </row>
    <row r="17" spans="1:7" ht="13">
      <c r="A17" s="26" t="s">
        <v>20</v>
      </c>
      <c r="B17" s="27">
        <v>225891.4</v>
      </c>
      <c r="C17" s="27">
        <v>235770.2</v>
      </c>
      <c r="D17" s="27">
        <f t="shared" si="1"/>
        <v>235770.2</v>
      </c>
      <c r="E17" s="27">
        <f t="shared" si="1"/>
        <v>235770.2</v>
      </c>
      <c r="F17" s="27">
        <f t="shared" si="0"/>
        <v>0</v>
      </c>
      <c r="G17" s="25"/>
    </row>
    <row r="18" spans="1:7" ht="13">
      <c r="A18" s="27"/>
      <c r="B18" s="27"/>
      <c r="C18" s="27"/>
      <c r="D18" s="27"/>
      <c r="E18" s="25"/>
      <c r="F18" s="25">
        <f t="shared" si="0"/>
        <v>0</v>
      </c>
      <c r="G18" s="25"/>
    </row>
    <row r="19" spans="1:7" ht="13">
      <c r="A19" s="28" t="s">
        <v>21</v>
      </c>
      <c r="B19" s="29">
        <f>SUM(B10:B18)</f>
        <v>3288889.6299999994</v>
      </c>
      <c r="C19" s="29">
        <f>SUM(C10:C18)</f>
        <v>3871121.518323549</v>
      </c>
      <c r="D19" s="29">
        <f>SUM(D10:D18)</f>
        <v>3871121.518323549</v>
      </c>
      <c r="E19" s="29">
        <f>SUM(E10:E18)</f>
        <v>3871121.518323549</v>
      </c>
      <c r="F19" s="29">
        <f t="shared" si="0"/>
        <v>0</v>
      </c>
      <c r="G19" s="29"/>
    </row>
    <row r="20" spans="1:7" ht="13">
      <c r="A20" s="23" t="s">
        <v>22</v>
      </c>
      <c r="B20" s="24"/>
      <c r="C20" s="24"/>
      <c r="D20" s="24"/>
      <c r="E20" s="25"/>
      <c r="F20" s="25">
        <f t="shared" si="0"/>
        <v>0</v>
      </c>
      <c r="G20" s="25"/>
    </row>
    <row r="21" spans="1:7" ht="13">
      <c r="A21" s="30" t="s">
        <v>23</v>
      </c>
      <c r="B21" s="27">
        <v>-2840318.15</v>
      </c>
      <c r="C21" s="27">
        <v>-3379298</v>
      </c>
      <c r="D21" s="27">
        <f>C21</f>
        <v>-3379298</v>
      </c>
      <c r="E21" s="27">
        <f>D21</f>
        <v>-3379298</v>
      </c>
      <c r="F21" s="27">
        <f t="shared" si="0"/>
        <v>0</v>
      </c>
      <c r="G21" s="27"/>
    </row>
    <row r="22" spans="1:7" ht="13" hidden="1">
      <c r="A22" s="30" t="s">
        <v>24</v>
      </c>
      <c r="B22" s="27"/>
      <c r="C22" s="27"/>
      <c r="D22" s="27"/>
      <c r="E22" s="27"/>
      <c r="F22" s="27">
        <f t="shared" si="0"/>
        <v>0</v>
      </c>
      <c r="G22" s="27"/>
    </row>
    <row r="23" spans="1:7" ht="15" hidden="1">
      <c r="A23" s="31" t="s">
        <v>25</v>
      </c>
      <c r="B23" s="27"/>
      <c r="C23" s="27"/>
      <c r="D23" s="27"/>
      <c r="E23" s="25"/>
      <c r="F23" s="27">
        <f t="shared" si="0"/>
        <v>0</v>
      </c>
      <c r="G23" s="32"/>
    </row>
    <row r="24" spans="1:7" ht="33" customHeight="1">
      <c r="A24" s="31" t="s">
        <v>26</v>
      </c>
      <c r="B24" s="27"/>
      <c r="C24" s="27"/>
      <c r="D24" s="27"/>
      <c r="E24" s="25">
        <f>-'[4]Fiscal Note Subscriber Radios'!E27</f>
        <v>-1250000</v>
      </c>
      <c r="F24" s="27">
        <f t="shared" si="0"/>
        <v>-1250000</v>
      </c>
      <c r="G24" s="43" t="s">
        <v>48</v>
      </c>
    </row>
    <row r="25" spans="1:7" ht="13">
      <c r="A25" s="27"/>
      <c r="B25" s="27"/>
      <c r="C25" s="27"/>
      <c r="D25" s="27"/>
      <c r="E25" s="25"/>
      <c r="F25" s="25">
        <f t="shared" si="0"/>
        <v>0</v>
      </c>
      <c r="G25" s="25"/>
    </row>
    <row r="26" spans="1:7" ht="13">
      <c r="A26" s="28" t="s">
        <v>27</v>
      </c>
      <c r="B26" s="29">
        <f>SUM(B20:B25)</f>
        <v>-2840318.15</v>
      </c>
      <c r="C26" s="29">
        <f>SUM(C20:C25)</f>
        <v>-3379298</v>
      </c>
      <c r="D26" s="29">
        <f>SUM(D20:D25)</f>
        <v>-3379298</v>
      </c>
      <c r="E26" s="29">
        <f>SUM(E20:E25)</f>
        <v>-4629298</v>
      </c>
      <c r="F26" s="29">
        <f t="shared" si="0"/>
        <v>-1250000</v>
      </c>
      <c r="G26" s="29"/>
    </row>
    <row r="27" spans="1:7" ht="15.5">
      <c r="A27" s="33" t="s">
        <v>28</v>
      </c>
      <c r="B27" s="34"/>
      <c r="C27" s="34">
        <f>C26*1.5%*-1</f>
        <v>50689.47</v>
      </c>
      <c r="D27" s="34">
        <f aca="true" t="shared" si="2" ref="D27">D26*1.5%*-1</f>
        <v>50689.47</v>
      </c>
      <c r="E27" s="34">
        <f>E21*1.5%*-1</f>
        <v>50689.47</v>
      </c>
      <c r="F27" s="35">
        <f t="shared" si="0"/>
        <v>0</v>
      </c>
      <c r="G27" s="35"/>
    </row>
    <row r="28" spans="1:7" ht="13">
      <c r="A28" s="36" t="s">
        <v>29</v>
      </c>
      <c r="B28" s="24"/>
      <c r="C28" s="24"/>
      <c r="D28" s="24"/>
      <c r="E28" s="25"/>
      <c r="F28" s="25">
        <f t="shared" si="0"/>
        <v>0</v>
      </c>
      <c r="G28" s="25"/>
    </row>
    <row r="29" spans="1:7" ht="13">
      <c r="A29" s="36"/>
      <c r="B29" s="27">
        <v>0</v>
      </c>
      <c r="C29" s="27">
        <v>0</v>
      </c>
      <c r="D29" s="27">
        <v>0</v>
      </c>
      <c r="E29" s="25">
        <v>0</v>
      </c>
      <c r="F29" s="25">
        <f t="shared" si="0"/>
        <v>0</v>
      </c>
      <c r="G29" s="25"/>
    </row>
    <row r="30" spans="1:7" ht="13">
      <c r="A30" s="36"/>
      <c r="B30" s="27"/>
      <c r="C30" s="27"/>
      <c r="D30" s="27"/>
      <c r="E30" s="25"/>
      <c r="F30" s="25">
        <f t="shared" si="0"/>
        <v>0</v>
      </c>
      <c r="G30" s="25"/>
    </row>
    <row r="31" spans="1:7" ht="13">
      <c r="A31" s="21" t="s">
        <v>30</v>
      </c>
      <c r="B31" s="37">
        <f aca="true" t="shared" si="3" ref="B31:E31">SUM(B28:B30)</f>
        <v>0</v>
      </c>
      <c r="C31" s="37">
        <f t="shared" si="3"/>
        <v>0</v>
      </c>
      <c r="D31" s="37">
        <f t="shared" si="3"/>
        <v>0</v>
      </c>
      <c r="E31" s="37">
        <f t="shared" si="3"/>
        <v>0</v>
      </c>
      <c r="F31" s="37">
        <f t="shared" si="0"/>
        <v>0</v>
      </c>
      <c r="G31" s="37"/>
    </row>
    <row r="32" spans="1:7" ht="13">
      <c r="A32" s="33" t="s">
        <v>31</v>
      </c>
      <c r="B32" s="38">
        <f>B9+B19+B26+B27+B31</f>
        <v>7110466.699999999</v>
      </c>
      <c r="C32" s="38">
        <f>C9+C19+C26+C27+C31</f>
        <v>7762969.85332355</v>
      </c>
      <c r="D32" s="38">
        <f>D9+D19+D26+D27+D31</f>
        <v>7652979.688323547</v>
      </c>
      <c r="E32" s="38">
        <f>E9+E19+E26+E27+E31</f>
        <v>6402979.688323547</v>
      </c>
      <c r="F32" s="38">
        <f t="shared" si="0"/>
        <v>-1359990.1650000028</v>
      </c>
      <c r="G32" s="38"/>
    </row>
    <row r="33" spans="1:7" ht="13">
      <c r="A33" s="36" t="s">
        <v>32</v>
      </c>
      <c r="B33" s="24"/>
      <c r="C33" s="24"/>
      <c r="D33" s="24"/>
      <c r="E33" s="25"/>
      <c r="F33" s="25">
        <f t="shared" si="0"/>
        <v>0</v>
      </c>
      <c r="G33" s="25"/>
    </row>
    <row r="34" spans="1:7" ht="13">
      <c r="A34" s="26" t="s">
        <v>33</v>
      </c>
      <c r="B34" s="27">
        <v>-6240693</v>
      </c>
      <c r="C34" s="27">
        <v>-6408112</v>
      </c>
      <c r="D34" s="27">
        <f>B34+B35</f>
        <v>-6466584.4</v>
      </c>
      <c r="E34" s="27">
        <f>D34-E24</f>
        <v>-5216584.4</v>
      </c>
      <c r="F34" s="27">
        <f t="shared" si="0"/>
        <v>1191527.5999999996</v>
      </c>
      <c r="G34" s="27"/>
    </row>
    <row r="35" spans="1:7" ht="13">
      <c r="A35" s="26" t="s">
        <v>34</v>
      </c>
      <c r="B35" s="27">
        <f>-B17</f>
        <v>-225891.4</v>
      </c>
      <c r="C35" s="27">
        <f>-C17</f>
        <v>-235770.2</v>
      </c>
      <c r="D35" s="27">
        <f>-D17</f>
        <v>-235770.2</v>
      </c>
      <c r="E35" s="27">
        <f>-E17</f>
        <v>-235770.2</v>
      </c>
      <c r="F35" s="27">
        <f t="shared" si="0"/>
        <v>0</v>
      </c>
      <c r="G35" s="25"/>
    </row>
    <row r="36" spans="1:7" ht="15">
      <c r="A36" s="26" t="s">
        <v>35</v>
      </c>
      <c r="B36" s="27">
        <v>-115762.5</v>
      </c>
      <c r="C36" s="27">
        <v>-121551</v>
      </c>
      <c r="D36" s="27">
        <f>C36</f>
        <v>-121551</v>
      </c>
      <c r="E36" s="27">
        <f>D36</f>
        <v>-121551</v>
      </c>
      <c r="F36" s="27">
        <f t="shared" si="0"/>
        <v>0</v>
      </c>
      <c r="G36" s="25"/>
    </row>
    <row r="37" spans="1:7" ht="13">
      <c r="A37" s="26" t="s">
        <v>36</v>
      </c>
      <c r="B37" s="27">
        <v>-321948.9900000002</v>
      </c>
      <c r="C37" s="39">
        <f>-C32+C45-C34-C35-C36</f>
        <v>-575124.40332355</v>
      </c>
      <c r="D37" s="39">
        <f>-D32+D45-D34-D35-D36</f>
        <v>-406661.8383235468</v>
      </c>
      <c r="E37" s="39">
        <f>-E32+E45-E34-E35-E36</f>
        <v>-250411.83832354675</v>
      </c>
      <c r="F37" s="27">
        <f t="shared" si="0"/>
        <v>324712.56500000326</v>
      </c>
      <c r="G37" s="25"/>
    </row>
    <row r="38" spans="1:7" ht="13">
      <c r="A38" s="26" t="s">
        <v>37</v>
      </c>
      <c r="B38" s="27"/>
      <c r="C38" s="27"/>
      <c r="D38" s="27"/>
      <c r="E38" s="25"/>
      <c r="F38" s="25"/>
      <c r="G38" s="25"/>
    </row>
    <row r="39" spans="1:7" ht="13">
      <c r="A39" s="26" t="s">
        <v>38</v>
      </c>
      <c r="B39" s="27"/>
      <c r="C39" s="27"/>
      <c r="D39" s="27"/>
      <c r="E39" s="25"/>
      <c r="F39" s="25"/>
      <c r="G39" s="25"/>
    </row>
    <row r="40" spans="1:7" ht="13">
      <c r="A40" s="36"/>
      <c r="B40" s="27">
        <v>0</v>
      </c>
      <c r="C40" s="27">
        <v>0</v>
      </c>
      <c r="D40" s="27">
        <v>0</v>
      </c>
      <c r="E40" s="25">
        <v>0</v>
      </c>
      <c r="F40" s="25">
        <f t="shared" si="0"/>
        <v>0</v>
      </c>
      <c r="G40" s="25"/>
    </row>
    <row r="41" spans="1:7" ht="13">
      <c r="A41" s="36"/>
      <c r="B41" s="27"/>
      <c r="C41" s="27"/>
      <c r="D41" s="27"/>
      <c r="E41" s="25"/>
      <c r="F41" s="25">
        <f t="shared" si="0"/>
        <v>0</v>
      </c>
      <c r="G41" s="25"/>
    </row>
    <row r="42" spans="1:7" ht="13">
      <c r="A42" s="21" t="s">
        <v>39</v>
      </c>
      <c r="B42" s="37">
        <f aca="true" t="shared" si="4" ref="B42:E42">SUM(B33:B41)</f>
        <v>-6904295.890000001</v>
      </c>
      <c r="C42" s="37">
        <f t="shared" si="4"/>
        <v>-7340557.60332355</v>
      </c>
      <c r="D42" s="37">
        <f t="shared" si="4"/>
        <v>-7230567.438323547</v>
      </c>
      <c r="E42" s="37">
        <f t="shared" si="4"/>
        <v>-5824317.438323547</v>
      </c>
      <c r="F42" s="37">
        <f t="shared" si="0"/>
        <v>1516240.1650000028</v>
      </c>
      <c r="G42" s="37"/>
    </row>
    <row r="43" spans="1:7" ht="13">
      <c r="A43" s="33" t="s">
        <v>40</v>
      </c>
      <c r="B43" s="22">
        <f aca="true" t="shared" si="5" ref="B43:E43">B32+B42</f>
        <v>206170.80999999866</v>
      </c>
      <c r="C43" s="22">
        <f>C32+C42</f>
        <v>422412.25</v>
      </c>
      <c r="D43" s="22">
        <f t="shared" si="5"/>
        <v>422412.25</v>
      </c>
      <c r="E43" s="22">
        <f t="shared" si="5"/>
        <v>578662.25</v>
      </c>
      <c r="F43" s="22">
        <f t="shared" si="0"/>
        <v>156250</v>
      </c>
      <c r="G43" s="22"/>
    </row>
    <row r="44" spans="1:7" ht="13">
      <c r="A44" s="36"/>
      <c r="B44" s="40"/>
      <c r="C44" s="40"/>
      <c r="D44" s="40"/>
      <c r="E44" s="41"/>
      <c r="F44" s="41">
        <f t="shared" si="0"/>
        <v>0</v>
      </c>
      <c r="G44" s="41"/>
    </row>
    <row r="45" spans="1:7" ht="15.5">
      <c r="A45" s="18" t="s">
        <v>41</v>
      </c>
      <c r="B45" s="22">
        <f>-SUM(B26)/12*1.5</f>
        <v>355039.76875</v>
      </c>
      <c r="C45" s="22">
        <f aca="true" t="shared" si="6" ref="C45:E45">-SUM(C26)/12*1.5</f>
        <v>422412.25</v>
      </c>
      <c r="D45" s="22">
        <f t="shared" si="6"/>
        <v>422412.25</v>
      </c>
      <c r="E45" s="22">
        <f t="shared" si="6"/>
        <v>578662.25</v>
      </c>
      <c r="F45" s="22"/>
      <c r="G45" s="22"/>
    </row>
    <row r="46" spans="1:5" ht="13">
      <c r="A46" s="17"/>
      <c r="B46" s="17"/>
      <c r="C46" s="17"/>
      <c r="D46" s="17"/>
      <c r="E46" s="17"/>
    </row>
    <row r="47" ht="13">
      <c r="A47" s="16" t="s">
        <v>42</v>
      </c>
    </row>
    <row r="48" ht="14.5">
      <c r="A48" s="42" t="s">
        <v>43</v>
      </c>
    </row>
    <row r="49" ht="14.5">
      <c r="A49" s="42" t="s">
        <v>44</v>
      </c>
    </row>
    <row r="50" ht="14.5">
      <c r="A50" s="42" t="s">
        <v>47</v>
      </c>
    </row>
    <row r="51" ht="14.5">
      <c r="A51" s="15" t="s">
        <v>45</v>
      </c>
    </row>
    <row r="52" ht="14.5">
      <c r="A52" s="15" t="s">
        <v>46</v>
      </c>
    </row>
  </sheetData>
  <mergeCells count="1">
    <mergeCell ref="A2:G2"/>
  </mergeCells>
  <printOptions/>
  <pageMargins left="0.75" right="0.75" top="0.7" bottom="0.76" header="0.5" footer="0.46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Nygard</dc:creator>
  <cp:keywords/>
  <dc:description/>
  <cp:lastModifiedBy>walshj</cp:lastModifiedBy>
  <cp:lastPrinted>2012-04-14T21:27:25Z</cp:lastPrinted>
  <dcterms:created xsi:type="dcterms:W3CDTF">2012-03-26T16:03:07Z</dcterms:created>
  <dcterms:modified xsi:type="dcterms:W3CDTF">2012-04-16T20:12:05Z</dcterms:modified>
  <cp:category/>
  <cp:version/>
  <cp:contentType/>
  <cp:contentStatus/>
</cp:coreProperties>
</file>