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32" windowWidth="10392" windowHeight="5640" tabRatio="945" activeTab="0"/>
  </bookViews>
  <sheets>
    <sheet name="Financial Plan" sheetId="9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Plan'!$A$2:$G$47</definedName>
    <definedName name="SecondQOO">#REF!</definedName>
    <definedName name="Table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<sst xmlns="http://schemas.openxmlformats.org/spreadsheetml/2006/main" count="63" uniqueCount="62">
  <si>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</si>
  <si>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</si>
  <si>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</si>
  <si>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</si>
  <si>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</si>
  <si>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</si>
  <si>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</si>
  <si>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</si>
  <si>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</si>
  <si>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</si>
  <si>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</si>
  <si>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</si>
  <si>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</si>
  <si>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</si>
  <si>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</si>
  <si>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 xml:space="preserve">2012 Revised  </t>
  </si>
  <si>
    <t>2012 Estimated</t>
  </si>
  <si>
    <r>
      <t xml:space="preserve">2011 Actual </t>
    </r>
    <r>
      <rPr>
        <b/>
        <vertAlign val="superscript"/>
        <sz val="12"/>
        <rFont val="Calibri"/>
        <family val="2"/>
        <scheme val="minor"/>
      </rPr>
      <t>1</t>
    </r>
  </si>
  <si>
    <r>
      <t>2012 Adopted</t>
    </r>
    <r>
      <rPr>
        <b/>
        <vertAlign val="superscript"/>
        <sz val="12"/>
        <rFont val="Calibri"/>
        <family val="2"/>
        <scheme val="minor"/>
      </rPr>
      <t>2</t>
    </r>
  </si>
  <si>
    <t>Moderate Risk Waste (MRW)</t>
  </si>
  <si>
    <t>Recycling Revenues (excluding MRW)</t>
  </si>
  <si>
    <t>Grants</t>
  </si>
  <si>
    <t>Interest Earnings</t>
  </si>
  <si>
    <t>Landfill Gas to Energy</t>
  </si>
  <si>
    <t>DNRP Administration (0381)</t>
  </si>
  <si>
    <t>SWD Operating Expenditures</t>
  </si>
  <si>
    <t>Landfill Reserve Fund Transfer</t>
  </si>
  <si>
    <t>Debt Service - Existing LTGO Debt</t>
  </si>
  <si>
    <t xml:space="preserve"> Adjustment by Finance</t>
  </si>
  <si>
    <t>DO Encumbrance Carryovers (0381)</t>
  </si>
  <si>
    <t>SWD Encumbrance Carryovers (0720)</t>
  </si>
  <si>
    <t xml:space="preserve">   will significantly improve current operations and facilitate an efficient transition to future waste handling.</t>
  </si>
  <si>
    <r>
      <t>1</t>
    </r>
    <r>
      <rPr>
        <sz val="11"/>
        <rFont val="Arial"/>
        <family val="2"/>
      </rPr>
      <t xml:space="preserve">  2011 Actuals are from the 2011 CAFR.</t>
    </r>
  </si>
  <si>
    <r>
      <t xml:space="preserve"> Harbor Island Rent Income</t>
    </r>
    <r>
      <rPr>
        <vertAlign val="superscript"/>
        <sz val="10"/>
        <rFont val="Arial"/>
        <family val="2"/>
      </rPr>
      <t xml:space="preserve"> 4</t>
    </r>
  </si>
  <si>
    <r>
      <t xml:space="preserve"> Net Disposal Fees </t>
    </r>
    <r>
      <rPr>
        <vertAlign val="superscript"/>
        <sz val="10"/>
        <rFont val="Arial"/>
        <family val="2"/>
      </rPr>
      <t>3</t>
    </r>
  </si>
  <si>
    <r>
      <t xml:space="preserve"> Other Revenues </t>
    </r>
    <r>
      <rPr>
        <vertAlign val="superscript"/>
        <sz val="10"/>
        <rFont val="Arial"/>
        <family val="2"/>
      </rPr>
      <t>5</t>
    </r>
  </si>
  <si>
    <r>
      <t xml:space="preserve"> CERP Fund Transfer</t>
    </r>
    <r>
      <rPr>
        <vertAlign val="superscript"/>
        <sz val="10"/>
        <rFont val="Arial"/>
        <family val="2"/>
      </rPr>
      <t xml:space="preserve"> 6</t>
    </r>
  </si>
  <si>
    <r>
      <t xml:space="preserve"> Construction Fund Transfer</t>
    </r>
    <r>
      <rPr>
        <vertAlign val="superscript"/>
        <sz val="10"/>
        <rFont val="Arial"/>
        <family val="2"/>
      </rPr>
      <t xml:space="preserve"> 8</t>
    </r>
  </si>
  <si>
    <r>
      <rPr>
        <vertAlign val="superscript"/>
        <sz val="11"/>
        <rFont val="Arial"/>
        <family val="2"/>
      </rPr>
      <t xml:space="preserve">4   </t>
    </r>
    <r>
      <rPr>
        <sz val="11"/>
        <rFont val="Arial"/>
        <family val="2"/>
      </rPr>
      <t>Revenue from renting out the division-owned property.  Revenue will be used to offset costs associated with the Harbor Island property.</t>
    </r>
  </si>
  <si>
    <r>
      <rPr>
        <vertAlign val="superscript"/>
        <sz val="11"/>
        <rFont val="Arial"/>
        <family val="2"/>
      </rPr>
      <t xml:space="preserve">5   </t>
    </r>
    <r>
      <rPr>
        <sz val="11"/>
        <rFont val="Arial"/>
        <family val="2"/>
      </rPr>
      <t>Other revenue is comprised of intra-county contributions and other miscellaneous revenues.</t>
    </r>
  </si>
  <si>
    <r>
      <rPr>
        <vertAlign val="superscript"/>
        <sz val="11"/>
        <rFont val="Arial"/>
        <family val="2"/>
      </rPr>
      <t xml:space="preserve">6 </t>
    </r>
    <r>
      <rPr>
        <sz val="11"/>
        <rFont val="Arial"/>
        <family val="2"/>
      </rPr>
      <t xml:space="preserve">  Based on CERP policy to maintain sinking fund contribution for equipment replacement.</t>
    </r>
  </si>
  <si>
    <r>
      <t xml:space="preserve">7 </t>
    </r>
    <r>
      <rPr>
        <sz val="11"/>
        <rFont val="Arial"/>
        <family val="2"/>
      </rPr>
      <t xml:space="preserve"> The Division intends to begin nominal interest only payments on new debt issuance for initial year borrowing and later fix as conventional</t>
    </r>
  </si>
  <si>
    <r>
      <rPr>
        <vertAlign val="superscript"/>
        <sz val="11"/>
        <rFont val="Arial"/>
        <family val="2"/>
      </rPr>
      <t xml:space="preserve">8  </t>
    </r>
    <r>
      <rPr>
        <sz val="11"/>
        <rFont val="Arial"/>
        <family val="2"/>
      </rPr>
      <t xml:space="preserve">This is a scheduled transfer to provide the Construction Fund, 3901, with necessary resources to fund transfer station capital upgrades which </t>
    </r>
  </si>
  <si>
    <t>Fund Name:  Solid Waste</t>
  </si>
  <si>
    <t>Fund Number:  000004040</t>
  </si>
  <si>
    <t>Prepared by:  John Walsh</t>
  </si>
  <si>
    <t>Extension of operations at the Renton Transfer facility per proviso P1</t>
  </si>
  <si>
    <t>Solid Waste Division</t>
  </si>
  <si>
    <t>1st Quarter Omnibus</t>
  </si>
  <si>
    <t>Date Prepared:  4/5/12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</si>
  <si>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2012 incorporates a rate increase of the basic fee $109.00 per ton effective January 1, 2012.  </t>
    </r>
  </si>
  <si>
    <r>
      <t>3</t>
    </r>
    <r>
      <rPr>
        <sz val="11"/>
        <rFont val="Arial"/>
        <family val="2"/>
      </rPr>
      <t xml:space="preserve">   Revenue is based on a June 2011 forecast.  Forecast disposal is 820,900 tons in 2012.</t>
    </r>
  </si>
  <si>
    <r>
      <t xml:space="preserve">9 </t>
    </r>
    <r>
      <rPr>
        <sz val="11"/>
        <rFont val="Arial"/>
        <family val="2"/>
      </rPr>
      <t>Assumed under-expenditures equal 3% of the Solid Waste Division's operating expenditures excluding grant-funded expenditures.</t>
    </r>
  </si>
  <si>
    <r>
      <t>10</t>
    </r>
    <r>
      <rPr>
        <sz val="11"/>
        <rFont val="Arial"/>
        <family val="2"/>
      </rPr>
      <t xml:space="preserve"> Target fund balance is based on a 45 day cash reserve policy (SWD operating expenditures x 45/360).</t>
    </r>
  </si>
  <si>
    <r>
      <t xml:space="preserve">Target Fund Balance </t>
    </r>
    <r>
      <rPr>
        <b/>
        <vertAlign val="superscript"/>
        <sz val="12"/>
        <rFont val="Calibri"/>
        <family val="2"/>
        <scheme val="minor"/>
      </rPr>
      <t>10</t>
    </r>
  </si>
  <si>
    <r>
      <t xml:space="preserve">Estimated Underexpenditures </t>
    </r>
    <r>
      <rPr>
        <b/>
        <vertAlign val="superscript"/>
        <sz val="12"/>
        <rFont val="Calibri"/>
        <family val="2"/>
        <scheme val="minor"/>
      </rPr>
      <t>9</t>
    </r>
  </si>
  <si>
    <t xml:space="preserve"> Rent, Cedar Hills Landfill </t>
  </si>
  <si>
    <r>
      <t xml:space="preserve"> Debt Service - BAN Payments </t>
    </r>
    <r>
      <rPr>
        <vertAlign val="superscript"/>
        <sz val="10"/>
        <rFont val="Arial"/>
        <family val="2"/>
      </rPr>
      <t>7</t>
    </r>
  </si>
  <si>
    <t>annual encumbrance carryovers</t>
  </si>
  <si>
    <t>1st Quarter Omnibus Ordinance - SWD</t>
  </si>
  <si>
    <t>Encumbrance Carryovers - SWD</t>
  </si>
  <si>
    <r>
      <t xml:space="preserve">   long term debt.  The 2011 payment was delayed to 2012</t>
    </r>
    <r>
      <rPr>
        <b/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</si>
</sst>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4" fillId="0" borderId="0">
      <alignment/>
      <protection/>
    </xf>
  </cellStyleXfs>
  <cellXfs count="112">
    <xf numFmtId="0" fontId="0" fillId="0" borderId="0" xfId="0"/>
    <xf numFmtId="0" fontId="0" fillId="0" borderId="0" xfId="0" applyBorder="1"/>
    <xf numFmtId="37" fontId="3" fillId="0" borderId="0" xfId="20" applyFont="1" applyBorder="1" applyAlignment="1">
      <alignment horizontal="centerContinuous" wrapText="1"/>
      <protection/>
    </xf>
    <xf numFmtId="37" fontId="5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4" fillId="0" borderId="0" xfId="20" applyFont="1" applyBorder="1" applyAlignment="1">
      <alignment horizontal="centerContinuous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6" fillId="0" borderId="0" xfId="20" applyFont="1" applyBorder="1" applyAlignment="1">
      <alignment horizontal="centerContinuous" wrapText="1"/>
      <protection/>
    </xf>
    <xf numFmtId="37" fontId="2" fillId="2" borderId="0" xfId="20" applyFont="1" applyFill="1" applyAlignment="1">
      <alignment horizontal="center" wrapText="1"/>
      <protection/>
    </xf>
    <xf numFmtId="0" fontId="4" fillId="2" borderId="0" xfId="0" applyFont="1" applyFill="1"/>
    <xf numFmtId="164" fontId="2" fillId="0" borderId="0" xfId="18" applyNumberFormat="1" applyFont="1" applyBorder="1"/>
    <xf numFmtId="164" fontId="2" fillId="0" borderId="0" xfId="18" applyNumberFormat="1" applyFont="1"/>
    <xf numFmtId="0" fontId="2" fillId="0" borderId="0" xfId="0" applyFont="1"/>
    <xf numFmtId="164" fontId="4" fillId="0" borderId="0" xfId="18" applyNumberFormat="1" applyFont="1" applyBorder="1"/>
    <xf numFmtId="164" fontId="4" fillId="0" borderId="0" xfId="18" applyNumberFormat="1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164" fontId="4" fillId="0" borderId="0" xfId="18" applyNumberFormat="1" applyFont="1" applyFill="1" applyBorder="1"/>
    <xf numFmtId="164" fontId="2" fillId="0" borderId="0" xfId="18" applyNumberFormat="1" applyFont="1" applyFill="1" applyBorder="1"/>
    <xf numFmtId="164" fontId="4" fillId="0" borderId="0" xfId="18" applyNumberFormat="1" applyFont="1" applyAlignment="1">
      <alignment horizontal="right"/>
    </xf>
    <xf numFmtId="37" fontId="7" fillId="0" borderId="0" xfId="20" applyFont="1" applyBorder="1">
      <alignment/>
      <protection/>
    </xf>
    <xf numFmtId="0" fontId="7" fillId="0" borderId="0" xfId="0" applyFont="1"/>
    <xf numFmtId="0" fontId="7" fillId="0" borderId="0" xfId="0" applyFont="1" applyBorder="1"/>
    <xf numFmtId="0" fontId="0" fillId="0" borderId="0" xfId="0" applyAlignment="1">
      <alignment horizontal="right"/>
    </xf>
    <xf numFmtId="0" fontId="0" fillId="0" borderId="0" xfId="0" applyFont="1" applyBorder="1"/>
    <xf numFmtId="0" fontId="8" fillId="0" borderId="0" xfId="0" applyFont="1" applyBorder="1"/>
    <xf numFmtId="0" fontId="10" fillId="2" borderId="0" xfId="0" applyFont="1" applyFill="1" applyBorder="1" applyAlignment="1">
      <alignment horizontal="left"/>
    </xf>
    <xf numFmtId="37" fontId="11" fillId="0" borderId="0" xfId="20" applyFont="1" applyBorder="1" applyAlignment="1">
      <alignment horizontal="center" wrapText="1"/>
      <protection/>
    </xf>
    <xf numFmtId="0" fontId="10" fillId="2" borderId="0" xfId="0" applyFont="1" applyFill="1" applyBorder="1" applyAlignment="1">
      <alignment horizontal="centerContinuous"/>
    </xf>
    <xf numFmtId="37" fontId="10" fillId="0" borderId="0" xfId="20" applyFont="1" applyBorder="1" applyAlignment="1">
      <alignment horizontal="left" wrapText="1"/>
      <protection/>
    </xf>
    <xf numFmtId="37" fontId="11" fillId="0" borderId="0" xfId="20" applyFont="1" applyBorder="1" applyAlignment="1">
      <alignment horizontal="left"/>
      <protection/>
    </xf>
    <xf numFmtId="37" fontId="11" fillId="0" borderId="1" xfId="20" applyFont="1" applyBorder="1" applyAlignment="1">
      <alignment horizontal="left" wrapText="1"/>
      <protection/>
    </xf>
    <xf numFmtId="37" fontId="12" fillId="0" borderId="0" xfId="20" applyFont="1" applyBorder="1" applyAlignment="1">
      <alignment horizontal="left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37" fontId="10" fillId="0" borderId="0" xfId="20" applyFont="1" applyBorder="1" applyAlignment="1">
      <alignment horizontal="centerContinuous" wrapText="1"/>
      <protection/>
    </xf>
    <xf numFmtId="0" fontId="10" fillId="0" borderId="0" xfId="0" applyFont="1" applyBorder="1"/>
    <xf numFmtId="37" fontId="11" fillId="2" borderId="2" xfId="20" applyFont="1" applyFill="1" applyBorder="1" applyAlignment="1" applyProtection="1">
      <alignment horizontal="left" wrapText="1"/>
      <protection/>
    </xf>
    <xf numFmtId="37" fontId="11" fillId="2" borderId="3" xfId="20" applyFont="1" applyFill="1" applyBorder="1" applyAlignment="1">
      <alignment horizontal="center" wrapText="1"/>
      <protection/>
    </xf>
    <xf numFmtId="37" fontId="11" fillId="2" borderId="4" xfId="20" applyFont="1" applyFill="1" applyBorder="1" applyAlignment="1">
      <alignment horizontal="center" wrapText="1"/>
      <protection/>
    </xf>
    <xf numFmtId="37" fontId="11" fillId="2" borderId="5" xfId="20" applyFont="1" applyFill="1" applyBorder="1" applyAlignment="1">
      <alignment horizontal="center" wrapText="1"/>
      <protection/>
    </xf>
    <xf numFmtId="37" fontId="11" fillId="2" borderId="6" xfId="20" applyFont="1" applyFill="1" applyBorder="1" applyAlignment="1">
      <alignment horizontal="center" wrapText="1"/>
      <protection/>
    </xf>
    <xf numFmtId="37" fontId="11" fillId="2" borderId="7" xfId="20" applyFont="1" applyFill="1" applyBorder="1" applyAlignment="1">
      <alignment horizontal="center" wrapText="1"/>
      <protection/>
    </xf>
    <xf numFmtId="37" fontId="11" fillId="2" borderId="2" xfId="20" applyFont="1" applyFill="1" applyBorder="1" applyAlignment="1">
      <alignment horizontal="center" wrapText="1"/>
      <protection/>
    </xf>
    <xf numFmtId="37" fontId="11" fillId="0" borderId="2" xfId="20" applyFont="1" applyFill="1" applyBorder="1" applyAlignment="1">
      <alignment horizontal="left"/>
      <protection/>
    </xf>
    <xf numFmtId="164" fontId="11" fillId="0" borderId="4" xfId="18" applyNumberFormat="1" applyFont="1" applyFill="1" applyBorder="1" applyAlignment="1">
      <alignment/>
    </xf>
    <xf numFmtId="164" fontId="11" fillId="0" borderId="8" xfId="18" applyNumberFormat="1" applyFont="1" applyFill="1" applyBorder="1" applyAlignment="1">
      <alignment/>
    </xf>
    <xf numFmtId="164" fontId="11" fillId="0" borderId="9" xfId="18" applyNumberFormat="1" applyFont="1" applyBorder="1"/>
    <xf numFmtId="37" fontId="11" fillId="0" borderId="10" xfId="20" applyFont="1" applyFill="1" applyBorder="1" applyAlignment="1">
      <alignment horizontal="left" vertical="center"/>
      <protection/>
    </xf>
    <xf numFmtId="164" fontId="10" fillId="0" borderId="10" xfId="18" applyNumberFormat="1" applyFont="1" applyFill="1" applyBorder="1" applyAlignment="1">
      <alignment vertical="center"/>
    </xf>
    <xf numFmtId="164" fontId="10" fillId="0" borderId="11" xfId="18" applyNumberFormat="1" applyFont="1" applyFill="1" applyBorder="1" applyAlignment="1">
      <alignment vertical="center"/>
    </xf>
    <xf numFmtId="164" fontId="10" fillId="0" borderId="12" xfId="18" applyNumberFormat="1" applyFont="1" applyBorder="1" applyAlignment="1">
      <alignment vertical="center"/>
    </xf>
    <xf numFmtId="164" fontId="10" fillId="0" borderId="13" xfId="18" applyNumberFormat="1" applyFont="1" applyBorder="1" applyAlignment="1">
      <alignment vertical="center"/>
    </xf>
    <xf numFmtId="164" fontId="10" fillId="0" borderId="12" xfId="18" applyNumberFormat="1" applyFont="1" applyBorder="1" applyAlignment="1">
      <alignment vertical="center" wrapText="1"/>
    </xf>
    <xf numFmtId="37" fontId="10" fillId="0" borderId="10" xfId="20" applyFont="1" applyFill="1" applyBorder="1" applyAlignment="1">
      <alignment horizontal="left" vertical="center"/>
      <protection/>
    </xf>
    <xf numFmtId="164" fontId="10" fillId="0" borderId="10" xfId="18" applyNumberFormat="1" applyFont="1" applyBorder="1" applyAlignment="1">
      <alignment vertical="center" wrapText="1"/>
    </xf>
    <xf numFmtId="37" fontId="11" fillId="0" borderId="2" xfId="20" applyFont="1" applyFill="1" applyBorder="1" applyAlignment="1">
      <alignment horizontal="left" vertical="center"/>
      <protection/>
    </xf>
    <xf numFmtId="164" fontId="11" fillId="0" borderId="2" xfId="18" applyNumberFormat="1" applyFont="1" applyFill="1" applyBorder="1" applyAlignment="1">
      <alignment vertical="center"/>
    </xf>
    <xf numFmtId="164" fontId="11" fillId="0" borderId="2" xfId="18" applyNumberFormat="1" applyFont="1" applyBorder="1" applyAlignment="1">
      <alignment vertical="center" wrapText="1"/>
    </xf>
    <xf numFmtId="164" fontId="10" fillId="0" borderId="10" xfId="18" applyNumberFormat="1" applyFont="1" applyBorder="1" applyAlignment="1">
      <alignment vertical="center"/>
    </xf>
    <xf numFmtId="37" fontId="11" fillId="0" borderId="9" xfId="20" applyFont="1" applyFill="1" applyBorder="1" applyAlignment="1">
      <alignment horizontal="left" vertical="center"/>
      <protection/>
    </xf>
    <xf numFmtId="164" fontId="11" fillId="0" borderId="9" xfId="18" applyNumberFormat="1" applyFont="1" applyFill="1" applyBorder="1" applyAlignment="1">
      <alignment vertical="center"/>
    </xf>
    <xf numFmtId="164" fontId="11" fillId="0" borderId="9" xfId="18" applyNumberFormat="1" applyFont="1" applyBorder="1" applyAlignment="1">
      <alignment vertical="center"/>
    </xf>
    <xf numFmtId="164" fontId="10" fillId="0" borderId="9" xfId="18" applyNumberFormat="1" applyFont="1" applyBorder="1" applyAlignment="1">
      <alignment vertical="center" wrapText="1"/>
    </xf>
    <xf numFmtId="164" fontId="10" fillId="3" borderId="2" xfId="18" applyNumberFormat="1" applyFont="1" applyFill="1" applyBorder="1" applyAlignment="1" quotePrefix="1">
      <alignment vertical="center"/>
    </xf>
    <xf numFmtId="164" fontId="10" fillId="0" borderId="4" xfId="18" applyNumberFormat="1" applyFont="1" applyFill="1" applyBorder="1" applyAlignment="1">
      <alignment vertical="center"/>
    </xf>
    <xf numFmtId="164" fontId="10" fillId="3" borderId="4" xfId="18" applyNumberFormat="1" applyFont="1" applyFill="1" applyBorder="1" applyAlignment="1">
      <alignment vertical="center"/>
    </xf>
    <xf numFmtId="164" fontId="10" fillId="0" borderId="7" xfId="18" applyNumberFormat="1" applyFont="1" applyBorder="1" applyAlignment="1">
      <alignment vertical="center"/>
    </xf>
    <xf numFmtId="164" fontId="10" fillId="0" borderId="2" xfId="18" applyNumberFormat="1" applyFont="1" applyBorder="1" applyAlignment="1">
      <alignment vertical="center" wrapText="1"/>
    </xf>
    <xf numFmtId="164" fontId="10" fillId="0" borderId="10" xfId="18" applyNumberFormat="1" applyFont="1" applyFill="1" applyBorder="1" applyAlignment="1" quotePrefix="1">
      <alignment vertical="center"/>
    </xf>
    <xf numFmtId="164" fontId="10" fillId="0" borderId="2" xfId="18" applyNumberFormat="1" applyFont="1" applyFill="1" applyBorder="1" applyAlignment="1" quotePrefix="1">
      <alignment vertical="center"/>
    </xf>
    <xf numFmtId="164" fontId="10" fillId="0" borderId="0" xfId="18" applyNumberFormat="1" applyFont="1" applyFill="1" applyBorder="1" applyAlignment="1">
      <alignment vertical="center"/>
    </xf>
    <xf numFmtId="164" fontId="11" fillId="0" borderId="10" xfId="18" applyNumberFormat="1" applyFont="1" applyFill="1" applyBorder="1" applyAlignment="1">
      <alignment vertical="center"/>
    </xf>
    <xf numFmtId="164" fontId="11" fillId="0" borderId="11" xfId="18" applyNumberFormat="1" applyFont="1" applyFill="1" applyBorder="1" applyAlignment="1">
      <alignment vertical="center"/>
    </xf>
    <xf numFmtId="164" fontId="11" fillId="0" borderId="0" xfId="18" applyNumberFormat="1" applyFont="1" applyFill="1" applyBorder="1" applyAlignment="1">
      <alignment vertical="center"/>
    </xf>
    <xf numFmtId="164" fontId="11" fillId="0" borderId="4" xfId="18" applyNumberFormat="1" applyFont="1" applyFill="1" applyBorder="1" applyAlignment="1">
      <alignment vertical="center"/>
    </xf>
    <xf numFmtId="37" fontId="11" fillId="0" borderId="14" xfId="20" applyFont="1" applyFill="1" applyBorder="1" applyAlignment="1" quotePrefix="1">
      <alignment horizontal="left" vertical="center"/>
      <protection/>
    </xf>
    <xf numFmtId="164" fontId="10" fillId="0" borderId="7" xfId="18" applyNumberFormat="1" applyFont="1" applyBorder="1" applyAlignment="1">
      <alignment horizontal="right" vertical="center"/>
    </xf>
    <xf numFmtId="164" fontId="10" fillId="0" borderId="9" xfId="18" applyNumberFormat="1" applyFont="1" applyBorder="1" applyAlignment="1">
      <alignment horizontal="right" vertical="center" wrapText="1"/>
    </xf>
    <xf numFmtId="37" fontId="11" fillId="0" borderId="0" xfId="20" applyFont="1" applyAlignment="1">
      <alignment horizontal="left"/>
      <protection/>
    </xf>
    <xf numFmtId="37" fontId="10" fillId="0" borderId="0" xfId="20" applyFont="1" applyBorder="1">
      <alignment/>
      <protection/>
    </xf>
    <xf numFmtId="37" fontId="11" fillId="0" borderId="0" xfId="20" applyFont="1" applyBorder="1">
      <alignment/>
      <protection/>
    </xf>
    <xf numFmtId="0" fontId="10" fillId="0" borderId="0" xfId="0" applyFont="1"/>
    <xf numFmtId="0" fontId="0" fillId="0" borderId="10" xfId="0" applyFont="1" applyFill="1" applyBorder="1" applyAlignment="1">
      <alignment horizontal="left" readingOrder="1"/>
    </xf>
    <xf numFmtId="164" fontId="0" fillId="0" borderId="10" xfId="18" applyNumberFormat="1" applyFont="1" applyBorder="1" applyAlignment="1">
      <alignment horizontal="left" readingOrder="1"/>
    </xf>
    <xf numFmtId="0" fontId="0" fillId="0" borderId="13" xfId="0" applyFont="1" applyFill="1" applyBorder="1" applyAlignment="1">
      <alignment horizontal="left" readingOrder="1"/>
    </xf>
    <xf numFmtId="164" fontId="0" fillId="0" borderId="10" xfId="18" applyNumberFormat="1" applyFont="1" applyFill="1" applyBorder="1" applyAlignment="1">
      <alignment horizontal="left" readingOrder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64" fontId="10" fillId="0" borderId="4" xfId="18" applyNumberFormat="1" applyFont="1" applyFill="1" applyBorder="1" applyAlignment="1" quotePrefix="1">
      <alignment vertical="center"/>
    </xf>
    <xf numFmtId="164" fontId="10" fillId="0" borderId="7" xfId="18" applyNumberFormat="1" applyFont="1" applyFill="1" applyBorder="1" applyAlignment="1">
      <alignment vertical="center"/>
    </xf>
    <xf numFmtId="164" fontId="10" fillId="0" borderId="10" xfId="18" applyNumberFormat="1" applyFont="1" applyFill="1" applyBorder="1" applyAlignment="1">
      <alignment vertical="center" wrapText="1"/>
    </xf>
    <xf numFmtId="164" fontId="0" fillId="0" borderId="13" xfId="0" applyNumberFormat="1" applyFont="1" applyFill="1" applyBorder="1" applyAlignment="1">
      <alignment horizontal="left" readingOrder="1"/>
    </xf>
    <xf numFmtId="39" fontId="5" fillId="0" borderId="0" xfId="20" applyNumberFormat="1" applyFont="1" applyBorder="1" applyAlignment="1">
      <alignment horizontal="centerContinuous" wrapText="1"/>
      <protection/>
    </xf>
    <xf numFmtId="0" fontId="4" fillId="0" borderId="0" xfId="0" applyFont="1" applyFill="1" applyBorder="1"/>
    <xf numFmtId="0" fontId="4" fillId="0" borderId="0" xfId="0" applyFont="1" applyFill="1"/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164" fontId="11" fillId="0" borderId="2" xfId="18" applyNumberFormat="1" applyFont="1" applyFill="1" applyBorder="1" applyAlignment="1">
      <alignment/>
    </xf>
    <xf numFmtId="0" fontId="16" fillId="0" borderId="0" xfId="0" applyFont="1" applyAlignment="1">
      <alignment wrapText="1"/>
    </xf>
    <xf numFmtId="37" fontId="9" fillId="0" borderId="0" xfId="20" applyFont="1" applyBorder="1" applyAlignment="1">
      <alignment horizontal="center" wrapText="1"/>
      <protection/>
    </xf>
    <xf numFmtId="0" fontId="15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3"/>
  <sheetViews>
    <sheetView tabSelected="1" zoomScale="75" zoomScaleNormal="75" workbookViewId="0" topLeftCell="A25">
      <selection activeCell="C22" sqref="C22:C28"/>
    </sheetView>
  </sheetViews>
  <sheetFormatPr defaultColWidth="9.140625" defaultRowHeight="12.75"/>
  <cols>
    <col min="1" max="1" width="43.7109375" style="30" customWidth="1"/>
    <col min="2" max="2" width="16.28125" style="4" customWidth="1"/>
    <col min="3" max="3" width="16.7109375" style="12" customWidth="1"/>
    <col min="4" max="4" width="16.28125" style="4" customWidth="1"/>
    <col min="5" max="5" width="16.7109375" style="4" customWidth="1"/>
    <col min="6" max="6" width="17.7109375" style="4" customWidth="1"/>
    <col min="7" max="7" width="32.421875" style="1" customWidth="1"/>
    <col min="8" max="8" width="8.8515625" style="1" customWidth="1"/>
    <col min="9" max="9" width="21.7109375" style="0" customWidth="1"/>
  </cols>
  <sheetData>
    <row r="1" spans="1:20" ht="20.4">
      <c r="A1" s="2"/>
      <c r="B1" s="3"/>
      <c r="C1" s="3"/>
      <c r="D1" s="3"/>
      <c r="E1" s="3"/>
      <c r="F1" s="3"/>
      <c r="G1" s="101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95" customHeight="1">
      <c r="A2" s="108" t="s">
        <v>47</v>
      </c>
      <c r="B2" s="108"/>
      <c r="C2" s="108"/>
      <c r="D2" s="108"/>
      <c r="E2" s="108"/>
      <c r="F2" s="108"/>
      <c r="G2" s="108"/>
      <c r="H2" s="7"/>
    </row>
    <row r="3" spans="1:8" s="1" customFormat="1" ht="19.95" customHeight="1">
      <c r="A3" s="33" t="s">
        <v>43</v>
      </c>
      <c r="B3" s="34"/>
      <c r="C3" s="34"/>
      <c r="D3" s="34"/>
      <c r="E3" s="34"/>
      <c r="F3" s="34"/>
      <c r="G3" s="34"/>
      <c r="H3" s="7"/>
    </row>
    <row r="4" spans="1:20" s="11" customFormat="1" ht="15.6">
      <c r="A4" s="33" t="s">
        <v>44</v>
      </c>
      <c r="B4" s="35"/>
      <c r="C4" s="35"/>
      <c r="D4" s="35"/>
      <c r="E4" s="35"/>
      <c r="F4" s="35"/>
      <c r="G4" s="36" t="s">
        <v>48</v>
      </c>
      <c r="H4" s="8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</row>
    <row r="5" spans="1:20" s="11" customFormat="1" ht="15.6">
      <c r="A5" s="33" t="s">
        <v>45</v>
      </c>
      <c r="B5" s="35"/>
      <c r="C5" s="35"/>
      <c r="D5" s="35"/>
      <c r="E5" s="35"/>
      <c r="F5" s="37"/>
      <c r="G5" s="36" t="s">
        <v>49</v>
      </c>
      <c r="H5" s="8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8" ht="9.6" customHeight="1">
      <c r="A6" s="38"/>
      <c r="B6" s="39"/>
      <c r="C6" s="40"/>
      <c r="D6" s="41"/>
      <c r="E6" s="42"/>
      <c r="F6" s="42"/>
      <c r="G6" s="43"/>
      <c r="H6" s="13"/>
    </row>
    <row r="7" spans="1:8" s="15" customFormat="1" ht="33" customHeight="1">
      <c r="A7" s="44" t="s">
        <v>0</v>
      </c>
      <c r="B7" s="45" t="s">
        <v>17</v>
      </c>
      <c r="C7" s="46" t="s">
        <v>18</v>
      </c>
      <c r="D7" s="47" t="s">
        <v>15</v>
      </c>
      <c r="E7" s="48" t="s">
        <v>16</v>
      </c>
      <c r="F7" s="49" t="s">
        <v>1</v>
      </c>
      <c r="G7" s="50" t="s">
        <v>2</v>
      </c>
      <c r="H7" s="14"/>
    </row>
    <row r="8" spans="1:9" s="18" customFormat="1" ht="15.6">
      <c r="A8" s="51" t="s">
        <v>3</v>
      </c>
      <c r="B8" s="106">
        <v>15686452</v>
      </c>
      <c r="C8" s="52">
        <v>10528766.039999975</v>
      </c>
      <c r="D8" s="52">
        <f>B38</f>
        <v>13965041.202999994</v>
      </c>
      <c r="E8" s="53">
        <f>B38</f>
        <v>13965041.202999994</v>
      </c>
      <c r="F8" s="53">
        <f>+E8-C8</f>
        <v>3436275.1630000193</v>
      </c>
      <c r="G8" s="54"/>
      <c r="H8" s="16"/>
      <c r="I8" s="17"/>
    </row>
    <row r="9" spans="1:9" s="21" customFormat="1" ht="15.6">
      <c r="A9" s="55" t="s">
        <v>4</v>
      </c>
      <c r="B9" s="56"/>
      <c r="D9" s="57"/>
      <c r="E9" s="58"/>
      <c r="F9" s="59"/>
      <c r="G9" s="60"/>
      <c r="H9" s="19"/>
      <c r="I9" s="20"/>
    </row>
    <row r="10" spans="1:9" s="21" customFormat="1" ht="16.2">
      <c r="A10" s="90" t="s">
        <v>34</v>
      </c>
      <c r="B10" s="56">
        <v>77807490.42</v>
      </c>
      <c r="C10" s="57">
        <v>88538269</v>
      </c>
      <c r="D10" s="57">
        <v>88538269</v>
      </c>
      <c r="E10" s="57">
        <v>88538269</v>
      </c>
      <c r="F10" s="59">
        <f aca="true" t="shared" si="0" ref="F10:F18">+E10-C10</f>
        <v>0</v>
      </c>
      <c r="G10" s="62"/>
      <c r="H10" s="19"/>
      <c r="I10" s="20"/>
    </row>
    <row r="11" spans="1:9" s="21" customFormat="1" ht="15.6">
      <c r="A11" s="91" t="s">
        <v>19</v>
      </c>
      <c r="B11" s="56">
        <v>2336035.58</v>
      </c>
      <c r="C11" s="57">
        <v>3303870</v>
      </c>
      <c r="D11" s="57">
        <v>3303870</v>
      </c>
      <c r="E11" s="57">
        <v>3303870</v>
      </c>
      <c r="F11" s="59">
        <f t="shared" si="0"/>
        <v>0</v>
      </c>
      <c r="G11" s="62"/>
      <c r="H11" s="19"/>
      <c r="I11" s="20"/>
    </row>
    <row r="12" spans="1:9" s="21" customFormat="1" ht="15.6">
      <c r="A12" s="91" t="s">
        <v>20</v>
      </c>
      <c r="B12" s="56">
        <v>599723.54</v>
      </c>
      <c r="C12" s="57">
        <v>296900</v>
      </c>
      <c r="D12" s="57">
        <v>296900</v>
      </c>
      <c r="E12" s="57">
        <v>296900</v>
      </c>
      <c r="F12" s="59">
        <f t="shared" si="0"/>
        <v>0</v>
      </c>
      <c r="G12" s="62"/>
      <c r="H12" s="19"/>
      <c r="I12" s="20"/>
    </row>
    <row r="13" spans="1:9" s="21" customFormat="1" ht="15.6">
      <c r="A13" s="91" t="s">
        <v>21</v>
      </c>
      <c r="B13" s="56">
        <v>673602.6</v>
      </c>
      <c r="C13" s="57">
        <v>568000</v>
      </c>
      <c r="D13" s="57">
        <v>568000</v>
      </c>
      <c r="E13" s="57">
        <v>568000</v>
      </c>
      <c r="F13" s="59">
        <f t="shared" si="0"/>
        <v>0</v>
      </c>
      <c r="G13" s="62"/>
      <c r="H13" s="19"/>
      <c r="I13" s="20"/>
    </row>
    <row r="14" spans="1:9" s="21" customFormat="1" ht="15.6">
      <c r="A14" s="91" t="s">
        <v>22</v>
      </c>
      <c r="B14" s="56">
        <v>82882.22</v>
      </c>
      <c r="C14" s="57">
        <v>32849</v>
      </c>
      <c r="D14" s="57">
        <v>32849</v>
      </c>
      <c r="E14" s="57">
        <v>32849</v>
      </c>
      <c r="F14" s="59">
        <f t="shared" si="0"/>
        <v>0</v>
      </c>
      <c r="G14" s="62"/>
      <c r="H14" s="19"/>
      <c r="I14" s="20"/>
    </row>
    <row r="15" spans="1:9" s="21" customFormat="1" ht="15.6">
      <c r="A15" s="91" t="s">
        <v>23</v>
      </c>
      <c r="B15" s="56">
        <v>426298.11</v>
      </c>
      <c r="C15" s="57">
        <v>730300</v>
      </c>
      <c r="D15" s="57">
        <v>730300</v>
      </c>
      <c r="E15" s="57">
        <v>730300</v>
      </c>
      <c r="F15" s="59">
        <f t="shared" si="0"/>
        <v>0</v>
      </c>
      <c r="G15" s="62"/>
      <c r="H15" s="19"/>
      <c r="I15" s="20"/>
    </row>
    <row r="16" spans="1:9" s="21" customFormat="1" ht="16.2">
      <c r="A16" s="92" t="s">
        <v>33</v>
      </c>
      <c r="B16" s="56"/>
      <c r="C16" s="57">
        <v>876000</v>
      </c>
      <c r="D16" s="57">
        <v>876000</v>
      </c>
      <c r="E16" s="57">
        <v>876000</v>
      </c>
      <c r="F16" s="59">
        <f t="shared" si="0"/>
        <v>0</v>
      </c>
      <c r="G16" s="62"/>
      <c r="H16" s="19"/>
      <c r="I16" s="20"/>
    </row>
    <row r="17" spans="1:9" s="21" customFormat="1" ht="16.2">
      <c r="A17" s="92" t="s">
        <v>35</v>
      </c>
      <c r="B17" s="56">
        <v>775151.13</v>
      </c>
      <c r="C17" s="57">
        <v>118000</v>
      </c>
      <c r="D17" s="57">
        <v>118000</v>
      </c>
      <c r="E17" s="57">
        <v>118000</v>
      </c>
      <c r="F17" s="59">
        <f t="shared" si="0"/>
        <v>0</v>
      </c>
      <c r="G17" s="62"/>
      <c r="H17" s="19"/>
      <c r="I17" s="20"/>
    </row>
    <row r="18" spans="1:9" s="21" customFormat="1" ht="15.6">
      <c r="A18" s="91" t="s">
        <v>24</v>
      </c>
      <c r="B18" s="56">
        <v>6060846.623</v>
      </c>
      <c r="C18" s="57">
        <v>5820640</v>
      </c>
      <c r="D18" s="57">
        <v>5820640</v>
      </c>
      <c r="E18" s="57">
        <v>5820640</v>
      </c>
      <c r="F18" s="59">
        <f t="shared" si="0"/>
        <v>0</v>
      </c>
      <c r="G18" s="62"/>
      <c r="H18" s="19"/>
      <c r="I18" s="20"/>
    </row>
    <row r="19" spans="1:9" s="21" customFormat="1" ht="15.6">
      <c r="A19" s="61"/>
      <c r="B19" s="56"/>
      <c r="C19" s="57"/>
      <c r="D19" s="57"/>
      <c r="E19" s="57"/>
      <c r="F19" s="59">
        <f>+E19-C19</f>
        <v>0</v>
      </c>
      <c r="G19" s="62"/>
      <c r="H19" s="19"/>
      <c r="I19" s="20"/>
    </row>
    <row r="20" spans="1:9" s="18" customFormat="1" ht="15.6">
      <c r="A20" s="63" t="s">
        <v>5</v>
      </c>
      <c r="B20" s="64">
        <f>SUM(B10:B19)</f>
        <v>88762030.22299999</v>
      </c>
      <c r="C20" s="64">
        <f>SUM(C10:C19)</f>
        <v>100284828</v>
      </c>
      <c r="D20" s="64">
        <f>SUM(D10:D19)</f>
        <v>100284828</v>
      </c>
      <c r="E20" s="64">
        <f>SUM(E10:E19)</f>
        <v>100284828</v>
      </c>
      <c r="F20" s="64">
        <f>SUM(F10:F19)</f>
        <v>0</v>
      </c>
      <c r="G20" s="65"/>
      <c r="H20" s="16"/>
      <c r="I20" s="17"/>
    </row>
    <row r="21" spans="1:9" s="21" customFormat="1" ht="15.6">
      <c r="A21" s="55" t="s">
        <v>6</v>
      </c>
      <c r="B21" s="56"/>
      <c r="C21" s="57"/>
      <c r="D21" s="57"/>
      <c r="E21" s="66"/>
      <c r="F21" s="59">
        <f>+E21-C21</f>
        <v>0</v>
      </c>
      <c r="G21" s="60"/>
      <c r="H21" s="19"/>
      <c r="I21" s="20"/>
    </row>
    <row r="22" spans="1:9" s="21" customFormat="1" ht="15.6">
      <c r="A22" s="91" t="s">
        <v>25</v>
      </c>
      <c r="B22" s="56">
        <v>-62914001</v>
      </c>
      <c r="C22" s="57">
        <v>-69859118</v>
      </c>
      <c r="D22" s="57">
        <v>-69859118</v>
      </c>
      <c r="E22" s="57">
        <v>-69859118</v>
      </c>
      <c r="F22" s="59">
        <f>+E22-C22</f>
        <v>0</v>
      </c>
      <c r="G22" s="99"/>
      <c r="H22" s="19"/>
      <c r="I22" s="20"/>
    </row>
    <row r="23" spans="1:9" s="21" customFormat="1" ht="15.6">
      <c r="A23" s="91" t="s">
        <v>26</v>
      </c>
      <c r="B23" s="56">
        <v>-4811089</v>
      </c>
      <c r="C23" s="57">
        <v>-7511983</v>
      </c>
      <c r="D23" s="57">
        <v>-7511983</v>
      </c>
      <c r="E23" s="57">
        <v>-7511983</v>
      </c>
      <c r="F23" s="59">
        <f aca="true" t="shared" si="1" ref="F23:F31">+E23-C23</f>
        <v>0</v>
      </c>
      <c r="G23" s="62"/>
      <c r="H23" s="19"/>
      <c r="I23" s="20"/>
    </row>
    <row r="24" spans="1:9" s="21" customFormat="1" ht="16.2">
      <c r="A24" s="90" t="s">
        <v>36</v>
      </c>
      <c r="B24" s="56">
        <v>-3100000</v>
      </c>
      <c r="C24" s="57">
        <v>-3300000</v>
      </c>
      <c r="D24" s="57">
        <v>-3300000</v>
      </c>
      <c r="E24" s="57">
        <v>-3300000</v>
      </c>
      <c r="F24" s="59">
        <f t="shared" si="1"/>
        <v>0</v>
      </c>
      <c r="G24" s="62"/>
      <c r="H24" s="19"/>
      <c r="I24" s="20"/>
    </row>
    <row r="25" spans="1:9" s="21" customFormat="1" ht="15.6">
      <c r="A25" s="91" t="s">
        <v>27</v>
      </c>
      <c r="B25" s="56">
        <v>-4356187</v>
      </c>
      <c r="C25" s="57">
        <v>-4361000</v>
      </c>
      <c r="D25" s="57">
        <v>-4361000</v>
      </c>
      <c r="E25" s="57">
        <v>-4361000</v>
      </c>
      <c r="F25" s="59">
        <f t="shared" si="1"/>
        <v>0</v>
      </c>
      <c r="G25" s="62"/>
      <c r="H25" s="19"/>
      <c r="I25" s="20"/>
    </row>
    <row r="26" spans="1:9" s="21" customFormat="1" ht="16.2">
      <c r="A26" s="90" t="s">
        <v>57</v>
      </c>
      <c r="B26" s="56"/>
      <c r="C26" s="57">
        <v>-1096944</v>
      </c>
      <c r="D26" s="57">
        <v>-1096944</v>
      </c>
      <c r="E26" s="57">
        <v>-1096944</v>
      </c>
      <c r="F26" s="59">
        <f t="shared" si="1"/>
        <v>0</v>
      </c>
      <c r="G26" s="62"/>
      <c r="H26" s="19"/>
      <c r="I26" s="20"/>
    </row>
    <row r="27" spans="1:9" s="21" customFormat="1" ht="16.2">
      <c r="A27" s="90" t="s">
        <v>37</v>
      </c>
      <c r="B27" s="56">
        <v>-1000000</v>
      </c>
      <c r="C27" s="57">
        <v>-2000000</v>
      </c>
      <c r="D27" s="57">
        <v>-2000000</v>
      </c>
      <c r="E27" s="57">
        <v>-2000000</v>
      </c>
      <c r="F27" s="59">
        <f t="shared" si="1"/>
        <v>0</v>
      </c>
      <c r="G27" s="62"/>
      <c r="H27" s="19"/>
      <c r="I27" s="20"/>
    </row>
    <row r="28" spans="1:9" s="21" customFormat="1" ht="15.6">
      <c r="A28" s="92" t="s">
        <v>56</v>
      </c>
      <c r="B28" s="56">
        <v>-8609112</v>
      </c>
      <c r="C28" s="57">
        <v>-8867391</v>
      </c>
      <c r="D28" s="57">
        <v>-8867391</v>
      </c>
      <c r="E28" s="57">
        <v>-8867391</v>
      </c>
      <c r="F28" s="59">
        <f t="shared" si="1"/>
        <v>0</v>
      </c>
      <c r="G28" s="62"/>
      <c r="H28" s="19"/>
      <c r="I28" s="20"/>
    </row>
    <row r="29" spans="1:9" s="21" customFormat="1" ht="46.8">
      <c r="A29" s="92" t="s">
        <v>59</v>
      </c>
      <c r="B29" s="56"/>
      <c r="C29" s="57"/>
      <c r="D29" s="57"/>
      <c r="E29" s="57">
        <v>-255500</v>
      </c>
      <c r="F29" s="59">
        <f t="shared" si="1"/>
        <v>-255500</v>
      </c>
      <c r="G29" s="99" t="s">
        <v>46</v>
      </c>
      <c r="H29" s="19"/>
      <c r="I29" s="20"/>
    </row>
    <row r="30" spans="1:9" s="21" customFormat="1" ht="30.75" customHeight="1">
      <c r="A30" s="100" t="s">
        <v>60</v>
      </c>
      <c r="B30" s="56"/>
      <c r="C30" s="57"/>
      <c r="D30" s="57">
        <f>B41</f>
        <v>-1793294</v>
      </c>
      <c r="E30" s="57">
        <f>B41</f>
        <v>-1793294</v>
      </c>
      <c r="F30" s="59">
        <f t="shared" si="1"/>
        <v>-1793294</v>
      </c>
      <c r="G30" s="99" t="s">
        <v>58</v>
      </c>
      <c r="H30" s="19"/>
      <c r="I30" s="20"/>
    </row>
    <row r="31" spans="1:9" s="21" customFormat="1" ht="15.6">
      <c r="A31" s="91" t="s">
        <v>24</v>
      </c>
      <c r="B31" s="56">
        <v>-5693052.02</v>
      </c>
      <c r="C31" s="57">
        <v>-5820640</v>
      </c>
      <c r="D31" s="57">
        <v>-5820640</v>
      </c>
      <c r="E31" s="57">
        <v>-5820640</v>
      </c>
      <c r="F31" s="59">
        <f t="shared" si="1"/>
        <v>0</v>
      </c>
      <c r="G31" s="62"/>
      <c r="H31" s="19"/>
      <c r="I31" s="20"/>
    </row>
    <row r="32" spans="1:9" s="18" customFormat="1" ht="15.6">
      <c r="A32" s="67" t="s">
        <v>7</v>
      </c>
      <c r="B32" s="68">
        <f>SUM(B22:B31)</f>
        <v>-90483441.02</v>
      </c>
      <c r="C32" s="68">
        <f>SUM(C22:C31)</f>
        <v>-102817076</v>
      </c>
      <c r="D32" s="68">
        <f>SUM(D22:D31)</f>
        <v>-104610370</v>
      </c>
      <c r="E32" s="68">
        <f>SUM(E22:E31)</f>
        <v>-104865870</v>
      </c>
      <c r="F32" s="69">
        <f>+E32-C32</f>
        <v>-2048794</v>
      </c>
      <c r="G32" s="70"/>
      <c r="H32" s="16"/>
      <c r="I32" s="17"/>
    </row>
    <row r="33" spans="1:9" s="21" customFormat="1" ht="17.4">
      <c r="A33" s="63" t="s">
        <v>55</v>
      </c>
      <c r="B33" s="71">
        <v>1799486</v>
      </c>
      <c r="C33" s="72">
        <v>1979617.44</v>
      </c>
      <c r="D33" s="72">
        <f>-(D11+D13+D22)*0.03</f>
        <v>1979617.44</v>
      </c>
      <c r="E33" s="73">
        <f>-(E11+E13+E22)*0.03</f>
        <v>1979617.44</v>
      </c>
      <c r="F33" s="98"/>
      <c r="G33" s="75"/>
      <c r="H33" s="19"/>
      <c r="I33" s="20"/>
    </row>
    <row r="34" spans="1:9" s="21" customFormat="1" ht="15.6">
      <c r="A34" s="55" t="s">
        <v>8</v>
      </c>
      <c r="B34" s="76"/>
      <c r="C34" s="56"/>
      <c r="D34" s="56"/>
      <c r="E34" s="56"/>
      <c r="F34" s="59">
        <f aca="true" t="shared" si="2" ref="F34:F37">+E34-C34</f>
        <v>0</v>
      </c>
      <c r="G34" s="60"/>
      <c r="H34" s="19"/>
      <c r="I34" s="20"/>
    </row>
    <row r="35" spans="1:9" s="21" customFormat="1" ht="15.6">
      <c r="A35" s="93" t="s">
        <v>28</v>
      </c>
      <c r="B35" s="76"/>
      <c r="C35" s="56"/>
      <c r="D35" s="56"/>
      <c r="E35" s="56"/>
      <c r="F35" s="59">
        <f t="shared" si="2"/>
        <v>0</v>
      </c>
      <c r="G35" s="62"/>
      <c r="H35" s="19"/>
      <c r="I35" s="20"/>
    </row>
    <row r="36" spans="1:9" s="21" customFormat="1" ht="15.6">
      <c r="A36" s="55"/>
      <c r="B36" s="76"/>
      <c r="C36" s="56"/>
      <c r="D36" s="56"/>
      <c r="E36" s="56"/>
      <c r="F36" s="59">
        <f t="shared" si="2"/>
        <v>0</v>
      </c>
      <c r="G36" s="62"/>
      <c r="H36" s="19"/>
      <c r="I36" s="20"/>
    </row>
    <row r="37" spans="1:9" s="21" customFormat="1" ht="15.6">
      <c r="A37" s="55" t="s">
        <v>9</v>
      </c>
      <c r="B37" s="76">
        <f>SUM(B35:B36)</f>
        <v>0</v>
      </c>
      <c r="C37" s="76">
        <f>SUM(C35:C36)</f>
        <v>0</v>
      </c>
      <c r="D37" s="76">
        <f>SUM(D35:D36)</f>
        <v>0</v>
      </c>
      <c r="E37" s="76">
        <f>SUM(E35:E36)</f>
        <v>0</v>
      </c>
      <c r="F37" s="59">
        <f t="shared" si="2"/>
        <v>0</v>
      </c>
      <c r="G37" s="62"/>
      <c r="H37" s="19"/>
      <c r="I37" s="20"/>
    </row>
    <row r="38" spans="1:102" s="23" customFormat="1" ht="15.6">
      <c r="A38" s="63" t="s">
        <v>10</v>
      </c>
      <c r="B38" s="77">
        <f>+B8+B20+B32+B37</f>
        <v>13965041.202999994</v>
      </c>
      <c r="C38" s="97">
        <f>+C8+C20+C32+C33+C37</f>
        <v>9976135.479999976</v>
      </c>
      <c r="D38" s="97">
        <f>+D8+D20+D32+D33+D37</f>
        <v>11619116.642999994</v>
      </c>
      <c r="E38" s="97">
        <f>+E8+E20+E32+E33+E37</f>
        <v>11363616.642999994</v>
      </c>
      <c r="F38" s="74">
        <f>SUM(F34:F37)</f>
        <v>0</v>
      </c>
      <c r="G38" s="75"/>
      <c r="H38" s="19"/>
      <c r="I38" s="19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</row>
    <row r="39" spans="1:9" s="21" customFormat="1" ht="15.6">
      <c r="A39" s="55" t="s">
        <v>11</v>
      </c>
      <c r="B39" s="56"/>
      <c r="C39" s="57"/>
      <c r="D39" s="57"/>
      <c r="E39" s="78"/>
      <c r="F39" s="59">
        <f aca="true" t="shared" si="3" ref="F39:F42">+E39-C39</f>
        <v>0</v>
      </c>
      <c r="G39" s="60"/>
      <c r="H39" s="24"/>
      <c r="I39" s="20"/>
    </row>
    <row r="40" spans="1:9" s="21" customFormat="1" ht="15.6">
      <c r="A40" s="93" t="s">
        <v>29</v>
      </c>
      <c r="B40" s="56"/>
      <c r="C40" s="57"/>
      <c r="D40" s="57"/>
      <c r="E40" s="78"/>
      <c r="F40" s="59">
        <f t="shared" si="3"/>
        <v>0</v>
      </c>
      <c r="G40" s="62"/>
      <c r="H40" s="24"/>
      <c r="I40" s="20"/>
    </row>
    <row r="41" spans="1:9" s="21" customFormat="1" ht="15.6">
      <c r="A41" s="93" t="s">
        <v>30</v>
      </c>
      <c r="B41" s="56">
        <v>-1793294</v>
      </c>
      <c r="C41" s="57"/>
      <c r="D41" s="57"/>
      <c r="E41" s="78"/>
      <c r="F41" s="59"/>
      <c r="G41" s="62"/>
      <c r="H41" s="24"/>
      <c r="I41" s="20"/>
    </row>
    <row r="42" spans="1:9" s="18" customFormat="1" ht="15.6">
      <c r="A42" s="55" t="s">
        <v>12</v>
      </c>
      <c r="B42" s="79">
        <f>SUM(B39:B41)</f>
        <v>-1793294</v>
      </c>
      <c r="C42" s="80">
        <f>SUM(C39:C41)</f>
        <v>0</v>
      </c>
      <c r="D42" s="80">
        <f>SUM(D39:D41)</f>
        <v>0</v>
      </c>
      <c r="E42" s="81">
        <f>SUM(E39:E41)</f>
        <v>0</v>
      </c>
      <c r="F42" s="59">
        <f t="shared" si="3"/>
        <v>0</v>
      </c>
      <c r="G42" s="62"/>
      <c r="H42" s="25"/>
      <c r="I42" s="17"/>
    </row>
    <row r="43" spans="1:9" s="18" customFormat="1" ht="15.6">
      <c r="A43" s="63" t="s">
        <v>13</v>
      </c>
      <c r="B43" s="64">
        <f>+B38+B42</f>
        <v>12171747.202999994</v>
      </c>
      <c r="C43" s="82">
        <f>+C38+C42</f>
        <v>9976135.479999976</v>
      </c>
      <c r="D43" s="82">
        <f>+D38+D42</f>
        <v>11619116.642999994</v>
      </c>
      <c r="E43" s="82">
        <f>+E38+E42</f>
        <v>11363616.642999994</v>
      </c>
      <c r="F43" s="74">
        <f>SUM(F39:F42)</f>
        <v>0</v>
      </c>
      <c r="G43" s="75"/>
      <c r="H43" s="16"/>
      <c r="I43" s="17"/>
    </row>
    <row r="44" spans="1:9" s="21" customFormat="1" ht="18" thickBot="1">
      <c r="A44" s="83" t="s">
        <v>54</v>
      </c>
      <c r="B44" s="72">
        <f>-B22*45/360</f>
        <v>7864250.125</v>
      </c>
      <c r="C44" s="72">
        <f aca="true" t="shared" si="4" ref="C44">-C22*45/360</f>
        <v>8732389.75</v>
      </c>
      <c r="D44" s="72">
        <f>-D22*45/360</f>
        <v>8732389.75</v>
      </c>
      <c r="E44" s="72">
        <f>-E22*45/360</f>
        <v>8732389.75</v>
      </c>
      <c r="F44" s="84"/>
      <c r="G44" s="85"/>
      <c r="H44" s="26"/>
      <c r="I44" s="20"/>
    </row>
    <row r="45" spans="1:8" s="28" customFormat="1" ht="16.2" customHeight="1">
      <c r="A45" s="86" t="s">
        <v>14</v>
      </c>
      <c r="B45" s="87"/>
      <c r="C45" s="88"/>
      <c r="D45" s="87"/>
      <c r="E45" s="87"/>
      <c r="F45" s="89"/>
      <c r="G45" s="87"/>
      <c r="H45" s="27"/>
    </row>
    <row r="46" spans="1:8" s="28" customFormat="1" ht="16.2" customHeight="1">
      <c r="A46" s="94" t="s">
        <v>32</v>
      </c>
      <c r="B46" s="95"/>
      <c r="C46" s="95"/>
      <c r="D46" s="95"/>
      <c r="E46" s="95"/>
      <c r="F46" s="95"/>
      <c r="G46" s="95"/>
      <c r="H46" s="29"/>
    </row>
    <row r="47" spans="1:8" s="28" customFormat="1" ht="16.2" customHeight="1">
      <c r="A47" s="107" t="s">
        <v>50</v>
      </c>
      <c r="B47" s="107"/>
      <c r="C47" s="107"/>
      <c r="D47" s="107"/>
      <c r="E47" s="107"/>
      <c r="F47" s="107"/>
      <c r="G47" s="107"/>
      <c r="H47" s="29"/>
    </row>
    <row r="48" spans="1:8" s="21" customFormat="1" ht="16.2" customHeight="1">
      <c r="A48" s="109" t="s">
        <v>51</v>
      </c>
      <c r="B48" s="107"/>
      <c r="C48" s="107"/>
      <c r="D48" s="107"/>
      <c r="E48" s="107"/>
      <c r="F48" s="107"/>
      <c r="G48" s="107"/>
      <c r="H48" s="22"/>
    </row>
    <row r="49" spans="1:8" s="21" customFormat="1" ht="16.2" customHeight="1">
      <c r="A49" s="95" t="s">
        <v>38</v>
      </c>
      <c r="B49" s="96"/>
      <c r="C49" s="96"/>
      <c r="D49" s="96"/>
      <c r="E49" s="96"/>
      <c r="F49" s="96"/>
      <c r="G49" s="96"/>
      <c r="H49" s="22"/>
    </row>
    <row r="50" spans="1:8" s="21" customFormat="1" ht="15" customHeight="1">
      <c r="A50" s="95" t="s">
        <v>39</v>
      </c>
      <c r="B50" s="95"/>
      <c r="C50" s="95"/>
      <c r="D50" s="95"/>
      <c r="E50" s="95"/>
      <c r="F50" s="95"/>
      <c r="G50" s="95"/>
      <c r="H50" s="22"/>
    </row>
    <row r="51" spans="1:8" s="21" customFormat="1" ht="16.8">
      <c r="A51" s="95" t="s">
        <v>40</v>
      </c>
      <c r="B51" s="95"/>
      <c r="C51" s="95"/>
      <c r="D51" s="95"/>
      <c r="E51" s="95"/>
      <c r="F51" s="95"/>
      <c r="G51" s="95"/>
      <c r="H51" s="22"/>
    </row>
    <row r="52" spans="1:8" s="103" customFormat="1" ht="15.75" customHeight="1">
      <c r="A52" s="110" t="s">
        <v>41</v>
      </c>
      <c r="B52" s="111"/>
      <c r="C52" s="111"/>
      <c r="D52" s="111"/>
      <c r="E52" s="111"/>
      <c r="F52" s="111"/>
      <c r="G52" s="111"/>
      <c r="H52" s="102"/>
    </row>
    <row r="53" spans="1:8" s="103" customFormat="1" ht="15.6">
      <c r="A53" s="104" t="s">
        <v>61</v>
      </c>
      <c r="B53" s="105"/>
      <c r="C53" s="105"/>
      <c r="D53" s="105"/>
      <c r="E53" s="105"/>
      <c r="F53" s="105"/>
      <c r="G53" s="105"/>
      <c r="H53" s="102"/>
    </row>
    <row r="54" spans="1:8" ht="15" customHeight="1">
      <c r="A54" s="107" t="s">
        <v>42</v>
      </c>
      <c r="B54" s="107"/>
      <c r="C54" s="107"/>
      <c r="D54" s="107"/>
      <c r="E54" s="107"/>
      <c r="F54" s="107"/>
      <c r="G54" s="107"/>
      <c r="H54" s="32"/>
    </row>
    <row r="55" spans="1:8" ht="15">
      <c r="A55" s="95" t="s">
        <v>31</v>
      </c>
      <c r="B55" s="96"/>
      <c r="C55" s="96"/>
      <c r="D55" s="96"/>
      <c r="E55" s="96"/>
      <c r="F55" s="96"/>
      <c r="G55" s="96"/>
      <c r="H55" s="32"/>
    </row>
    <row r="56" spans="1:7" ht="16.2">
      <c r="A56" s="94" t="s">
        <v>52</v>
      </c>
      <c r="B56" s="95"/>
      <c r="C56" s="95"/>
      <c r="D56" s="95"/>
      <c r="E56" s="95"/>
      <c r="F56" s="95"/>
      <c r="G56" s="95"/>
    </row>
    <row r="57" spans="1:7" ht="16.2">
      <c r="A57" s="94" t="s">
        <v>53</v>
      </c>
      <c r="B57" s="95"/>
      <c r="C57" s="95"/>
      <c r="D57" s="95"/>
      <c r="E57" s="95"/>
      <c r="F57" s="95"/>
      <c r="G57" s="95"/>
    </row>
    <row r="58" ht="12.75">
      <c r="G58" s="31"/>
    </row>
    <row r="59" ht="12.75">
      <c r="G59" s="31"/>
    </row>
    <row r="60" ht="12.75">
      <c r="G60" s="31"/>
    </row>
    <row r="61" ht="12.75">
      <c r="G61" s="31"/>
    </row>
    <row r="62" ht="12.75">
      <c r="G62" s="31"/>
    </row>
    <row r="63" ht="12.75">
      <c r="G63" s="31"/>
    </row>
    <row r="64" ht="12.75">
      <c r="G64" s="31"/>
    </row>
    <row r="65" ht="12.75">
      <c r="G65" s="31"/>
    </row>
    <row r="66" ht="12.75">
      <c r="G66" s="31"/>
    </row>
    <row r="67" ht="12.75">
      <c r="G67" s="31"/>
    </row>
    <row r="68" ht="12.75">
      <c r="G68" s="31"/>
    </row>
    <row r="69" ht="12.75">
      <c r="G69" s="31"/>
    </row>
    <row r="70" ht="12.75">
      <c r="G70" s="31"/>
    </row>
    <row r="71" ht="12.75">
      <c r="G71" s="31"/>
    </row>
    <row r="72" ht="12.75">
      <c r="G72" s="31"/>
    </row>
    <row r="73" ht="12.75">
      <c r="G73" s="31"/>
    </row>
    <row r="74" ht="12.75">
      <c r="G74" s="31"/>
    </row>
    <row r="75" ht="12.75">
      <c r="G75" s="31"/>
    </row>
    <row r="76" ht="12.75">
      <c r="G76" s="31"/>
    </row>
    <row r="77" ht="12.75">
      <c r="G77" s="31"/>
    </row>
    <row r="78" ht="12.75">
      <c r="G78" s="31"/>
    </row>
    <row r="79" ht="12.75">
      <c r="G79" s="31"/>
    </row>
    <row r="80" ht="12.75">
      <c r="G80" s="31"/>
    </row>
    <row r="81" ht="12.75">
      <c r="G81" s="31"/>
    </row>
    <row r="82" ht="12.75">
      <c r="G82" s="31"/>
    </row>
    <row r="83" ht="12.75">
      <c r="G83" s="31"/>
    </row>
    <row r="84" ht="12.75">
      <c r="G84" s="31"/>
    </row>
    <row r="85" ht="12.75">
      <c r="G85" s="31"/>
    </row>
    <row r="86" ht="12.75">
      <c r="G86" s="31"/>
    </row>
    <row r="87" ht="12.75">
      <c r="G87" s="31"/>
    </row>
    <row r="88" ht="12.75">
      <c r="G88" s="31"/>
    </row>
    <row r="89" ht="12.75">
      <c r="G89" s="31"/>
    </row>
    <row r="90" ht="12.75">
      <c r="G90" s="31"/>
    </row>
    <row r="91" ht="12.75">
      <c r="G91" s="31"/>
    </row>
    <row r="92" ht="12.75">
      <c r="G92" s="31"/>
    </row>
    <row r="93" ht="12.75">
      <c r="G93" s="31"/>
    </row>
    <row r="94" ht="12.75">
      <c r="G94" s="31"/>
    </row>
    <row r="95" ht="12.75">
      <c r="G95" s="31"/>
    </row>
    <row r="96" ht="12.75">
      <c r="G96" s="31"/>
    </row>
    <row r="97" ht="12.75">
      <c r="G97" s="31"/>
    </row>
    <row r="98" ht="12.75">
      <c r="G98" s="31"/>
    </row>
    <row r="99" ht="12.75">
      <c r="G99" s="31"/>
    </row>
    <row r="100" ht="12.75">
      <c r="G100" s="31"/>
    </row>
    <row r="101" ht="12.75">
      <c r="G101" s="31"/>
    </row>
    <row r="102" ht="12.75">
      <c r="G102" s="31"/>
    </row>
    <row r="103" ht="12.75">
      <c r="G103" s="31"/>
    </row>
    <row r="104" ht="12.75">
      <c r="G104" s="31"/>
    </row>
    <row r="105" ht="12.75">
      <c r="G105" s="31"/>
    </row>
    <row r="106" ht="12.75">
      <c r="G106" s="31"/>
    </row>
    <row r="107" ht="12.75">
      <c r="G107" s="31"/>
    </row>
    <row r="108" ht="12.75">
      <c r="G108" s="31"/>
    </row>
    <row r="109" ht="12.75">
      <c r="G109" s="31"/>
    </row>
    <row r="110" ht="12.75">
      <c r="G110" s="31"/>
    </row>
    <row r="111" ht="12.75">
      <c r="G111" s="31"/>
    </row>
    <row r="112" ht="12.75">
      <c r="G112" s="31"/>
    </row>
    <row r="113" ht="12.75">
      <c r="G113" s="31"/>
    </row>
    <row r="114" ht="12.75">
      <c r="G114" s="31"/>
    </row>
    <row r="115" ht="12.75">
      <c r="G115" s="31"/>
    </row>
    <row r="116" ht="12.75">
      <c r="G116" s="31"/>
    </row>
    <row r="117" ht="12.75">
      <c r="G117" s="31"/>
    </row>
    <row r="118" ht="12.75">
      <c r="G118" s="31"/>
    </row>
    <row r="119" ht="12.75">
      <c r="G119" s="31"/>
    </row>
    <row r="120" ht="12.75">
      <c r="G120" s="31"/>
    </row>
    <row r="121" ht="12.75">
      <c r="G121" s="31"/>
    </row>
    <row r="122" ht="12.75">
      <c r="G122" s="31"/>
    </row>
    <row r="123" ht="12.75">
      <c r="G123" s="31"/>
    </row>
    <row r="124" ht="12.75">
      <c r="G124" s="31"/>
    </row>
    <row r="125" ht="12.75">
      <c r="G125" s="31"/>
    </row>
    <row r="126" ht="12.75">
      <c r="G126" s="31"/>
    </row>
    <row r="127" ht="12.75">
      <c r="G127" s="31"/>
    </row>
    <row r="128" ht="12.75">
      <c r="G128" s="31"/>
    </row>
    <row r="129" ht="12.75">
      <c r="G129" s="31"/>
    </row>
    <row r="130" ht="12.75">
      <c r="G130" s="31"/>
    </row>
    <row r="131" ht="12.75">
      <c r="G131" s="31"/>
    </row>
    <row r="132" ht="12.75">
      <c r="G132" s="31"/>
    </row>
    <row r="133" ht="12.75">
      <c r="G133" s="31"/>
    </row>
    <row r="134" ht="12.75">
      <c r="G134" s="31"/>
    </row>
    <row r="135" ht="12.75">
      <c r="G135" s="31"/>
    </row>
    <row r="136" ht="12.75">
      <c r="G136" s="31"/>
    </row>
    <row r="137" ht="12.75">
      <c r="G137" s="31"/>
    </row>
    <row r="138" ht="12.75">
      <c r="G138" s="31"/>
    </row>
    <row r="139" ht="12.75">
      <c r="G139" s="31"/>
    </row>
    <row r="140" ht="12.75">
      <c r="G140" s="31"/>
    </row>
    <row r="141" ht="12.75">
      <c r="G141" s="31"/>
    </row>
    <row r="142" ht="12.75">
      <c r="G142" s="31"/>
    </row>
    <row r="143" ht="12.75">
      <c r="G143" s="31"/>
    </row>
  </sheetData>
  <mergeCells count="5">
    <mergeCell ref="A54:G54"/>
    <mergeCell ref="A2:G2"/>
    <mergeCell ref="A47:G47"/>
    <mergeCell ref="A48:G48"/>
    <mergeCell ref="A52:G52"/>
  </mergeCells>
  <printOptions/>
  <pageMargins left="0.75" right="0.75" top="0.68" bottom="0.69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recordj</cp:lastModifiedBy>
  <cp:lastPrinted>2012-04-10T20:44:40Z</cp:lastPrinted>
  <dcterms:created xsi:type="dcterms:W3CDTF">2006-04-10T21:55:54Z</dcterms:created>
  <dcterms:modified xsi:type="dcterms:W3CDTF">2012-04-10T20:44:43Z</dcterms:modified>
  <cp:category/>
  <cp:version/>
  <cp:contentType/>
  <cp:contentStatus/>
</cp:coreProperties>
</file>