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9375" windowHeight="4305" activeTab="0"/>
  </bookViews>
  <sheets>
    <sheet name="CSP" sheetId="1" r:id="rId1"/>
  </sheets>
  <definedNames>
    <definedName name="_xlnm.Print_Area" localSheetId="0">'CSP'!$A$1:$H$49</definedName>
  </definedNames>
  <calcPr fullCalcOnLoad="1"/>
</workbook>
</file>

<file path=xl/sharedStrings.xml><?xml version="1.0" encoding="utf-8"?>
<sst xmlns="http://schemas.openxmlformats.org/spreadsheetml/2006/main" count="57" uniqueCount="44">
  <si>
    <t>FISCAL NOTE</t>
  </si>
  <si>
    <t xml:space="preserve">  Impact of the above legislation on the fiscal affairs of King County is estimated to be:</t>
  </si>
  <si>
    <t>Revenue to:</t>
  </si>
  <si>
    <t>Fund/Agency</t>
  </si>
  <si>
    <t xml:space="preserve">Fund </t>
  </si>
  <si>
    <t xml:space="preserve">Revenue </t>
  </si>
  <si>
    <t>Current Year</t>
  </si>
  <si>
    <t>1st Year</t>
  </si>
  <si>
    <t>2nd Year</t>
  </si>
  <si>
    <t>3rd Year</t>
  </si>
  <si>
    <t>Code</t>
  </si>
  <si>
    <t>Source</t>
  </si>
  <si>
    <t xml:space="preserve">TOTAL </t>
  </si>
  <si>
    <t>Expenditures from:</t>
  </si>
  <si>
    <t>Department</t>
  </si>
  <si>
    <t>TOTAL</t>
  </si>
  <si>
    <t>Expenditures by Categories</t>
  </si>
  <si>
    <t>Assumptions:</t>
  </si>
  <si>
    <t>Ordinance/Motion No.   00-</t>
  </si>
  <si>
    <t>Note Prepared By:  Jonathan Larson</t>
  </si>
  <si>
    <t>Affected Agency and/or Agencies:   Transportation and Natural Resources and Parks</t>
  </si>
  <si>
    <t>Food</t>
  </si>
  <si>
    <t>Lodging</t>
  </si>
  <si>
    <t>Federal per diem rates for Seattle are $71 for food (20% breakfast, 30% lunch, 50% dinner) and $137 for lodging.</t>
  </si>
  <si>
    <t>Cost increases are estimated at 3% annually.</t>
  </si>
  <si>
    <t>Assumes DNRP and DOT will comprise 60% of total non-emergency food and lodging expenses.</t>
  </si>
  <si>
    <t>DNRP and DOT responses to estimate responses follow:</t>
  </si>
  <si>
    <t>All</t>
  </si>
  <si>
    <t>Per-Event Rate (Lodging)</t>
  </si>
  <si>
    <t>Per-Event Rate (Meals)</t>
  </si>
  <si>
    <t># Events</t>
  </si>
  <si>
    <t># Lodging (per event)</t>
  </si>
  <si>
    <t># Meals (per event)</t>
  </si>
  <si>
    <t>Total Cost</t>
  </si>
  <si>
    <t>Meal Subtotal</t>
  </si>
  <si>
    <t>Lodging subtotal</t>
  </si>
  <si>
    <t>Note Reviewed By:   T.J. Stutman</t>
  </si>
  <si>
    <t>Cost per meal is assumed to be the average of breakfast, lunch and dinner; $24 per meal for per diem meals.</t>
  </si>
  <si>
    <t>Cost per bulk catered meal is assumed to be $5 per person.</t>
  </si>
  <si>
    <t>DOT/Airport anticipates two two day events per year, affecting 18 employees.  DOT/Roads anticipates providing 90 meals and 18 nights lodging per event for a total meal cost of $4,320 and a total lodging cost of $4,932 based on per diem estimates.</t>
  </si>
  <si>
    <t>DNRP anticipates five two day events per year, affecting 30 employees.  DNRP anticipates providing 16 meals per event resulting in a total meal cost of $1,920, based on per diem rates.</t>
  </si>
  <si>
    <t>DOT/Roads anticipates two three day events per year, affecting 150 employees.  DOT/Roads anticipates providing 450 meals and six nights lodging per event for a total meal cost of $4,500 based on bulk catering estimates and a total lodging cost of $1,644 based on per diem rates</t>
  </si>
  <si>
    <t>DOT/Transit anticipates two two day events per year, affecting 200 employees.  DOT/Transit anticipates providing four bulk catered meals for employees and no nights lodging per event for a total meal cost of $8,000 based on bulk catering estimates.</t>
  </si>
  <si>
    <t>Title:   Employee Food and Lodging for Nor-Proclaimed Emergencies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</si>
</sst>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  <numFmt numFmtId="168" formatCode="_(&quot;$&quot;* #,##0.0000_);_(&quot;$&quot;* \(#,##0.0000\);_(&quot;$&quot;* &quot;-&quot;????_);_(@_)"/>
    <numFmt numFmtId="169" formatCode="&quot;$&quot;#,##0.0_);[Red]\(&quot;$&quot;#,##0.0\)"/>
    <numFmt numFmtId="170" formatCode="_(&quot;$&quot;* #,##0.0_);_(&quot;$&quot;* \(#,##0.0\);_(&quot;$&quot;* &quot;-&quot;??_);_(@_)"/>
    <numFmt numFmtId="171" formatCode="_(&quot;$&quot;* #,##0_);_(&quot;$&quot;* \(#,##0\);_(&quot;$&quot;* &quot;-&quot;??_);_(@_)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2"/>
    </font>
    <font>
      <b/>
      <sz val="12"/>
      <name val="Univers"/>
      <family val="2"/>
    </font>
    <font>
      <i/>
      <u val="single"/>
      <sz val="10"/>
      <name val="Univers"/>
      <family val="2"/>
    </font>
    <font>
      <sz val="10"/>
      <name val="Univers"/>
      <family val="2"/>
    </font>
    <font>
      <i/>
      <u val="singleAccounting"/>
      <sz val="10.5"/>
      <name val="Univer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0" borderId="13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0" fontId="4" fillId="0" borderId="14" xfId="0" applyFont="1" applyBorder="1" applyAlignment="1">
      <alignment horizontal="centerContinuous"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19" xfId="0" applyFont="1" applyBorder="1" applyAlignment="1">
      <alignment/>
    </xf>
    <xf numFmtId="3" fontId="4" fillId="0" borderId="19" xfId="0" applyNumberFormat="1" applyFont="1" applyBorder="1" applyAlignment="1">
      <alignment/>
    </xf>
    <xf numFmtId="164" fontId="4" fillId="0" borderId="19" xfId="0" applyNumberFormat="1" applyFont="1" applyBorder="1" applyAlignment="1">
      <alignment/>
    </xf>
    <xf numFmtId="3" fontId="4" fillId="0" borderId="19" xfId="0" applyNumberFormat="1" applyFont="1" applyBorder="1" applyAlignment="1">
      <alignment horizontal="right"/>
    </xf>
    <xf numFmtId="3" fontId="4" fillId="0" borderId="0" xfId="0" applyNumberFormat="1" applyFont="1" applyAlignment="1">
      <alignment/>
    </xf>
    <xf numFmtId="0" fontId="4" fillId="0" borderId="20" xfId="0" applyFont="1" applyBorder="1" applyAlignment="1">
      <alignment/>
    </xf>
    <xf numFmtId="0" fontId="4" fillId="0" borderId="18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3" fontId="4" fillId="0" borderId="21" xfId="0" applyNumberFormat="1" applyFont="1" applyBorder="1" applyAlignment="1">
      <alignment/>
    </xf>
    <xf numFmtId="3" fontId="4" fillId="0" borderId="21" xfId="0" applyNumberFormat="1" applyFont="1" applyBorder="1" applyAlignment="1">
      <alignment horizontal="right"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/>
    </xf>
    <xf numFmtId="3" fontId="4" fillId="0" borderId="28" xfId="0" applyNumberFormat="1" applyFont="1" applyBorder="1" applyAlignment="1">
      <alignment/>
    </xf>
    <xf numFmtId="3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0" fontId="4" fillId="0" borderId="23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33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4" fillId="0" borderId="34" xfId="0" applyFont="1" applyBorder="1" applyAlignment="1">
      <alignment/>
    </xf>
    <xf numFmtId="0" fontId="4" fillId="0" borderId="35" xfId="0" applyFont="1" applyBorder="1" applyAlignment="1">
      <alignment/>
    </xf>
    <xf numFmtId="0" fontId="4" fillId="0" borderId="36" xfId="0" applyFont="1" applyBorder="1" applyAlignment="1">
      <alignment/>
    </xf>
    <xf numFmtId="3" fontId="4" fillId="0" borderId="37" xfId="0" applyNumberFormat="1" applyFont="1" applyBorder="1" applyAlignment="1">
      <alignment/>
    </xf>
    <xf numFmtId="3" fontId="4" fillId="0" borderId="38" xfId="0" applyNumberFormat="1" applyFont="1" applyBorder="1" applyAlignment="1">
      <alignment/>
    </xf>
    <xf numFmtId="3" fontId="4" fillId="0" borderId="39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8" fillId="0" borderId="19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3" fontId="6" fillId="0" borderId="31" xfId="0" applyNumberFormat="1" applyFont="1" applyBorder="1" applyAlignment="1">
      <alignment/>
    </xf>
    <xf numFmtId="3" fontId="6" fillId="0" borderId="40" xfId="0" applyNumberFormat="1" applyFont="1" applyBorder="1" applyAlignment="1">
      <alignment/>
    </xf>
    <xf numFmtId="0" fontId="9" fillId="0" borderId="0" xfId="0" applyFont="1" applyAlignment="1">
      <alignment/>
    </xf>
    <xf numFmtId="43" fontId="0" fillId="0" borderId="0" xfId="42" applyFont="1" applyAlignment="1">
      <alignment/>
    </xf>
    <xf numFmtId="43" fontId="0" fillId="0" borderId="0" xfId="0" applyNumberFormat="1" applyAlignment="1">
      <alignment/>
    </xf>
    <xf numFmtId="44" fontId="6" fillId="0" borderId="31" xfId="44" applyFont="1" applyBorder="1" applyAlignment="1">
      <alignment/>
    </xf>
    <xf numFmtId="44" fontId="6" fillId="0" borderId="40" xfId="44" applyFont="1" applyBorder="1" applyAlignment="1">
      <alignment/>
    </xf>
    <xf numFmtId="44" fontId="10" fillId="0" borderId="19" xfId="44" applyFont="1" applyBorder="1" applyAlignment="1">
      <alignment/>
    </xf>
    <xf numFmtId="44" fontId="10" fillId="0" borderId="21" xfId="44" applyFont="1" applyBorder="1" applyAlignment="1">
      <alignment/>
    </xf>
    <xf numFmtId="44" fontId="10" fillId="0" borderId="28" xfId="44" applyFont="1" applyBorder="1" applyAlignment="1">
      <alignment/>
    </xf>
    <xf numFmtId="0" fontId="0" fillId="0" borderId="0" xfId="0" applyFont="1" applyAlignment="1">
      <alignment/>
    </xf>
    <xf numFmtId="3" fontId="9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9" fillId="0" borderId="0" xfId="0" applyFont="1" applyAlignment="1">
      <alignment horizontal="left" indent="2"/>
    </xf>
    <xf numFmtId="0" fontId="9" fillId="0" borderId="0" xfId="0" applyFont="1" applyAlignment="1" quotePrefix="1">
      <alignment horizontal="left" indent="2"/>
    </xf>
    <xf numFmtId="0" fontId="0" fillId="0" borderId="0" xfId="0" applyFont="1" applyAlignment="1">
      <alignment horizontal="left" indent="2"/>
    </xf>
    <xf numFmtId="6" fontId="8" fillId="0" borderId="19" xfId="0" applyNumberFormat="1" applyFont="1" applyBorder="1" applyAlignment="1">
      <alignment horizontal="center"/>
    </xf>
    <xf numFmtId="8" fontId="8" fillId="0" borderId="19" xfId="0" applyNumberFormat="1" applyFont="1" applyBorder="1" applyAlignment="1">
      <alignment horizontal="center"/>
    </xf>
    <xf numFmtId="8" fontId="8" fillId="0" borderId="28" xfId="0" applyNumberFormat="1" applyFont="1" applyBorder="1" applyAlignment="1">
      <alignment horizontal="center"/>
    </xf>
    <xf numFmtId="8" fontId="6" fillId="0" borderId="31" xfId="44" applyNumberFormat="1" applyFont="1" applyBorder="1" applyAlignment="1">
      <alignment/>
    </xf>
    <xf numFmtId="8" fontId="6" fillId="0" borderId="40" xfId="44" applyNumberFormat="1" applyFont="1" applyBorder="1" applyAlignment="1">
      <alignment/>
    </xf>
    <xf numFmtId="171" fontId="0" fillId="0" borderId="0" xfId="44" applyNumberFormat="1" applyFont="1" applyAlignment="1">
      <alignment/>
    </xf>
    <xf numFmtId="171" fontId="0" fillId="33" borderId="0" xfId="44" applyNumberFormat="1" applyFont="1" applyFill="1" applyAlignment="1">
      <alignment/>
    </xf>
    <xf numFmtId="44" fontId="8" fillId="0" borderId="19" xfId="0" applyNumberFormat="1" applyFont="1" applyBorder="1" applyAlignment="1">
      <alignment horizontal="center"/>
    </xf>
    <xf numFmtId="6" fontId="0" fillId="0" borderId="0" xfId="0" applyNumberFormat="1" applyFont="1" applyAlignment="1">
      <alignment/>
    </xf>
    <xf numFmtId="0" fontId="9" fillId="0" borderId="0" xfId="0" applyFont="1" applyAlignment="1">
      <alignment horizontal="left" wrapText="1" indent="4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4"/>
  <sheetViews>
    <sheetView tabSelected="1" zoomScalePageLayoutView="0" workbookViewId="0" topLeftCell="A1">
      <selection activeCell="T9" sqref="T9"/>
    </sheetView>
  </sheetViews>
  <sheetFormatPr defaultColWidth="9.140625" defaultRowHeight="12.75"/>
  <cols>
    <col min="1" max="1" width="16.00390625" style="0" customWidth="1"/>
    <col min="2" max="2" width="12.28125" style="0" customWidth="1"/>
    <col min="3" max="3" width="11.421875" style="0" customWidth="1"/>
    <col min="4" max="4" width="11.57421875" style="0" customWidth="1"/>
    <col min="5" max="5" width="14.8515625" style="0" customWidth="1"/>
    <col min="6" max="6" width="13.57421875" style="0" customWidth="1"/>
    <col min="7" max="7" width="13.7109375" style="0" customWidth="1"/>
    <col min="8" max="8" width="14.140625" style="0" customWidth="1"/>
    <col min="9" max="9" width="0" style="0" hidden="1" customWidth="1"/>
    <col min="10" max="10" width="11.28125" style="0" hidden="1" customWidth="1"/>
    <col min="11" max="11" width="10.28125" style="0" hidden="1" customWidth="1"/>
    <col min="12" max="13" width="0" style="0" hidden="1" customWidth="1"/>
    <col min="14" max="15" width="11.28125" style="0" hidden="1" customWidth="1"/>
    <col min="16" max="16" width="12.421875" style="0" hidden="1" customWidth="1"/>
    <col min="17" max="17" width="0" style="0" hidden="1" customWidth="1"/>
  </cols>
  <sheetData>
    <row r="1" spans="1:9" ht="15.75">
      <c r="A1" s="1"/>
      <c r="B1" s="2"/>
      <c r="C1" s="2"/>
      <c r="D1" s="52" t="s">
        <v>0</v>
      </c>
      <c r="E1" s="3"/>
      <c r="F1" s="2"/>
      <c r="G1" s="2"/>
      <c r="H1" s="2"/>
      <c r="I1" s="1"/>
    </row>
    <row r="2" spans="1:9" ht="14.25" thickBot="1">
      <c r="A2" s="33"/>
      <c r="B2" s="3"/>
      <c r="C2" s="3"/>
      <c r="D2" s="3"/>
      <c r="E2" s="3"/>
      <c r="F2" s="3"/>
      <c r="G2" s="3"/>
      <c r="H2" s="3"/>
      <c r="I2" s="4"/>
    </row>
    <row r="3" spans="1:9" ht="18" customHeight="1" thickTop="1">
      <c r="A3" s="5" t="s">
        <v>18</v>
      </c>
      <c r="B3" s="6"/>
      <c r="C3" s="7"/>
      <c r="D3" s="7"/>
      <c r="E3" s="7"/>
      <c r="F3" s="7"/>
      <c r="G3" s="7"/>
      <c r="H3" s="8"/>
      <c r="I3" s="4"/>
    </row>
    <row r="4" spans="1:9" ht="18" customHeight="1">
      <c r="A4" s="9" t="s">
        <v>43</v>
      </c>
      <c r="B4" s="10"/>
      <c r="C4" s="11"/>
      <c r="D4" s="11"/>
      <c r="E4" s="11"/>
      <c r="F4" s="11"/>
      <c r="G4" s="11"/>
      <c r="H4" s="12"/>
      <c r="I4" s="4"/>
    </row>
    <row r="5" spans="1:8" ht="18" customHeight="1">
      <c r="A5" s="13" t="s">
        <v>20</v>
      </c>
      <c r="B5" s="14"/>
      <c r="C5" s="14"/>
      <c r="D5" s="14"/>
      <c r="E5" s="14"/>
      <c r="F5" s="14"/>
      <c r="G5" s="14"/>
      <c r="H5" s="15"/>
    </row>
    <row r="6" spans="1:8" ht="18" customHeight="1">
      <c r="A6" s="13" t="s">
        <v>19</v>
      </c>
      <c r="B6" s="14"/>
      <c r="C6" s="14"/>
      <c r="D6" s="14"/>
      <c r="E6" s="14"/>
      <c r="F6" s="14"/>
      <c r="G6" s="14"/>
      <c r="H6" s="15"/>
    </row>
    <row r="7" spans="1:8" ht="18" customHeight="1" thickBot="1">
      <c r="A7" s="16" t="s">
        <v>36</v>
      </c>
      <c r="B7" s="17"/>
      <c r="C7" s="17"/>
      <c r="D7" s="17"/>
      <c r="E7" s="17"/>
      <c r="F7" s="17"/>
      <c r="G7" s="17"/>
      <c r="H7" s="18"/>
    </row>
    <row r="8" spans="1:8" ht="18" customHeight="1" thickTop="1">
      <c r="A8" s="19"/>
      <c r="C8" s="19"/>
      <c r="D8" s="14"/>
      <c r="E8" s="14"/>
      <c r="F8" s="14"/>
      <c r="G8" s="14"/>
      <c r="H8" s="14"/>
    </row>
    <row r="9" spans="1:8" ht="18" customHeight="1">
      <c r="A9" s="14" t="s">
        <v>1</v>
      </c>
      <c r="C9" s="19"/>
      <c r="D9" s="19"/>
      <c r="E9" s="19"/>
      <c r="F9" s="19"/>
      <c r="G9" s="19"/>
      <c r="H9" s="19"/>
    </row>
    <row r="10" spans="1:8" ht="18" customHeight="1" thickBot="1">
      <c r="A10" s="51" t="s">
        <v>2</v>
      </c>
      <c r="B10" s="14"/>
      <c r="C10" s="19"/>
      <c r="D10" s="19"/>
      <c r="E10" s="19"/>
      <c r="F10" s="19"/>
      <c r="G10" s="19"/>
      <c r="H10" s="19"/>
    </row>
    <row r="11" spans="1:8" ht="18" customHeight="1">
      <c r="A11" s="36" t="s">
        <v>3</v>
      </c>
      <c r="B11" s="37"/>
      <c r="C11" s="38" t="s">
        <v>4</v>
      </c>
      <c r="D11" s="38" t="s">
        <v>5</v>
      </c>
      <c r="E11" s="38" t="s">
        <v>6</v>
      </c>
      <c r="F11" s="38" t="s">
        <v>7</v>
      </c>
      <c r="G11" s="39" t="s">
        <v>8</v>
      </c>
      <c r="H11" s="40" t="s">
        <v>9</v>
      </c>
    </row>
    <row r="12" spans="1:8" ht="18" customHeight="1">
      <c r="A12" s="41"/>
      <c r="B12" s="20"/>
      <c r="C12" s="21" t="s">
        <v>10</v>
      </c>
      <c r="D12" s="21" t="s">
        <v>11</v>
      </c>
      <c r="E12" s="60"/>
      <c r="F12" s="60"/>
      <c r="G12" s="61"/>
      <c r="H12" s="62"/>
    </row>
    <row r="13" spans="1:8" ht="18" customHeight="1">
      <c r="A13" s="41"/>
      <c r="B13" s="20"/>
      <c r="C13" s="24"/>
      <c r="D13" s="21"/>
      <c r="E13" s="23"/>
      <c r="F13" s="23"/>
      <c r="G13" s="34"/>
      <c r="H13" s="42"/>
    </row>
    <row r="14" spans="1:8" ht="18" customHeight="1">
      <c r="A14" s="41"/>
      <c r="B14" s="20"/>
      <c r="C14" s="24"/>
      <c r="D14" s="21"/>
      <c r="E14" s="23"/>
      <c r="F14" s="23"/>
      <c r="G14" s="34"/>
      <c r="H14" s="42"/>
    </row>
    <row r="15" spans="1:8" ht="18" customHeight="1">
      <c r="A15" s="41"/>
      <c r="B15" s="20"/>
      <c r="C15" s="24"/>
      <c r="D15" s="22"/>
      <c r="E15" s="25"/>
      <c r="F15" s="25"/>
      <c r="G15" s="35"/>
      <c r="H15" s="43"/>
    </row>
    <row r="16" spans="1:8" ht="18" customHeight="1" thickBot="1">
      <c r="A16" s="44"/>
      <c r="B16" s="45" t="s">
        <v>12</v>
      </c>
      <c r="C16" s="46"/>
      <c r="D16" s="46"/>
      <c r="E16" s="63"/>
      <c r="F16" s="63"/>
      <c r="G16" s="63"/>
      <c r="H16" s="64"/>
    </row>
    <row r="17" spans="1:8" ht="18" customHeight="1">
      <c r="A17" s="19"/>
      <c r="B17" s="19"/>
      <c r="C17" s="19"/>
      <c r="D17" s="19"/>
      <c r="E17" s="26"/>
      <c r="F17" s="26"/>
      <c r="G17" s="26"/>
      <c r="H17" s="26"/>
    </row>
    <row r="18" spans="1:8" ht="18" customHeight="1" thickBot="1">
      <c r="A18" s="50" t="s">
        <v>13</v>
      </c>
      <c r="B18" s="14"/>
      <c r="C18" s="14"/>
      <c r="D18" s="19"/>
      <c r="E18" s="19"/>
      <c r="F18" s="19"/>
      <c r="G18" s="19"/>
      <c r="H18" s="19"/>
    </row>
    <row r="19" spans="1:8" ht="18" customHeight="1">
      <c r="A19" s="36" t="s">
        <v>3</v>
      </c>
      <c r="B19" s="37"/>
      <c r="C19" s="38" t="s">
        <v>4</v>
      </c>
      <c r="D19" s="38" t="s">
        <v>14</v>
      </c>
      <c r="E19" s="38" t="s">
        <v>6</v>
      </c>
      <c r="F19" s="38" t="s">
        <v>7</v>
      </c>
      <c r="G19" s="39" t="s">
        <v>8</v>
      </c>
      <c r="H19" s="40" t="s">
        <v>9</v>
      </c>
    </row>
    <row r="20" spans="1:8" ht="18" customHeight="1">
      <c r="A20" s="41" t="s">
        <v>27</v>
      </c>
      <c r="B20" s="27"/>
      <c r="C20" s="21" t="s">
        <v>10</v>
      </c>
      <c r="D20" s="21" t="s">
        <v>27</v>
      </c>
      <c r="E20" s="86">
        <f>E34</f>
        <v>42193.333333333336</v>
      </c>
      <c r="F20" s="86">
        <f>F34</f>
        <v>43459.13333333334</v>
      </c>
      <c r="G20" s="86">
        <f>G34</f>
        <v>44762.907333333336</v>
      </c>
      <c r="H20" s="86">
        <f>H34</f>
        <v>46105.79455333334</v>
      </c>
    </row>
    <row r="21" spans="1:8" ht="18" customHeight="1">
      <c r="A21" s="41"/>
      <c r="B21" s="27"/>
      <c r="C21" s="21"/>
      <c r="D21" s="21"/>
      <c r="E21" s="80"/>
      <c r="F21" s="80"/>
      <c r="G21" s="80"/>
      <c r="H21" s="81"/>
    </row>
    <row r="22" spans="1:8" ht="18" customHeight="1">
      <c r="A22" s="41"/>
      <c r="B22" s="27"/>
      <c r="C22" s="21"/>
      <c r="D22" s="21"/>
      <c r="E22" s="80"/>
      <c r="F22" s="80"/>
      <c r="G22" s="80"/>
      <c r="H22" s="81"/>
    </row>
    <row r="23" spans="1:8" ht="18" customHeight="1">
      <c r="A23" s="41"/>
      <c r="B23" s="27"/>
      <c r="C23" s="21"/>
      <c r="D23" s="22"/>
      <c r="E23" s="80"/>
      <c r="F23" s="80"/>
      <c r="G23" s="80"/>
      <c r="H23" s="81"/>
    </row>
    <row r="24" spans="1:9" ht="18" customHeight="1" thickBot="1">
      <c r="A24" s="44"/>
      <c r="B24" s="45" t="s">
        <v>15</v>
      </c>
      <c r="C24" s="46"/>
      <c r="D24" s="46"/>
      <c r="E24" s="82">
        <f>SUM(E20:E23)</f>
        <v>42193.333333333336</v>
      </c>
      <c r="F24" s="82">
        <f>SUM(F20:F23)</f>
        <v>43459.13333333334</v>
      </c>
      <c r="G24" s="82">
        <f>SUM(G20:G23)</f>
        <v>44762.907333333336</v>
      </c>
      <c r="H24" s="83">
        <f>SUM(H20:H23)</f>
        <v>46105.79455333334</v>
      </c>
      <c r="I24" s="59"/>
    </row>
    <row r="25" spans="1:8" ht="18" customHeight="1">
      <c r="A25" s="19"/>
      <c r="B25" s="19"/>
      <c r="C25" s="19"/>
      <c r="D25" s="19"/>
      <c r="E25" s="26"/>
      <c r="F25" s="26"/>
      <c r="G25" s="26"/>
      <c r="H25" s="26"/>
    </row>
    <row r="26" spans="1:8" ht="18" customHeight="1" thickBot="1">
      <c r="A26" s="50" t="s">
        <v>16</v>
      </c>
      <c r="B26" s="14"/>
      <c r="C26" s="14"/>
      <c r="D26" s="14"/>
      <c r="E26" s="19"/>
      <c r="F26" s="19"/>
      <c r="G26" s="19"/>
      <c r="H26" s="19"/>
    </row>
    <row r="27" spans="1:11" ht="18" customHeight="1">
      <c r="A27" s="36"/>
      <c r="B27" s="37"/>
      <c r="C27" s="47"/>
      <c r="D27" s="48"/>
      <c r="E27" s="38" t="s">
        <v>6</v>
      </c>
      <c r="F27" s="38" t="s">
        <v>7</v>
      </c>
      <c r="G27" s="39" t="s">
        <v>8</v>
      </c>
      <c r="H27" s="40" t="s">
        <v>9</v>
      </c>
      <c r="I27" s="30"/>
      <c r="J27" s="66"/>
      <c r="K27" s="67"/>
    </row>
    <row r="28" spans="1:12" ht="18" customHeight="1">
      <c r="A28" s="41" t="s">
        <v>21</v>
      </c>
      <c r="B28" s="20"/>
      <c r="C28" s="28"/>
      <c r="D28" s="29"/>
      <c r="E28" s="79">
        <f>18740/0.6</f>
        <v>31233.333333333336</v>
      </c>
      <c r="F28" s="80">
        <f aca="true" t="shared" si="0" ref="F28:H29">E28*(1.03)</f>
        <v>32170.333333333336</v>
      </c>
      <c r="G28" s="80">
        <f t="shared" si="0"/>
        <v>33135.443333333336</v>
      </c>
      <c r="H28" s="81">
        <f t="shared" si="0"/>
        <v>34129.50663333334</v>
      </c>
      <c r="I28" s="30"/>
      <c r="J28" s="66"/>
      <c r="K28" s="66"/>
      <c r="L28" s="66"/>
    </row>
    <row r="29" spans="1:12" ht="18" customHeight="1">
      <c r="A29" s="41" t="s">
        <v>22</v>
      </c>
      <c r="B29" s="20"/>
      <c r="C29" s="20"/>
      <c r="D29" s="27"/>
      <c r="E29" s="79">
        <f>6576/0.6</f>
        <v>10960</v>
      </c>
      <c r="F29" s="80">
        <f t="shared" si="0"/>
        <v>11288.800000000001</v>
      </c>
      <c r="G29" s="80">
        <f t="shared" si="0"/>
        <v>11627.464000000002</v>
      </c>
      <c r="H29" s="81">
        <f t="shared" si="0"/>
        <v>11976.287920000002</v>
      </c>
      <c r="I29" s="31"/>
      <c r="J29" s="66"/>
      <c r="K29" s="66"/>
      <c r="L29" s="66"/>
    </row>
    <row r="30" spans="1:11" ht="18" customHeight="1">
      <c r="A30" s="41"/>
      <c r="B30" s="20"/>
      <c r="C30" s="20"/>
      <c r="D30" s="27"/>
      <c r="E30" s="70"/>
      <c r="F30" s="70"/>
      <c r="G30" s="71"/>
      <c r="H30" s="72"/>
      <c r="I30" s="31"/>
      <c r="K30" s="67"/>
    </row>
    <row r="31" spans="1:9" ht="18" customHeight="1">
      <c r="A31" s="41"/>
      <c r="B31" s="20"/>
      <c r="C31" s="20"/>
      <c r="D31" s="27"/>
      <c r="E31" s="70"/>
      <c r="F31" s="70"/>
      <c r="G31" s="71"/>
      <c r="H31" s="72"/>
      <c r="I31" s="31"/>
    </row>
    <row r="32" spans="1:8" ht="18" customHeight="1">
      <c r="A32" s="41"/>
      <c r="B32" s="20"/>
      <c r="C32" s="20"/>
      <c r="D32" s="27"/>
      <c r="E32" s="70"/>
      <c r="F32" s="70"/>
      <c r="G32" s="71"/>
      <c r="H32" s="72"/>
    </row>
    <row r="33" spans="1:8" ht="18" customHeight="1">
      <c r="A33" s="53"/>
      <c r="B33" s="54"/>
      <c r="C33" s="54"/>
      <c r="D33" s="55"/>
      <c r="E33" s="56"/>
      <c r="F33" s="56"/>
      <c r="G33" s="57"/>
      <c r="H33" s="58"/>
    </row>
    <row r="34" spans="1:9" ht="18" customHeight="1" thickBot="1">
      <c r="A34" s="44" t="s">
        <v>15</v>
      </c>
      <c r="B34" s="45"/>
      <c r="C34" s="45"/>
      <c r="D34" s="49"/>
      <c r="E34" s="68">
        <f>SUM(E28:E32)</f>
        <v>42193.333333333336</v>
      </c>
      <c r="F34" s="68">
        <f>SUM(F28:F32)</f>
        <v>43459.13333333334</v>
      </c>
      <c r="G34" s="68">
        <f>SUM(G28:G32)</f>
        <v>44762.907333333336</v>
      </c>
      <c r="H34" s="69">
        <f>SUM(H28:H32)</f>
        <v>46105.79455333334</v>
      </c>
      <c r="I34" s="32"/>
    </row>
    <row r="35" spans="1:9" ht="18" customHeight="1">
      <c r="A35" s="19" t="s">
        <v>17</v>
      </c>
      <c r="B35" s="19"/>
      <c r="C35" s="19"/>
      <c r="D35" s="19"/>
      <c r="E35" s="26"/>
      <c r="F35" s="26"/>
      <c r="G35" s="26"/>
      <c r="H35" s="26"/>
      <c r="I35" s="32"/>
    </row>
    <row r="36" spans="1:11" s="73" customFormat="1" ht="12.75">
      <c r="A36" s="76" t="s">
        <v>23</v>
      </c>
      <c r="C36" s="65"/>
      <c r="D36" s="65"/>
      <c r="E36" s="74"/>
      <c r="F36" s="74"/>
      <c r="G36" s="74"/>
      <c r="H36" s="74"/>
      <c r="I36" s="75"/>
      <c r="J36" s="73" t="s">
        <v>29</v>
      </c>
      <c r="K36" s="73" t="s">
        <v>28</v>
      </c>
    </row>
    <row r="37" spans="1:11" s="73" customFormat="1" ht="12.75">
      <c r="A37" s="76" t="s">
        <v>37</v>
      </c>
      <c r="C37" s="65"/>
      <c r="D37" s="65"/>
      <c r="E37" s="74"/>
      <c r="F37" s="74"/>
      <c r="G37" s="74"/>
      <c r="H37" s="74"/>
      <c r="I37" s="75"/>
      <c r="J37" s="73">
        <f>ROUND(71/3,0)</f>
        <v>24</v>
      </c>
      <c r="K37" s="73">
        <v>137</v>
      </c>
    </row>
    <row r="38" spans="1:9" s="73" customFormat="1" ht="12.75">
      <c r="A38" s="76" t="s">
        <v>38</v>
      </c>
      <c r="C38" s="65"/>
      <c r="D38" s="65"/>
      <c r="E38" s="74"/>
      <c r="F38" s="74"/>
      <c r="G38" s="74"/>
      <c r="H38" s="74"/>
      <c r="I38" s="75"/>
    </row>
    <row r="39" spans="1:9" s="73" customFormat="1" ht="12.75">
      <c r="A39" s="76" t="s">
        <v>24</v>
      </c>
      <c r="C39" s="65"/>
      <c r="D39" s="65"/>
      <c r="E39" s="74"/>
      <c r="F39" s="74"/>
      <c r="G39" s="74"/>
      <c r="H39" s="74"/>
      <c r="I39" s="75"/>
    </row>
    <row r="40" spans="1:9" s="73" customFormat="1" ht="12.75">
      <c r="A40" s="76" t="s">
        <v>25</v>
      </c>
      <c r="C40" s="65"/>
      <c r="D40" s="65"/>
      <c r="E40" s="74"/>
      <c r="F40" s="74"/>
      <c r="G40" s="74"/>
      <c r="H40" s="74"/>
      <c r="I40" s="75"/>
    </row>
    <row r="41" spans="1:15" s="73" customFormat="1" ht="12.75">
      <c r="A41" s="76" t="s">
        <v>26</v>
      </c>
      <c r="C41" s="65"/>
      <c r="D41" s="65"/>
      <c r="E41" s="74"/>
      <c r="F41" s="74"/>
      <c r="G41" s="74"/>
      <c r="H41" s="74"/>
      <c r="I41" s="75" t="s">
        <v>30</v>
      </c>
      <c r="J41" s="73" t="s">
        <v>32</v>
      </c>
      <c r="K41" s="73" t="s">
        <v>31</v>
      </c>
      <c r="N41" s="73" t="s">
        <v>34</v>
      </c>
      <c r="O41" s="73" t="s">
        <v>35</v>
      </c>
    </row>
    <row r="42" spans="1:16" s="73" customFormat="1" ht="24.75" customHeight="1">
      <c r="A42" s="88" t="s">
        <v>40</v>
      </c>
      <c r="B42" s="88"/>
      <c r="C42" s="88"/>
      <c r="D42" s="88"/>
      <c r="E42" s="88"/>
      <c r="F42" s="88"/>
      <c r="G42" s="88"/>
      <c r="H42" s="88"/>
      <c r="I42" s="75">
        <v>5</v>
      </c>
      <c r="J42" s="73">
        <v>16</v>
      </c>
      <c r="K42" s="73">
        <v>0</v>
      </c>
      <c r="N42" s="73">
        <f>I42*(J42*$J$37)</f>
        <v>1920</v>
      </c>
      <c r="O42" s="73">
        <f>I42*(K42*$K$37)</f>
        <v>0</v>
      </c>
      <c r="P42" s="84">
        <f>I42*((J42*$J$37)+(K42*$K$37))</f>
        <v>1920</v>
      </c>
    </row>
    <row r="43" spans="1:16" s="73" customFormat="1" ht="39" customHeight="1">
      <c r="A43" s="88" t="s">
        <v>41</v>
      </c>
      <c r="B43" s="88"/>
      <c r="C43" s="88"/>
      <c r="D43" s="88"/>
      <c r="E43" s="88"/>
      <c r="F43" s="88"/>
      <c r="G43" s="88"/>
      <c r="H43" s="88"/>
      <c r="I43" s="73">
        <v>2</v>
      </c>
      <c r="J43" s="73">
        <v>450</v>
      </c>
      <c r="K43" s="73">
        <v>6</v>
      </c>
      <c r="N43" s="73">
        <f>I43*(J43*$J$37)</f>
        <v>21600</v>
      </c>
      <c r="O43" s="73">
        <f>I43*(K43*$K$37)</f>
        <v>1644</v>
      </c>
      <c r="P43" s="84">
        <f>I43*((J43*$J$37)+(K43*$K$37))</f>
        <v>23244</v>
      </c>
    </row>
    <row r="44" spans="1:16" s="73" customFormat="1" ht="38.25" customHeight="1">
      <c r="A44" s="88" t="s">
        <v>39</v>
      </c>
      <c r="B44" s="88"/>
      <c r="C44" s="88"/>
      <c r="D44" s="88"/>
      <c r="E44" s="88"/>
      <c r="F44" s="88"/>
      <c r="G44" s="88"/>
      <c r="H44" s="88"/>
      <c r="I44" s="73">
        <v>2</v>
      </c>
      <c r="J44" s="73">
        <v>90</v>
      </c>
      <c r="K44" s="73">
        <v>18</v>
      </c>
      <c r="N44" s="73">
        <f>I44*(J44*$J$37)</f>
        <v>4320</v>
      </c>
      <c r="O44" s="73">
        <f>I44*(K44*$K$37)</f>
        <v>4932</v>
      </c>
      <c r="P44" s="84">
        <f>I44*((J44*$J$37)+(K44*$K$37))</f>
        <v>9252</v>
      </c>
    </row>
    <row r="45" spans="1:16" s="73" customFormat="1" ht="38.25" customHeight="1">
      <c r="A45" s="88" t="s">
        <v>42</v>
      </c>
      <c r="B45" s="88"/>
      <c r="C45" s="88"/>
      <c r="D45" s="88"/>
      <c r="E45" s="88"/>
      <c r="F45" s="88"/>
      <c r="G45" s="88"/>
      <c r="H45" s="88"/>
      <c r="I45" s="75">
        <v>2</v>
      </c>
      <c r="J45" s="73">
        <f>4*3348</f>
        <v>13392</v>
      </c>
      <c r="K45" s="73">
        <v>0</v>
      </c>
      <c r="N45" s="73">
        <v>28342</v>
      </c>
      <c r="O45" s="73">
        <v>0</v>
      </c>
      <c r="P45" s="84">
        <v>28342</v>
      </c>
    </row>
    <row r="46" spans="1:17" s="73" customFormat="1" ht="12.75">
      <c r="A46" s="77"/>
      <c r="N46" s="84">
        <f>SUM(N42:N45)</f>
        <v>56182</v>
      </c>
      <c r="O46" s="84">
        <f>SUM(O42:O45)</f>
        <v>6576</v>
      </c>
      <c r="P46" s="84">
        <f>SUM(P42:P45)</f>
        <v>62758</v>
      </c>
      <c r="Q46" s="73" t="s">
        <v>33</v>
      </c>
    </row>
    <row r="47" spans="1:16" s="73" customFormat="1" ht="12.75">
      <c r="A47" s="78"/>
      <c r="N47" s="84"/>
      <c r="O47" s="84"/>
      <c r="P47" s="84"/>
    </row>
    <row r="48" spans="1:19" s="73" customFormat="1" ht="12.75">
      <c r="A48" s="78"/>
      <c r="N48" s="84"/>
      <c r="O48" s="84"/>
      <c r="P48" s="85"/>
      <c r="R48" s="87"/>
      <c r="S48" s="87"/>
    </row>
    <row r="49" spans="1:19" s="73" customFormat="1" ht="12.75">
      <c r="A49" s="78"/>
      <c r="R49" s="87"/>
      <c r="S49" s="87"/>
    </row>
    <row r="50" spans="1:19" s="73" customFormat="1" ht="12.75">
      <c r="A50" s="78"/>
      <c r="R50" s="87"/>
      <c r="S50" s="87"/>
    </row>
    <row r="51" s="73" customFormat="1" ht="12.75">
      <c r="A51" s="78"/>
    </row>
    <row r="52" s="73" customFormat="1" ht="12.75">
      <c r="A52" s="78"/>
    </row>
    <row r="53" s="73" customFormat="1" ht="12.75">
      <c r="A53" s="78"/>
    </row>
    <row r="54" s="73" customFormat="1" ht="12.75">
      <c r="A54" s="78"/>
    </row>
    <row r="55" s="73" customFormat="1" ht="12.75"/>
  </sheetData>
  <sheetProtection/>
  <mergeCells count="4">
    <mergeCell ref="A42:H42"/>
    <mergeCell ref="A43:H43"/>
    <mergeCell ref="A44:H44"/>
    <mergeCell ref="A45:H45"/>
  </mergeCells>
  <printOptions/>
  <pageMargins left="0.77" right="0.75" top="1" bottom="1" header="0.5" footer="0.5"/>
  <pageSetup fitToHeight="1" fitToWidth="1" horizontalDpi="600" verticalDpi="600" orientation="portrait" scale="74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Strouse, Michael</cp:lastModifiedBy>
  <cp:lastPrinted>2012-03-02T22:19:13Z</cp:lastPrinted>
  <dcterms:created xsi:type="dcterms:W3CDTF">1999-06-02T23:29:55Z</dcterms:created>
  <dcterms:modified xsi:type="dcterms:W3CDTF">2012-03-22T21:34:48Z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</Properties>
</file>