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2686" yWindow="585" windowWidth="15480" windowHeight="9000" activeTab="0"/>
  </bookViews>
  <sheets>
    <sheet name="Attachment E" sheetId="1" r:id="rId1"/>
  </sheets>
  <externalReferences>
    <externalReference r:id="rId4"/>
  </externalReferences>
  <definedNames>
    <definedName name="_xlnm.Print_Area" localSheetId="0">'Attachment E'!$A$5:$Q$508</definedName>
    <definedName name="RefAppro">'[1]Appropriation'!$A$6:$N$141</definedName>
    <definedName name="_xlnm.Print_Titles" localSheetId="0">'Attachment E'!$5:$8</definedName>
  </definedNames>
  <calcPr calcId="125725"/>
</workbook>
</file>

<file path=xl/sharedStrings.xml><?xml version="1.0" encoding="utf-8"?>
<sst xmlns="http://schemas.openxmlformats.org/spreadsheetml/2006/main" count="763" uniqueCount="680">
  <si>
    <t>2011 ADOPTED SECTION I</t>
  </si>
  <si>
    <t>1st QUARTER</t>
  </si>
  <si>
    <t>2ND QUARTER</t>
  </si>
  <si>
    <t>TOTAL OF ADOPTED SUPPLEMENTALS AS OF JUNE 30, 2011</t>
  </si>
  <si>
    <t>2ND OMNIBUS</t>
  </si>
  <si>
    <t>TOTAL TO DATE</t>
  </si>
  <si>
    <t>GF</t>
  </si>
  <si>
    <t>ORD</t>
  </si>
  <si>
    <t>APPRO NAME</t>
  </si>
  <si>
    <t>SECTION</t>
  </si>
  <si>
    <t>SECTION NAME</t>
  </si>
  <si>
    <t>EXP</t>
  </si>
  <si>
    <t xml:space="preserve">FTEs </t>
  </si>
  <si>
    <t>FTEs</t>
  </si>
  <si>
    <t>GENERAL FUND</t>
  </si>
  <si>
    <t>COUNTY COUNCIL</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</si>
  <si>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</si>
  <si>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</si>
  <si>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</si>
  <si>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</si>
  <si>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</si>
  <si>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</si>
  <si>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</si>
  <si>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</si>
  <si>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</si>
  <si>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</si>
  <si>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</si>
  <si>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</si>
  <si>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</si>
  <si>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</si>
  <si>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</si>
  <si>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</si>
  <si>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</si>
  <si>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</si>
  <si>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</si>
  <si>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</si>
  <si>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</si>
  <si>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</si>
  <si>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</si>
  <si>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</si>
  <si>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0020.10XX</t>
  </si>
  <si>
    <t>DISTRICT SUPPORT &amp; CONSTITUENT SERVICES</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</si>
  <si>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</si>
  <si>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</si>
  <si>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</si>
  <si>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</si>
  <si>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</si>
  <si>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</si>
  <si>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</si>
  <si>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</si>
  <si>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</si>
  <si>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</si>
  <si>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</si>
  <si>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</si>
  <si>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</si>
  <si>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</si>
  <si>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</si>
  <si>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</si>
  <si>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</si>
  <si>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</si>
  <si>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</si>
  <si>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</si>
  <si>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</si>
  <si>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</si>
  <si>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</si>
  <si>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</si>
  <si>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</si>
  <si>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DISTRICTING COMMITTEE</t>
  </si>
  <si>
    <t>0086</t>
  </si>
  <si>
    <t>DISTRICTING COMMITTEE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</si>
  <si>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</si>
  <si>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</si>
  <si>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</si>
  <si>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</si>
  <si>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</si>
  <si>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</si>
  <si>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</si>
  <si>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</si>
  <si>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</si>
  <si>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PERFORMANCE, STRATEGY AND BUDGET</t>
  </si>
  <si>
    <t>0140</t>
  </si>
  <si>
    <t>OFFICE OF PERFORMANCE, STRATEGY AND BUDGET Total</t>
  </si>
  <si>
    <t>FINANCE - GF</t>
  </si>
  <si>
    <t>0150</t>
  </si>
  <si>
    <t>FINANCE - GF Total</t>
  </si>
  <si>
    <t>OFFICE OF LABOR RELATIONS</t>
  </si>
  <si>
    <t>0186</t>
  </si>
  <si>
    <t>OFFICE OF LABOR RELATIONS Total</t>
  </si>
  <si>
    <t>SHERIFF</t>
  </si>
  <si>
    <t>0200.1938</t>
  </si>
  <si>
    <t>911 COMMUNICATIONS</t>
  </si>
  <si>
    <t>0200.1943</t>
  </si>
  <si>
    <t>SHERIFF ADMINISTRATION</t>
  </si>
  <si>
    <t>0200.1954</t>
  </si>
  <si>
    <t>FIELD OPERATIONS UNINCORPORATED</t>
  </si>
  <si>
    <t>0200.8331</t>
  </si>
  <si>
    <t>FIELD OPERATIONS CONTRACT SERVICES</t>
  </si>
  <si>
    <t>0200.8340</t>
  </si>
  <si>
    <t>SPECIAL OPERATIONS OTHER TRANSIT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</si>
  <si>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</si>
  <si>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</si>
  <si>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</si>
  <si>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</si>
  <si>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</si>
  <si>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</si>
  <si>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</si>
  <si>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</si>
  <si>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0200.8339</t>
  </si>
  <si>
    <t>PROFESSIONAL STANDARDS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</si>
  <si>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</si>
  <si>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</si>
  <si>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</si>
  <si>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</si>
  <si>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</si>
  <si>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</si>
  <si>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</si>
  <si>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</si>
  <si>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</si>
  <si>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</si>
  <si>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</si>
  <si>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</si>
  <si>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</si>
  <si>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</si>
  <si>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</si>
  <si>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</si>
  <si>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</si>
  <si>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</si>
  <si>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</si>
  <si>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</si>
  <si>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</si>
  <si>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</si>
  <si>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</si>
  <si>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</si>
  <si>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</si>
  <si>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RECORDS AND LICENSING SERVICES</t>
  </si>
  <si>
    <t>0470.1437</t>
  </si>
  <si>
    <t>RECORDS MANAGEMENT MAIL SERVICES</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</si>
  <si>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</si>
  <si>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</si>
  <si>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</si>
  <si>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</si>
  <si>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</si>
  <si>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</si>
  <si>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</si>
  <si>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</si>
  <si>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</si>
  <si>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</si>
  <si>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</si>
  <si>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</si>
  <si>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</si>
  <si>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</si>
  <si>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</si>
  <si>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</si>
  <si>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</si>
  <si>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</si>
  <si>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</si>
  <si>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</si>
  <si>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</si>
  <si>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</si>
  <si>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</si>
  <si>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</si>
  <si>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</si>
  <si>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</si>
  <si>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</si>
  <si>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</si>
  <si>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</si>
  <si>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</si>
  <si>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</si>
  <si>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</si>
  <si>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</si>
  <si>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</si>
  <si>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</si>
  <si>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</si>
  <si>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</si>
  <si>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</si>
  <si>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</si>
  <si>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</si>
  <si>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</si>
  <si>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</si>
  <si>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</si>
  <si>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</si>
  <si>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</si>
  <si>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</si>
  <si>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</si>
  <si>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</si>
  <si>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</si>
  <si>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</si>
  <si>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</si>
  <si>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</si>
  <si>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</si>
  <si>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</si>
  <si>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</si>
  <si>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</si>
  <si>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</si>
  <si>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0530.6695</t>
  </si>
  <si>
    <t>DC PROBATION DIVISION</t>
  </si>
  <si>
    <t>0530.6696</t>
  </si>
  <si>
    <t>DC ADMINISTRATION</t>
  </si>
  <si>
    <t>0530.6697</t>
  </si>
  <si>
    <t>DC OPERATIONS</t>
  </si>
  <si>
    <t>0530.6700</t>
  </si>
  <si>
    <t>DC JUDICIAL FTES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</si>
  <si>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</si>
  <si>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</si>
  <si>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</si>
  <si>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</si>
  <si>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</si>
  <si>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</si>
  <si>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</si>
  <si>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</si>
  <si>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</si>
  <si>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</si>
  <si>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</si>
  <si>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</si>
  <si>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</si>
  <si>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</si>
  <si>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</si>
  <si>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</si>
  <si>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</si>
  <si>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ADMINISTRATOR</t>
  </si>
  <si>
    <t>0540.6603</t>
  </si>
  <si>
    <t>DJA SATELLITE SITES</t>
  </si>
  <si>
    <t>0540.6606</t>
  </si>
  <si>
    <t>DJA RECORDS AND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</si>
  <si>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</si>
  <si>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</si>
  <si>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</si>
  <si>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</si>
  <si>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</si>
  <si>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</si>
  <si>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</si>
  <si>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</si>
  <si>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</si>
  <si>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</si>
  <si>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</si>
  <si>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</si>
  <si>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</si>
  <si>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</si>
  <si>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</si>
  <si>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</si>
  <si>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</si>
  <si>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</si>
  <si>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</si>
  <si>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</si>
  <si>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</si>
  <si>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</si>
  <si>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</si>
  <si>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</si>
  <si>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</si>
  <si>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</si>
  <si>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</si>
  <si>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</si>
  <si>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</si>
  <si>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INFORMATION SERVICES</t>
  </si>
  <si>
    <t>0670.1612</t>
  </si>
  <si>
    <t>RESIDENTIAL</t>
  </si>
  <si>
    <t>0670.1618</t>
  </si>
  <si>
    <t>Commercial - Business</t>
  </si>
  <si>
    <t>ASSESSMENTS Total</t>
  </si>
  <si>
    <t>HUMAN SERVICES GF TRANSFERS</t>
  </si>
  <si>
    <t>0694</t>
  </si>
  <si>
    <t>HUMAN SERVICES GF TRANSFERS Total</t>
  </si>
  <si>
    <t>GENERAL GOVERNMENT GF TRANSFERS</t>
  </si>
  <si>
    <t>0695</t>
  </si>
  <si>
    <t>GENERAL GOVERNMENT GF TRANSFERS Total</t>
  </si>
  <si>
    <t>PUBLIC HEALTH GF TRANSFERS</t>
  </si>
  <si>
    <t>0696</t>
  </si>
  <si>
    <t>PUBLIC HEALTH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</si>
  <si>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</si>
  <si>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</si>
  <si>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</si>
  <si>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</si>
  <si>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</si>
  <si>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</si>
  <si>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</si>
  <si>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</si>
  <si>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</si>
  <si>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</si>
  <si>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</si>
  <si>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</si>
  <si>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</si>
  <si>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</si>
  <si>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</si>
  <si>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</si>
  <si>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</si>
  <si>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</si>
  <si>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</si>
  <si>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</si>
  <si>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</si>
  <si>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</si>
  <si>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</si>
  <si>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</si>
  <si>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</si>
  <si>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</si>
  <si>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</si>
  <si>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</si>
  <si>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</si>
  <si>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</si>
  <si>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INMATE WELFARE - ADULT</t>
  </si>
  <si>
    <t>0914</t>
  </si>
  <si>
    <t>INMATE WELFARE - ADULT Total</t>
  </si>
  <si>
    <t>INMATE WELFARE - JUVENILE</t>
  </si>
  <si>
    <t>0915</t>
  </si>
  <si>
    <t>INMATE WELFARE - JUVENILE Total</t>
  </si>
  <si>
    <t>GENERAL FUND Sum</t>
  </si>
  <si>
    <t>NON-GENERAL FUND</t>
  </si>
  <si>
    <t>SOLID WASTE POST-CLOSURE LANDFILL MAINTENANCE</t>
  </si>
  <si>
    <t>0715</t>
  </si>
  <si>
    <t>SOLID WASTE POST-CLOSURE LANDFILL MAINTENANCE Total</t>
  </si>
  <si>
    <t>RIVER IMPROVEMENT</t>
  </si>
  <si>
    <t>0740</t>
  </si>
  <si>
    <t>RIVER IMPROVEMENT Total</t>
  </si>
  <si>
    <t>VETERANS SERVICES</t>
  </si>
  <si>
    <t>0480</t>
  </si>
  <si>
    <t>VETERANS SERVICES Total</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</si>
  <si>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</si>
  <si>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</si>
  <si>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</si>
  <si>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</si>
  <si>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</si>
  <si>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</si>
  <si>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</si>
  <si>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</si>
  <si>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</si>
  <si>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RECORDER'S OPERATION AND MAINTENANCE</t>
  </si>
  <si>
    <t>0471</t>
  </si>
  <si>
    <t>RECORDER'S OPERATIONS AND MAINTENANCE</t>
  </si>
  <si>
    <t>RECORDER'S OPERATION AND MAINTENANCE Total</t>
  </si>
  <si>
    <t>ENHANCED-911</t>
  </si>
  <si>
    <t>0431</t>
  </si>
  <si>
    <t>ENHANCED-911 Total</t>
  </si>
  <si>
    <t>MHCADS - MENTAL HEALTH</t>
  </si>
  <si>
    <t>0924.9800</t>
  </si>
  <si>
    <t>MENTAL HEALTH CONTRACTS</t>
  </si>
  <si>
    <t>0924.9827</t>
  </si>
  <si>
    <t>MENTAL HEALTH DIRECT SERVICE</t>
  </si>
  <si>
    <t>MHCADS - MENTAL HEALTH Total</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</si>
  <si>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</si>
  <si>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</si>
  <si>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</si>
  <si>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</si>
  <si>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</si>
  <si>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</si>
  <si>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</si>
  <si>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</si>
  <si>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</si>
  <si>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</si>
  <si>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</si>
  <si>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</si>
  <si>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</si>
  <si>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</si>
  <si>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</si>
  <si>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</si>
  <si>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</si>
  <si>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</si>
  <si>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</si>
  <si>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</si>
  <si>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</si>
  <si>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</si>
  <si>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</si>
  <si>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</si>
  <si>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</si>
  <si>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</si>
  <si>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</si>
  <si>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 Fund</t>
  </si>
  <si>
    <t>0990.9863</t>
  </si>
  <si>
    <t>MIDD OPERATING</t>
  </si>
  <si>
    <t>0990</t>
  </si>
  <si>
    <t>Mental Illness and Drug Dependency Fund Total</t>
  </si>
  <si>
    <t>VETERANS AND FAMILY LEVY</t>
  </si>
  <si>
    <t>0117.9759</t>
  </si>
  <si>
    <t>VETERAN'S LEVY OPERATING</t>
  </si>
  <si>
    <t>0117.9770</t>
  </si>
  <si>
    <t>VETERAN'S LEVY CAPITAL</t>
  </si>
  <si>
    <t>VETERANS AND FAMILY LEVY Total</t>
  </si>
  <si>
    <t>HUMAN SERVICES LEVY</t>
  </si>
  <si>
    <t>0118.9775</t>
  </si>
  <si>
    <t>HUMAN SERVICES LEVY OPERATING</t>
  </si>
  <si>
    <t>0118.9786</t>
  </si>
  <si>
    <t>HUMAN SERVICES LEVY CAPITAL</t>
  </si>
  <si>
    <t>HUMAN SERVICES LEVY Total</t>
  </si>
  <si>
    <t>CULTURAL DEVELOPMENT AUTHORITY</t>
  </si>
  <si>
    <t>0301</t>
  </si>
  <si>
    <t>CULTURAL DEVELOPMENT AUTHORITY Total</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</si>
  <si>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</si>
  <si>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</si>
  <si>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</si>
  <si>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</si>
  <si>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</si>
  <si>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</si>
  <si>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</si>
  <si>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</si>
  <si>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</si>
  <si>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</si>
  <si>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</si>
  <si>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</si>
  <si>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</si>
  <si>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</si>
  <si>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</si>
  <si>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</si>
  <si>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</si>
  <si>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</si>
  <si>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</si>
  <si>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</si>
  <si>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</si>
  <si>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</si>
  <si>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SURFACE WATER MANAGEMENT LOCAL DRAINAGE SERVICES</t>
  </si>
  <si>
    <t>0845.6915</t>
  </si>
  <si>
    <t>SWM TRANSFER TO CIP</t>
  </si>
  <si>
    <t>0845.6958</t>
  </si>
  <si>
    <t>SWM CENTRAL SERVICES</t>
  </si>
  <si>
    <t>0845.6959</t>
  </si>
  <si>
    <t>SWM RURAL PROGRAMS</t>
  </si>
  <si>
    <t>0845.6961</t>
  </si>
  <si>
    <t>SWM OPERATING</t>
  </si>
  <si>
    <t>SURFACE WATER MANAGEMENT LOCAL DRAINAGE SERVICES Total</t>
  </si>
  <si>
    <t>AUTOMATED FINGERPRINT IDENTIFICATION SYSTEM</t>
  </si>
  <si>
    <t>0208</t>
  </si>
  <si>
    <t>AUTOMATED FINGERPRINT IDENTIFICATION SYSTEM Total</t>
  </si>
  <si>
    <t>CITIZEN COUNSELOR NETWORK</t>
  </si>
  <si>
    <t>0506</t>
  </si>
  <si>
    <t>CITIZEN COUNCILOR REV FUND</t>
  </si>
  <si>
    <t>CITIZEN COUNSELOR NETWORK Total</t>
  </si>
  <si>
    <t>MHCADS - ALCOHOLISM AND SUBSTANCE ABUSE</t>
  </si>
  <si>
    <t>0960.9837</t>
  </si>
  <si>
    <t>SUBSTANCE ABUSE CONTRACTS</t>
  </si>
  <si>
    <t>0960.9855</t>
  </si>
  <si>
    <t>SUBSTANCE ABUSE DIRECT SERVICE</t>
  </si>
  <si>
    <t>MHCADS - ALCOHOLISM AND SUBSTANCE ABUSE Total</t>
  </si>
  <si>
    <t>LOCAL HAZARDOUS WASTE</t>
  </si>
  <si>
    <t>0860</t>
  </si>
  <si>
    <t>LOCAL HAZARDOUS WASTE Total</t>
  </si>
  <si>
    <t>YOUTH SPORTS FACILITIES GRANTS</t>
  </si>
  <si>
    <t>0355</t>
  </si>
  <si>
    <t>YOUTH SPORTS FACILITIES GRANT</t>
  </si>
  <si>
    <t>YOUTH SPORTS FACILITIES GRANTS Total</t>
  </si>
  <si>
    <t>NOXIOUS WEED CONTROL PROGRAM</t>
  </si>
  <si>
    <t>0384</t>
  </si>
  <si>
    <t>NOXIOUS WEED CONTROL PROGRAM Total</t>
  </si>
  <si>
    <t>DEVELOPMENT AND ENVIRONMENTAL SERVICES</t>
  </si>
  <si>
    <t>0325.3400</t>
  </si>
  <si>
    <t>DDES DIRECTOR'S OFFICE</t>
  </si>
  <si>
    <t>0325.3408</t>
  </si>
  <si>
    <t>DDES ADMINISTRATIVE SERVICES</t>
  </si>
  <si>
    <t>0325.3424</t>
  </si>
  <si>
    <t>DDES BUILDING SERVICES</t>
  </si>
  <si>
    <t>0325.3450</t>
  </si>
  <si>
    <t>DDES LAND USE SERVICES</t>
  </si>
  <si>
    <t>DEVELOPMENT AND ENVIRONMENTAL SERVICES Total</t>
  </si>
  <si>
    <t>OMB/DUNCAN/ROBERTS LAWSUIT ADMINISTRATION</t>
  </si>
  <si>
    <t>0091</t>
  </si>
  <si>
    <t>OMB/DUNCAN/ROBERTS LAWSUIT ADMINISTRATION Total</t>
  </si>
  <si>
    <t>OMB/2006 FUND</t>
  </si>
  <si>
    <t>0904</t>
  </si>
  <si>
    <t>OMB/2006 FUND Total</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</si>
  <si>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</si>
  <si>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</si>
  <si>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</si>
  <si>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</si>
  <si>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</si>
  <si>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</si>
  <si>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</si>
  <si>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</si>
  <si>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</si>
  <si>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REGIONAL ANIMAL SERVICES OF KING COUNTY</t>
  </si>
  <si>
    <t>0534</t>
  </si>
  <si>
    <t>ANIMAL SERVICES</t>
  </si>
  <si>
    <t>REGIONAL ANIMAL SERVICES OF KING COUNTY Total</t>
  </si>
  <si>
    <t>ANIMAL BEQUEST</t>
  </si>
  <si>
    <t>0538</t>
  </si>
  <si>
    <t>ANIMAL BEQUEST Total</t>
  </si>
  <si>
    <t>PARKS AND RECREATION</t>
  </si>
  <si>
    <t>0640.8640</t>
  </si>
  <si>
    <t>PARKS MAINTENANCE</t>
  </si>
  <si>
    <t>0640.8700</t>
  </si>
  <si>
    <t>PARKS ADMINISTRATION, CAPITAL AND BUSINESS PLANNING</t>
  </si>
  <si>
    <t>0640.8720</t>
  </si>
  <si>
    <t>PARKS AND RECREATION RPPR</t>
  </si>
  <si>
    <t>PARKS AND RECREATION Total</t>
  </si>
  <si>
    <t>EXPANSION LEVY</t>
  </si>
  <si>
    <t>0641</t>
  </si>
  <si>
    <t>EXPANSION LEVY Total</t>
  </si>
  <si>
    <t>HISTORIC PRESERVATION PROGRAM</t>
  </si>
  <si>
    <t>0846</t>
  </si>
  <si>
    <t>HISTORIC PRESERVATION PROGRAM Total</t>
  </si>
  <si>
    <t>KING COUNTY FLOOD CONTROL CONTRACT</t>
  </si>
  <si>
    <t>0561</t>
  </si>
  <si>
    <t>KING COUNTY FLOOD CONTROL CONTRACT Total</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</si>
  <si>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</si>
  <si>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</si>
  <si>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</si>
  <si>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</si>
  <si>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</si>
  <si>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</si>
  <si>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</si>
  <si>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</si>
  <si>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</si>
  <si>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</si>
  <si>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</si>
  <si>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</si>
  <si>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</si>
  <si>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</si>
  <si>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</si>
  <si>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</si>
  <si>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</si>
  <si>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</si>
  <si>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</si>
  <si>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</si>
  <si>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</si>
  <si>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</si>
  <si>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</si>
  <si>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</si>
  <si>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</si>
  <si>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</si>
  <si>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</si>
  <si>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INTER-COUNTY RIVER IMPROVEMENT</t>
  </si>
  <si>
    <t>0760</t>
  </si>
  <si>
    <t>INTER-COUNTY RIVER IMPROVEMENT Total</t>
  </si>
  <si>
    <t>GRANTS</t>
  </si>
  <si>
    <t>2140</t>
  </si>
  <si>
    <t>GRANTS Total</t>
  </si>
  <si>
    <t>BYRNE JUSTICE ASSISTANCE FFY10 GRANT</t>
  </si>
  <si>
    <t>0521</t>
  </si>
  <si>
    <t>2010 BYRNE JUSTICE ASSISTANCE GRANT</t>
  </si>
  <si>
    <t>BYRNE JUSTICE ASSISTANCE FFY10 GRANT Total</t>
  </si>
  <si>
    <t>WORK TRAINING PROGRAM</t>
  </si>
  <si>
    <t>0936.6800</t>
  </si>
  <si>
    <t>YOUTH TRAINING PROGRAMS</t>
  </si>
  <si>
    <t>0936.6810</t>
  </si>
  <si>
    <t>ADULT TRAINING PROGRAMS</t>
  </si>
  <si>
    <t>WORK TRAINING PROGRAM Total</t>
  </si>
  <si>
    <t>FEDERAL HOUSING AND COMMUNITY DEVELOPMENT</t>
  </si>
  <si>
    <t>0350.9650</t>
  </si>
  <si>
    <t>CDBG</t>
  </si>
  <si>
    <t>0350.9653</t>
  </si>
  <si>
    <t>HOME</t>
  </si>
  <si>
    <t>0350.9656</t>
  </si>
  <si>
    <t>OTHER HOUSING &amp; COMMUNITY DEVELOPMENT</t>
  </si>
  <si>
    <t>FEDERAL HOUSING AND COMMUNITY DEVELOPMENT Total</t>
  </si>
  <si>
    <t>NATURAL RESOURCES AND PARKS ADMINISTRATION</t>
  </si>
  <si>
    <t>0381.3115</t>
  </si>
  <si>
    <t>DNRP PUBLIC OUTREACH</t>
  </si>
  <si>
    <t>0381.3124</t>
  </si>
  <si>
    <t>DNRP POLICY DIRECTION AND NEW INITIATIVES</t>
  </si>
  <si>
    <t>0381.7070</t>
  </si>
  <si>
    <t>DNRP ADMINISTRATION</t>
  </si>
  <si>
    <t>0381.7073</t>
  </si>
  <si>
    <t>DNRP HISTORIC PRESERVATION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</si>
  <si>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</si>
  <si>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</si>
  <si>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</si>
  <si>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</si>
  <si>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</si>
  <si>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</si>
  <si>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</si>
  <si>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</si>
  <si>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</si>
  <si>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</si>
  <si>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</si>
  <si>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RADIO COMMUNICATION SERVICES (800 MHZ)</t>
  </si>
  <si>
    <t>0213</t>
  </si>
  <si>
    <t>RADIO COMMUNICATION SERVICES (800 MHZ) Total</t>
  </si>
  <si>
    <t>I-NET OPERATIONS</t>
  </si>
  <si>
    <t>0490</t>
  </si>
  <si>
    <t>I-NET OPERATIONS Total</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</si>
  <si>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</si>
  <si>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</si>
  <si>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</si>
  <si>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</si>
  <si>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</si>
  <si>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</si>
  <si>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</si>
  <si>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</si>
  <si>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</si>
  <si>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</si>
  <si>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</si>
  <si>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</si>
  <si>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SAFETY AND CLAIMS MANAGEMENT</t>
  </si>
  <si>
    <t>0666</t>
  </si>
  <si>
    <t>SAFETY AND CLAIMS MANAGEMENT Total</t>
  </si>
  <si>
    <t>FINANCE AND BUSINESS OPERATIONS</t>
  </si>
  <si>
    <t>0138.6800M</t>
  </si>
  <si>
    <t>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</si>
  <si>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</si>
  <si>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</si>
  <si>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</si>
  <si>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</si>
  <si>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</si>
  <si>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</si>
  <si>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</si>
  <si>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</si>
  <si>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</si>
  <si>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DES EQUIPMENT REPLACEMENT</t>
  </si>
  <si>
    <t>0023</t>
  </si>
  <si>
    <t>DES IT EQUIPMENT REPLACEMENT</t>
  </si>
  <si>
    <t>DES EQUIPMENT REPLACEMENT Total</t>
  </si>
  <si>
    <t>OFFICE OF INFORMATION RESOURCE MANAGEMENT</t>
  </si>
  <si>
    <t>1550M</t>
  </si>
  <si>
    <t>OFFICE OF INFORMATION RESOURCE MANAGEMENT Total</t>
  </si>
  <si>
    <t>GEOGRAPHIC INFORMATION SYSTEMS</t>
  </si>
  <si>
    <t>3180M</t>
  </si>
  <si>
    <t>GEOGRAPHICAL INFORMATION SYSTEMS</t>
  </si>
  <si>
    <t>GEOGRAPHIC INFORMATION SYSTEMS Total</t>
  </si>
  <si>
    <t>BUSINESS RESOURCE CENTER</t>
  </si>
  <si>
    <t>0187</t>
  </si>
  <si>
    <t>BUSINESS RESOURCE CENTER Total</t>
  </si>
  <si>
    <t>EMPLOYEE BENEFITS</t>
  </si>
  <si>
    <t>0429.3048M</t>
  </si>
  <si>
    <t>BENEFITS ADMINISTRATION</t>
  </si>
  <si>
    <t>0429.3049M</t>
  </si>
  <si>
    <t>INSURED BENEFITS</t>
  </si>
  <si>
    <t>EMPLOYEE BENEFITS Total</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</si>
  <si>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</si>
  <si>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</si>
  <si>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</si>
  <si>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</si>
  <si>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</si>
  <si>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</si>
  <si>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</si>
  <si>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</si>
  <si>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</si>
  <si>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</si>
  <si>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RISK MANAGEMENT</t>
  </si>
  <si>
    <t>0154</t>
  </si>
  <si>
    <t>RISK MANAGEMENT Total</t>
  </si>
  <si>
    <t>OIRM--TECHNOLOGY SERVICES</t>
  </si>
  <si>
    <t>0432</t>
  </si>
  <si>
    <t>TECHNOLOGY SERVICES</t>
  </si>
  <si>
    <t>OIRM--TECHNOLOGY SERVICES Total</t>
  </si>
  <si>
    <t>OIRM--TELECOMMUNICATIONS</t>
  </si>
  <si>
    <t>0433</t>
  </si>
  <si>
    <t>TELECOMMUNICATIONS</t>
  </si>
  <si>
    <t>OIRM--TELECOMMUNICATIONS Total</t>
  </si>
  <si>
    <t>LIMITED G.O. BOND REDEMPTION</t>
  </si>
  <si>
    <t>0465</t>
  </si>
  <si>
    <t>LIMITED G.O. BOND REDEMPTION Total</t>
  </si>
  <si>
    <t>UNLIMITED G.O. BOND REDEMPTION</t>
  </si>
  <si>
    <t>0466</t>
  </si>
  <si>
    <t>UNLIMITED G.O. BOND REDEMPTION Total</t>
  </si>
  <si>
    <t>STADIUM G.O. BOND REDEMPTION</t>
  </si>
  <si>
    <t>0467</t>
  </si>
  <si>
    <t>STADIUM G.O. BOND REDEMPTION Total</t>
  </si>
  <si>
    <t>WASTEWATER TREATMENT DEBT SERVICE</t>
  </si>
  <si>
    <t>4999M</t>
  </si>
  <si>
    <t>WASTEWATER TREATMENT DEBT SERVICE Total</t>
  </si>
  <si>
    <t>GENERAL CAPITAL IMPROVEMENT PROGRAMS</t>
  </si>
  <si>
    <t>3000</t>
  </si>
  <si>
    <t>CAPITAL IMPROVEMENT PROGRAM</t>
  </si>
  <si>
    <t>GENERAL CAPITAL IMPROVEMENT PROGRAMS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</si>
  <si>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</si>
  <si>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</si>
  <si>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</si>
  <si>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</si>
  <si>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</si>
  <si>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</si>
  <si>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</si>
  <si>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</si>
  <si>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</si>
  <si>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ROADS</t>
  </si>
  <si>
    <t>0730.1664</t>
  </si>
  <si>
    <t>ROADS ADMINISTRATION</t>
  </si>
  <si>
    <t>ROADS Total</t>
  </si>
  <si>
    <t>AIRPORT</t>
  </si>
  <si>
    <t>0710.1765</t>
  </si>
  <si>
    <t>AIRPORT ADMINISTRATION</t>
  </si>
  <si>
    <t>AIRPORT Total</t>
  </si>
  <si>
    <t>PUBLIC TRANSPORTATION CAPITAL IMPROVEMENT PROGRAM</t>
  </si>
  <si>
    <t>3008</t>
  </si>
  <si>
    <t>PUBLIC TRANSPORTATION CAPITAL IMPROVEMENT PROGRAM Total</t>
  </si>
  <si>
    <t>SOLID WASTE CAPITAL IMPROVEMENT PROGRAM</t>
  </si>
  <si>
    <t>3006</t>
  </si>
  <si>
    <t>SOLID WASTE CAPITAL IMPROVEMENT PROGRAM Total</t>
  </si>
  <si>
    <t>DDES ABATEMENT FUND</t>
  </si>
  <si>
    <t>0525</t>
  </si>
  <si>
    <t>DDES ABATEMENT FUND Total</t>
  </si>
  <si>
    <t>NON-GENERAL FUND Sum</t>
  </si>
  <si>
    <t>Grand Total</t>
  </si>
  <si>
    <t>Footnote</t>
  </si>
  <si>
    <r>
      <rPr>
        <vertAlign val="superscript"/>
        <sz val="8"/>
        <color rgb="FF000000"/>
        <rFont val="Arial"/>
        <family val="2"/>
      </rPr>
      <t>1</t>
    </r>
    <r>
      <rPr>
        <sz val="8"/>
        <color rgb="FF000000"/>
        <rFont val="Arial"/>
        <family val="2"/>
      </rPr>
      <t>Ordinance 16445 requires that the Executive submit a report to the Council when expenditures within a budget transparency section exceed 15 percent of the amount identified in Attachment I.  In 2011, the second year of implementation of ordinance 16445, the Executive will again (consistent with 2010) submit reports based on departmental variances of 15 percent from the adopted Attachment I values entered into the accounting/financial system adjusted for payroll reconciliation (COLAs, merit pay increases).  Reporting based on a comparison with those values would not necessarily identify all variances of 15 percent from the adopted Attachment I values.  Therefore Council staff are working with Executive staff to determine how best to capture that information to meet the ordinance requirements.</t>
    </r>
  </si>
  <si>
    <t xml:space="preserve">ATTACHMENT E:  2011 BUDGET DETAIL SPENDING PLAN FOR ADOPTED ORDINANCE 16984, DATED AUGUST 30, 2011 </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</si>
</sst>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8">
    <font>
      <sz val="10"/>
      <name val="Arial"/>
      <family val="2"/>
    </font>
    <font>
      <sz val="11"/>
      <color theme="1"/>
      <name val="Calibri"/>
      <family val="2"/>
      <scheme val="minor"/>
    </font>
    <font>
      <b/>
      <sz val="10"/>
      <name val="Arial"/>
      <family val="2"/>
    </font>
    <font>
      <strike/>
      <sz val="10"/>
      <name val="Arial"/>
      <family val="2"/>
    </font>
    <font>
      <u val="single"/>
      <sz val="10"/>
      <name val="Arial"/>
      <family val="2"/>
    </font>
    <font>
      <sz val="8"/>
      <color rgb="FF000000"/>
      <name val="Arial"/>
      <family val="2"/>
    </font>
    <font>
      <vertAlign val="superscript"/>
      <sz val="8"/>
      <color rgb="FF000000"/>
      <name val="Arial"/>
      <family val="2"/>
    </font>
    <font>
      <sz val="11"/>
      <color indexed="8"/>
      <name val="Calibri"/>
      <family val="2"/>
    </font>
  </fonts>
  <fills count="2">
    <fill>
      <patternFill/>
    </fill>
    <fill>
      <patternFill patternType="gray125"/>
    </fill>
  </fills>
  <borders count="18">
    <border>
      <left/>
      <right/>
      <top/>
      <bottom/>
      <diagonal/>
    </border>
    <border>
      <left style="thin">
        <color indexed="8"/>
      </left>
      <right/>
      <top style="thin">
        <color indexed="8"/>
      </top>
      <bottom style="thin">
        <color indexed="8"/>
      </bottom>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65"/>
      </top>
      <bottom/>
    </border>
    <border>
      <left style="thin">
        <color indexed="8"/>
      </left>
      <right style="thin">
        <color indexed="8"/>
      </right>
      <top style="thin">
        <color indexed="65"/>
      </top>
      <bottom/>
    </border>
    <border>
      <left/>
      <right style="thin">
        <color indexed="8"/>
      </right>
      <top style="thin">
        <color indexed="8"/>
      </top>
      <bottom/>
    </border>
    <border>
      <left style="thin">
        <color indexed="8"/>
      </left>
      <right style="thin">
        <color indexed="8"/>
      </right>
      <top style="thin">
        <color indexed="8"/>
      </top>
      <bottom/>
    </border>
    <border>
      <left style="thin">
        <color indexed="65"/>
      </left>
      <right/>
      <top style="thin">
        <color indexed="65"/>
      </top>
      <bottom/>
    </border>
    <border>
      <left/>
      <right style="thin">
        <color indexed="8"/>
      </right>
      <top style="thin">
        <color indexed="65"/>
      </top>
      <bottom style="thin">
        <color indexed="65"/>
      </bottom>
    </border>
    <border>
      <left/>
      <right/>
      <top style="thin">
        <color indexed="65"/>
      </top>
      <bottom/>
    </border>
    <border>
      <left style="thin">
        <color indexed="65"/>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style="thin">
        <color indexed="65"/>
      </top>
      <bottom style="thin">
        <color indexed="65"/>
      </bottom>
    </border>
    <border>
      <left style="thin">
        <color indexed="8"/>
      </left>
      <right style="thin"/>
      <top style="thin">
        <color indexed="8"/>
      </top>
      <bottom style="thin">
        <color indexed="8"/>
      </bottom>
    </border>
    <border>
      <left/>
      <right style="thin">
        <color indexed="8"/>
      </right>
      <top style="thin">
        <color indexed="8"/>
      </top>
      <bottom style="thin">
        <color indexed="8"/>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1" fillId="0" borderId="0">
      <alignment/>
      <protection/>
    </xf>
  </cellStyleXfs>
  <cellXfs count="72">
    <xf numFmtId="0" fontId="0" fillId="0" borderId="0" xfId="0"/>
    <xf numFmtId="0" fontId="0" fillId="0" borderId="0" xfId="0" applyAlignment="1">
      <alignment horizontal="center"/>
    </xf>
    <xf numFmtId="0" fontId="0" fillId="0" borderId="0" xfId="0" applyAlignment="1">
      <alignment wrapText="1"/>
    </xf>
    <xf numFmtId="43" fontId="0" fillId="0" borderId="0" xfId="18" applyFont="1"/>
    <xf numFmtId="164" fontId="0" fillId="0" borderId="0" xfId="18" applyNumberFormat="1" applyFont="1"/>
    <xf numFmtId="0" fontId="2" fillId="0" borderId="0" xfId="0" applyFont="1"/>
    <xf numFmtId="0" fontId="2" fillId="0" borderId="1" xfId="0" applyFont="1" applyBorder="1" applyAlignment="1">
      <alignment horizontal="center"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0" fillId="0" borderId="2" xfId="0" applyBorder="1" applyAlignment="1">
      <alignment horizontal="center" wrapText="1"/>
    </xf>
    <xf numFmtId="0" fontId="0" fillId="0" borderId="2" xfId="0" applyBorder="1" applyAlignment="1">
      <alignment wrapText="1"/>
    </xf>
    <xf numFmtId="0" fontId="0" fillId="0" borderId="2" xfId="0" applyBorder="1" applyAlignment="1">
      <alignment horizontal="right"/>
    </xf>
    <xf numFmtId="43" fontId="0" fillId="0" borderId="4" xfId="18" applyFont="1" applyBorder="1" applyAlignment="1">
      <alignment horizontal="right"/>
    </xf>
    <xf numFmtId="0" fontId="0" fillId="0" borderId="4" xfId="0" applyBorder="1" applyAlignment="1">
      <alignment horizontal="right"/>
    </xf>
    <xf numFmtId="0" fontId="0" fillId="0" borderId="2" xfId="0" applyBorder="1"/>
    <xf numFmtId="0" fontId="0" fillId="0" borderId="4" xfId="0" applyBorder="1"/>
    <xf numFmtId="164" fontId="0" fillId="0" borderId="4" xfId="18" applyNumberFormat="1" applyFont="1"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3" xfId="0" applyBorder="1"/>
    <xf numFmtId="38" fontId="0" fillId="0" borderId="2" xfId="0" applyNumberFormat="1" applyBorder="1"/>
    <xf numFmtId="43" fontId="0" fillId="0" borderId="7" xfId="18" applyFont="1" applyBorder="1"/>
    <xf numFmtId="40" fontId="0" fillId="0" borderId="4" xfId="0" applyNumberFormat="1" applyBorder="1"/>
    <xf numFmtId="164" fontId="0" fillId="0" borderId="4" xfId="18" applyNumberFormat="1" applyFont="1" applyBorder="1"/>
    <xf numFmtId="43" fontId="0" fillId="0" borderId="4" xfId="18" applyFont="1" applyBorder="1"/>
    <xf numFmtId="40" fontId="0" fillId="0" borderId="8" xfId="0" applyNumberFormat="1" applyBorder="1"/>
    <xf numFmtId="0" fontId="0" fillId="0" borderId="5" xfId="0" applyBorder="1"/>
    <xf numFmtId="0" fontId="0" fillId="0" borderId="9" xfId="0" applyBorder="1" applyAlignment="1">
      <alignment horizontal="center"/>
    </xf>
    <xf numFmtId="0" fontId="0" fillId="0" borderId="9" xfId="0" applyBorder="1"/>
    <xf numFmtId="38" fontId="0" fillId="0" borderId="5" xfId="0" applyNumberFormat="1" applyBorder="1"/>
    <xf numFmtId="43" fontId="0" fillId="0" borderId="10" xfId="18" applyFont="1" applyBorder="1"/>
    <xf numFmtId="40" fontId="0" fillId="0" borderId="11" xfId="0" applyNumberFormat="1" applyBorder="1"/>
    <xf numFmtId="164" fontId="0" fillId="0" borderId="11" xfId="18" applyNumberFormat="1" applyFont="1" applyBorder="1"/>
    <xf numFmtId="43" fontId="0" fillId="0" borderId="11" xfId="18" applyFont="1" applyBorder="1"/>
    <xf numFmtId="40" fontId="0" fillId="0" borderId="6" xfId="0" applyNumberFormat="1" applyBorder="1"/>
    <xf numFmtId="0" fontId="3" fillId="0" borderId="9" xfId="0" applyFont="1" applyBorder="1"/>
    <xf numFmtId="0" fontId="4" fillId="0" borderId="9" xfId="0" applyFont="1" applyBorder="1"/>
    <xf numFmtId="0" fontId="0" fillId="0" borderId="1" xfId="0" applyBorder="1"/>
    <xf numFmtId="0" fontId="0" fillId="0" borderId="12" xfId="0" applyBorder="1"/>
    <xf numFmtId="38" fontId="0" fillId="0" borderId="1" xfId="0" applyNumberFormat="1" applyBorder="1"/>
    <xf numFmtId="43" fontId="0" fillId="0" borderId="13" xfId="18" applyFont="1" applyBorder="1"/>
    <xf numFmtId="40" fontId="0" fillId="0" borderId="13" xfId="0" applyNumberFormat="1" applyBorder="1"/>
    <xf numFmtId="164" fontId="0" fillId="0" borderId="5" xfId="18" applyNumberFormat="1" applyFont="1" applyBorder="1"/>
    <xf numFmtId="164" fontId="0" fillId="0" borderId="2" xfId="18" applyNumberFormat="1" applyFont="1" applyBorder="1"/>
    <xf numFmtId="164" fontId="0" fillId="0" borderId="1" xfId="18" applyNumberFormat="1" applyFont="1" applyBorder="1"/>
    <xf numFmtId="40" fontId="0" fillId="0" borderId="2" xfId="0" applyNumberFormat="1" applyBorder="1"/>
    <xf numFmtId="0" fontId="0" fillId="0" borderId="5" xfId="0" applyFill="1" applyBorder="1"/>
    <xf numFmtId="0" fontId="0" fillId="0" borderId="9" xfId="0" applyFill="1" applyBorder="1" applyAlignment="1">
      <alignment horizontal="center"/>
    </xf>
    <xf numFmtId="0" fontId="0" fillId="0" borderId="3" xfId="0" applyFill="1" applyBorder="1"/>
    <xf numFmtId="38" fontId="0" fillId="0" borderId="2" xfId="0" applyNumberFormat="1" applyFill="1" applyBorder="1"/>
    <xf numFmtId="43" fontId="0" fillId="0" borderId="4" xfId="18" applyFont="1" applyFill="1" applyBorder="1"/>
    <xf numFmtId="40" fontId="0" fillId="0" borderId="4" xfId="0" applyNumberFormat="1" applyFill="1" applyBorder="1"/>
    <xf numFmtId="164" fontId="0" fillId="0" borderId="2" xfId="18" applyNumberFormat="1" applyFont="1" applyFill="1" applyBorder="1"/>
    <xf numFmtId="40" fontId="0" fillId="0" borderId="8" xfId="0" applyNumberFormat="1" applyFill="1" applyBorder="1"/>
    <xf numFmtId="0" fontId="0" fillId="0" borderId="0" xfId="0" applyFill="1"/>
    <xf numFmtId="0" fontId="0" fillId="0" borderId="9" xfId="0" applyFill="1" applyBorder="1"/>
    <xf numFmtId="38" fontId="0" fillId="0" borderId="5" xfId="0" applyNumberFormat="1" applyFill="1" applyBorder="1"/>
    <xf numFmtId="43" fontId="0" fillId="0" borderId="11" xfId="18" applyFont="1" applyFill="1" applyBorder="1"/>
    <xf numFmtId="40" fontId="0" fillId="0" borderId="11" xfId="0" applyNumberFormat="1" applyFill="1" applyBorder="1"/>
    <xf numFmtId="164" fontId="0" fillId="0" borderId="5" xfId="18" applyNumberFormat="1" applyFont="1" applyFill="1" applyBorder="1"/>
    <xf numFmtId="40" fontId="0" fillId="0" borderId="6" xfId="0" applyNumberFormat="1" applyFill="1" applyBorder="1"/>
    <xf numFmtId="40" fontId="0" fillId="0" borderId="1" xfId="0" applyNumberFormat="1" applyBorder="1"/>
    <xf numFmtId="164" fontId="0" fillId="0" borderId="0" xfId="0" applyNumberFormat="1"/>
    <xf numFmtId="43" fontId="0" fillId="0" borderId="0" xfId="0" applyNumberFormat="1"/>
    <xf numFmtId="38" fontId="0" fillId="0" borderId="14" xfId="0" applyNumberFormat="1" applyBorder="1"/>
    <xf numFmtId="40" fontId="0" fillId="0" borderId="14" xfId="0" applyNumberFormat="1" applyBorder="1"/>
    <xf numFmtId="40" fontId="0" fillId="0" borderId="15" xfId="0" applyNumberFormat="1" applyBorder="1"/>
    <xf numFmtId="38" fontId="0" fillId="0" borderId="16" xfId="0" applyNumberFormat="1" applyBorder="1"/>
    <xf numFmtId="0" fontId="5" fillId="0" borderId="0" xfId="0" applyFont="1" applyAlignment="1">
      <alignment horizontal="left" wrapText="1" readingOrder="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13" xfId="0" applyFont="1" applyBorder="1" applyAlignment="1">
      <alignment horizontal="center" wrapText="1"/>
    </xf>
  </cellXfs>
  <cellStyles count="14">
    <cellStyle name="Normal" xfId="0"/>
    <cellStyle name="Percent" xfId="15"/>
    <cellStyle name="Currency" xfId="16"/>
    <cellStyle name="Currency [0]" xfId="17"/>
    <cellStyle name="Comma" xfId="18"/>
    <cellStyle name="Comma [0]" xfId="19"/>
    <cellStyle name="Comma 2" xfId="20"/>
    <cellStyle name="Comma 3" xfId="21"/>
    <cellStyle name="Comma 3 2" xfId="22"/>
    <cellStyle name="Comma 4" xfId="23"/>
    <cellStyle name="Comma 5" xfId="24"/>
    <cellStyle name="Currency 2" xfId="25"/>
    <cellStyle name="Normal 2" xfId="26"/>
    <cellStyle name="Normal 3"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d\11Ord\2011_3QOrdLo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OLD"/>
      <sheetName val="Appropriation"/>
      <sheetName val="Departments"/>
      <sheetName val="Omnibus"/>
      <sheetName val="Omnibus2"/>
      <sheetName val="Attachment D"/>
      <sheetName val="Attachment E"/>
      <sheetName val="Attachment I"/>
      <sheetName val="PayRec "/>
      <sheetName val="2010_2011 Carryover"/>
      <sheetName val="Master"/>
      <sheetName val="Pivot Appro Summary"/>
      <sheetName val="Pivot Section Summary"/>
    </sheetNames>
    <sheetDataSet>
      <sheetData sheetId="0"/>
      <sheetData sheetId="1">
        <row r="6">
          <cell r="A6" t="str">
            <v>Appro1</v>
          </cell>
          <cell r="B6" t="str">
            <v>BIENNIAL</v>
          </cell>
          <cell r="C6" t="str">
            <v>Order</v>
          </cell>
          <cell r="D6" t="str">
            <v>Dept</v>
          </cell>
          <cell r="E6" t="str">
            <v>Dept Name</v>
          </cell>
          <cell r="F6" t="str">
            <v>Section</v>
          </cell>
          <cell r="G6" t="str">
            <v>Fund</v>
          </cell>
          <cell r="H6" t="str">
            <v>Fund Name</v>
          </cell>
          <cell r="I6" t="str">
            <v>Appro</v>
          </cell>
          <cell r="J6" t="str">
            <v>Appro Name</v>
          </cell>
          <cell r="K6" t="str">
            <v>Program Area</v>
          </cell>
          <cell r="L6" t="str">
            <v>Expenditures</v>
          </cell>
          <cell r="M6" t="str">
            <v>Revenues</v>
          </cell>
          <cell r="N6" t="str">
            <v>FTE</v>
          </cell>
        </row>
        <row r="7">
          <cell r="A7" t="str">
            <v>0010</v>
          </cell>
          <cell r="C7">
            <v>1</v>
          </cell>
          <cell r="D7" t="str">
            <v>01</v>
          </cell>
          <cell r="E7" t="str">
            <v>01 Legislative Agencies</v>
          </cell>
          <cell r="F7">
            <v>4</v>
          </cell>
          <cell r="G7" t="str">
            <v>0010</v>
          </cell>
          <cell r="H7" t="str">
            <v>General</v>
          </cell>
          <cell r="I7" t="str">
            <v>0010</v>
          </cell>
          <cell r="J7" t="str">
            <v>County Council</v>
          </cell>
          <cell r="K7" t="str">
            <v>GG</v>
          </cell>
          <cell r="L7">
            <v>5042483</v>
          </cell>
          <cell r="M7">
            <v>0</v>
          </cell>
          <cell r="N7">
            <v>57</v>
          </cell>
        </row>
        <row r="8">
          <cell r="A8" t="str">
            <v>0020</v>
          </cell>
          <cell r="C8">
            <v>2</v>
          </cell>
          <cell r="D8" t="str">
            <v>01</v>
          </cell>
          <cell r="E8" t="str">
            <v>01 Legislative Agencies</v>
          </cell>
          <cell r="F8">
            <v>5</v>
          </cell>
          <cell r="G8" t="str">
            <v>0010</v>
          </cell>
          <cell r="H8" t="str">
            <v>General</v>
          </cell>
          <cell r="I8" t="str">
            <v>0020</v>
          </cell>
          <cell r="J8" t="str">
            <v>Council Administration</v>
          </cell>
          <cell r="K8" t="str">
            <v>GG</v>
          </cell>
          <cell r="L8">
            <v>8045321</v>
          </cell>
          <cell r="M8">
            <v>0</v>
          </cell>
          <cell r="N8">
            <v>54.1</v>
          </cell>
        </row>
        <row r="9">
          <cell r="A9" t="str">
            <v>0023</v>
          </cell>
          <cell r="C9">
            <v>102</v>
          </cell>
          <cell r="D9" t="str">
            <v>40</v>
          </cell>
          <cell r="E9" t="str">
            <v>40 Executive Services</v>
          </cell>
          <cell r="F9">
            <v>105</v>
          </cell>
          <cell r="G9" t="str">
            <v>5461</v>
          </cell>
          <cell r="H9" t="str">
            <v>DES IT Equipment Replacement</v>
          </cell>
          <cell r="I9" t="str">
            <v>0023</v>
          </cell>
          <cell r="J9" t="str">
            <v>DES Equipment Replacement</v>
          </cell>
          <cell r="K9" t="str">
            <v>GG</v>
          </cell>
          <cell r="L9">
            <v>374695</v>
          </cell>
          <cell r="M9">
            <v>399870</v>
          </cell>
          <cell r="N9">
            <v>0</v>
          </cell>
        </row>
        <row r="10">
          <cell r="A10" t="str">
            <v>0030</v>
          </cell>
          <cell r="C10">
            <v>3</v>
          </cell>
          <cell r="D10" t="str">
            <v>01</v>
          </cell>
          <cell r="E10" t="str">
            <v>01 Legislative Agencies</v>
          </cell>
          <cell r="F10">
            <v>6</v>
          </cell>
          <cell r="G10" t="str">
            <v>0010</v>
          </cell>
          <cell r="H10" t="str">
            <v>General</v>
          </cell>
          <cell r="I10" t="str">
            <v>0030</v>
          </cell>
          <cell r="J10" t="str">
            <v>Hearing Examiner</v>
          </cell>
          <cell r="K10" t="str">
            <v>GG</v>
          </cell>
          <cell r="L10">
            <v>544113</v>
          </cell>
          <cell r="M10">
            <v>0</v>
          </cell>
          <cell r="N10">
            <v>5</v>
          </cell>
        </row>
        <row r="11">
          <cell r="A11" t="str">
            <v>0040</v>
          </cell>
          <cell r="C11">
            <v>4</v>
          </cell>
          <cell r="D11" t="str">
            <v>01</v>
          </cell>
          <cell r="E11" t="str">
            <v>01 Legislative Agencies</v>
          </cell>
          <cell r="F11">
            <v>7</v>
          </cell>
          <cell r="G11" t="str">
            <v>0010</v>
          </cell>
          <cell r="H11" t="str">
            <v>General</v>
          </cell>
          <cell r="I11" t="str">
            <v>0040</v>
          </cell>
          <cell r="J11" t="str">
            <v>County Auditor</v>
          </cell>
          <cell r="K11" t="str">
            <v>GG</v>
          </cell>
          <cell r="L11">
            <v>1530258</v>
          </cell>
          <cell r="M11">
            <v>0</v>
          </cell>
          <cell r="N11">
            <v>16.9</v>
          </cell>
        </row>
        <row r="12">
          <cell r="A12" t="str">
            <v>0050</v>
          </cell>
          <cell r="C12">
            <v>5</v>
          </cell>
          <cell r="D12" t="str">
            <v>01</v>
          </cell>
          <cell r="E12" t="str">
            <v>01 Legislative Agencies</v>
          </cell>
          <cell r="F12">
            <v>8</v>
          </cell>
          <cell r="G12" t="str">
            <v>0010</v>
          </cell>
          <cell r="H12" t="str">
            <v>General</v>
          </cell>
          <cell r="I12" t="str">
            <v>0050</v>
          </cell>
          <cell r="J12" t="str">
            <v>Ombudsman/Tax Advisor</v>
          </cell>
          <cell r="K12" t="str">
            <v>GG</v>
          </cell>
          <cell r="L12">
            <v>1091162</v>
          </cell>
          <cell r="M12">
            <v>0</v>
          </cell>
          <cell r="N12">
            <v>10</v>
          </cell>
        </row>
        <row r="13">
          <cell r="A13" t="str">
            <v>0060</v>
          </cell>
          <cell r="C13">
            <v>6</v>
          </cell>
          <cell r="D13" t="str">
            <v>01</v>
          </cell>
          <cell r="E13" t="str">
            <v>01 Legislative Agencies</v>
          </cell>
          <cell r="F13">
            <v>9</v>
          </cell>
          <cell r="G13" t="str">
            <v>0010</v>
          </cell>
          <cell r="H13" t="str">
            <v>General</v>
          </cell>
          <cell r="I13" t="str">
            <v>0060</v>
          </cell>
          <cell r="J13" t="str">
            <v>King County Civic Television</v>
          </cell>
          <cell r="K13" t="str">
            <v>GG</v>
          </cell>
          <cell r="L13">
            <v>563909</v>
          </cell>
          <cell r="M13">
            <v>0</v>
          </cell>
          <cell r="N13">
            <v>6</v>
          </cell>
        </row>
        <row r="14">
          <cell r="A14" t="str">
            <v>0070</v>
          </cell>
          <cell r="C14">
            <v>7</v>
          </cell>
          <cell r="D14" t="str">
            <v>01</v>
          </cell>
          <cell r="E14" t="str">
            <v>01 Legislative Agencies</v>
          </cell>
          <cell r="F14">
            <v>10</v>
          </cell>
          <cell r="G14" t="str">
            <v>0010</v>
          </cell>
          <cell r="H14" t="str">
            <v>General</v>
          </cell>
          <cell r="I14" t="str">
            <v>0070</v>
          </cell>
          <cell r="J14" t="str">
            <v>Board of Appeals</v>
          </cell>
          <cell r="K14" t="str">
            <v>GG</v>
          </cell>
          <cell r="L14">
            <v>656332</v>
          </cell>
          <cell r="M14">
            <v>0</v>
          </cell>
          <cell r="N14">
            <v>4</v>
          </cell>
        </row>
        <row r="15">
          <cell r="A15" t="str">
            <v>0085</v>
          </cell>
          <cell r="C15">
            <v>8</v>
          </cell>
          <cell r="D15" t="str">
            <v>01</v>
          </cell>
          <cell r="E15" t="str">
            <v>01 Legislative Agencies</v>
          </cell>
          <cell r="F15">
            <v>11</v>
          </cell>
          <cell r="G15" t="str">
            <v>0010</v>
          </cell>
          <cell r="H15" t="str">
            <v>General</v>
          </cell>
          <cell r="I15" t="str">
            <v>0085</v>
          </cell>
          <cell r="J15" t="str">
            <v>Office of Law Enforcement Oversight</v>
          </cell>
          <cell r="K15" t="str">
            <v>GG</v>
          </cell>
          <cell r="L15">
            <v>335344</v>
          </cell>
          <cell r="M15">
            <v>0</v>
          </cell>
          <cell r="N15">
            <v>4</v>
          </cell>
        </row>
        <row r="16">
          <cell r="A16" t="str">
            <v>0086</v>
          </cell>
          <cell r="C16">
            <v>9</v>
          </cell>
          <cell r="D16" t="str">
            <v>01</v>
          </cell>
          <cell r="E16" t="str">
            <v>01 Legislative Agencies</v>
          </cell>
          <cell r="F16">
            <v>12</v>
          </cell>
          <cell r="G16" t="str">
            <v>0010</v>
          </cell>
          <cell r="H16" t="str">
            <v>General</v>
          </cell>
          <cell r="I16" t="str">
            <v>0086</v>
          </cell>
          <cell r="J16" t="str">
            <v>Charter Review and Districting Committee</v>
          </cell>
          <cell r="K16" t="str">
            <v>GG</v>
          </cell>
          <cell r="L16">
            <v>280000</v>
          </cell>
          <cell r="M16">
            <v>0</v>
          </cell>
          <cell r="N16">
            <v>0</v>
          </cell>
        </row>
        <row r="17">
          <cell r="A17" t="str">
            <v>0087</v>
          </cell>
          <cell r="C17">
            <v>10</v>
          </cell>
          <cell r="D17" t="str">
            <v>96</v>
          </cell>
          <cell r="E17" t="str">
            <v>96 Administrative Offices</v>
          </cell>
          <cell r="F17">
            <v>13</v>
          </cell>
          <cell r="G17" t="str">
            <v>0010</v>
          </cell>
          <cell r="H17" t="str">
            <v>General</v>
          </cell>
          <cell r="I17" t="str">
            <v>0087</v>
          </cell>
          <cell r="J17" t="str">
            <v>Office of Economic and Financial Analysis</v>
          </cell>
          <cell r="K17" t="str">
            <v>GG</v>
          </cell>
          <cell r="L17">
            <v>345604</v>
          </cell>
          <cell r="M17">
            <v>0</v>
          </cell>
          <cell r="N17">
            <v>2.5</v>
          </cell>
        </row>
        <row r="18">
          <cell r="A18" t="str">
            <v>0088</v>
          </cell>
          <cell r="C18">
            <v>86</v>
          </cell>
          <cell r="D18" t="str">
            <v>40</v>
          </cell>
          <cell r="E18" t="str">
            <v>40 Executive Services</v>
          </cell>
          <cell r="F18">
            <v>89</v>
          </cell>
          <cell r="G18" t="str">
            <v>1471</v>
          </cell>
          <cell r="H18" t="str">
            <v>Historical Preservation Program</v>
          </cell>
          <cell r="I18" t="str">
            <v>0088</v>
          </cell>
          <cell r="J18" t="str">
            <v>Historical Preservation Program</v>
          </cell>
          <cell r="K18" t="str">
            <v>GG</v>
          </cell>
          <cell r="L18">
            <v>456339</v>
          </cell>
          <cell r="M18">
            <v>460000</v>
          </cell>
          <cell r="N18">
            <v>0</v>
          </cell>
        </row>
        <row r="19">
          <cell r="A19" t="str">
            <v>0091</v>
          </cell>
          <cell r="C19">
            <v>78</v>
          </cell>
          <cell r="D19" t="str">
            <v>96</v>
          </cell>
          <cell r="E19" t="str">
            <v>96 Administrative Offices</v>
          </cell>
          <cell r="F19">
            <v>81</v>
          </cell>
          <cell r="G19" t="str">
            <v>1391</v>
          </cell>
          <cell r="H19" t="str">
            <v>Risk Abatement I</v>
          </cell>
          <cell r="I19" t="str">
            <v>0091</v>
          </cell>
          <cell r="J19" t="str">
            <v>OMB/Duncan/Roberts Lawsuit Administration</v>
          </cell>
          <cell r="K19" t="str">
            <v>GG</v>
          </cell>
          <cell r="L19">
            <v>50000</v>
          </cell>
          <cell r="M19">
            <v>0</v>
          </cell>
          <cell r="N19">
            <v>0</v>
          </cell>
        </row>
        <row r="20">
          <cell r="A20" t="str">
            <v>0110</v>
          </cell>
          <cell r="C20">
            <v>11</v>
          </cell>
          <cell r="D20" t="str">
            <v>11</v>
          </cell>
          <cell r="E20" t="str">
            <v>11 County Executive</v>
          </cell>
          <cell r="F20">
            <v>14</v>
          </cell>
          <cell r="G20" t="str">
            <v>0010</v>
          </cell>
          <cell r="H20" t="str">
            <v>General</v>
          </cell>
          <cell r="I20" t="str">
            <v>0110</v>
          </cell>
          <cell r="J20" t="str">
            <v>County Executive</v>
          </cell>
          <cell r="K20" t="str">
            <v>GG</v>
          </cell>
          <cell r="L20">
            <v>327411</v>
          </cell>
          <cell r="M20">
            <v>5749</v>
          </cell>
          <cell r="N20">
            <v>2</v>
          </cell>
        </row>
        <row r="21">
          <cell r="A21" t="str">
            <v>0117</v>
          </cell>
          <cell r="C21">
            <v>64</v>
          </cell>
          <cell r="D21" t="str">
            <v>93</v>
          </cell>
          <cell r="E21" t="str">
            <v>93 Community &amp; Human Services</v>
          </cell>
          <cell r="F21">
            <v>67</v>
          </cell>
          <cell r="G21" t="str">
            <v>1141</v>
          </cell>
          <cell r="H21" t="str">
            <v>Veterans and Family Levy</v>
          </cell>
          <cell r="I21" t="str">
            <v>0117</v>
          </cell>
          <cell r="J21" t="str">
            <v>Veterans and Family Levy</v>
          </cell>
          <cell r="K21" t="str">
            <v>HHS</v>
          </cell>
          <cell r="L21">
            <v>12181323</v>
          </cell>
          <cell r="M21">
            <v>7784335</v>
          </cell>
          <cell r="N21">
            <v>11</v>
          </cell>
        </row>
        <row r="22">
          <cell r="A22" t="str">
            <v>0118</v>
          </cell>
          <cell r="C22">
            <v>65</v>
          </cell>
          <cell r="D22" t="str">
            <v>93</v>
          </cell>
          <cell r="E22" t="str">
            <v>93 Community &amp; Human Services</v>
          </cell>
          <cell r="F22">
            <v>68</v>
          </cell>
          <cell r="G22" t="str">
            <v>1142</v>
          </cell>
          <cell r="H22" t="str">
            <v>Human Services Levy</v>
          </cell>
          <cell r="I22" t="str">
            <v>0118</v>
          </cell>
          <cell r="J22" t="str">
            <v>Human Services Levy</v>
          </cell>
          <cell r="K22" t="str">
            <v>HHS</v>
          </cell>
          <cell r="L22">
            <v>10709151</v>
          </cell>
          <cell r="M22">
            <v>7721263</v>
          </cell>
          <cell r="N22">
            <v>4.5</v>
          </cell>
        </row>
        <row r="23">
          <cell r="A23" t="str">
            <v>0120</v>
          </cell>
          <cell r="C23">
            <v>12</v>
          </cell>
          <cell r="D23" t="str">
            <v>11</v>
          </cell>
          <cell r="E23" t="str">
            <v>11 County Executive</v>
          </cell>
          <cell r="F23">
            <v>15</v>
          </cell>
          <cell r="G23" t="str">
            <v>0010</v>
          </cell>
          <cell r="H23" t="str">
            <v>General</v>
          </cell>
          <cell r="I23" t="str">
            <v>0120</v>
          </cell>
          <cell r="J23" t="str">
            <v>Office of the Executive</v>
          </cell>
          <cell r="K23" t="str">
            <v>GG</v>
          </cell>
          <cell r="L23">
            <v>3281866</v>
          </cell>
          <cell r="M23">
            <v>0</v>
          </cell>
          <cell r="N23">
            <v>21</v>
          </cell>
        </row>
        <row r="24">
          <cell r="A24" t="str">
            <v>0137</v>
          </cell>
          <cell r="B24" t="str">
            <v>Y</v>
          </cell>
          <cell r="C24">
            <v>134</v>
          </cell>
          <cell r="D24" t="str">
            <v>70</v>
          </cell>
          <cell r="E24" t="str">
            <v>70 Transportation</v>
          </cell>
          <cell r="F24">
            <v>134</v>
          </cell>
          <cell r="G24" t="str">
            <v>5441</v>
          </cell>
          <cell r="H24" t="str">
            <v>Water Pollution Control Equipment</v>
          </cell>
          <cell r="I24" t="str">
            <v>0137</v>
          </cell>
          <cell r="J24" t="str">
            <v>Wastewater Equipment Rental and Revolving</v>
          </cell>
          <cell r="K24" t="str">
            <v>PE</v>
          </cell>
          <cell r="L24">
            <v>9385121</v>
          </cell>
          <cell r="M24">
            <v>5532291</v>
          </cell>
          <cell r="N24">
            <v>0</v>
          </cell>
        </row>
        <row r="25">
          <cell r="A25" t="str">
            <v>0138</v>
          </cell>
          <cell r="C25">
            <v>101</v>
          </cell>
          <cell r="D25" t="str">
            <v>40</v>
          </cell>
          <cell r="E25" t="str">
            <v>40 Executive Services</v>
          </cell>
          <cell r="F25">
            <v>104</v>
          </cell>
          <cell r="G25" t="str">
            <v>5450</v>
          </cell>
          <cell r="H25" t="str">
            <v>Financial Services</v>
          </cell>
          <cell r="I25" t="str">
            <v>0138</v>
          </cell>
          <cell r="J25" t="str">
            <v>Finance and Business Operations</v>
          </cell>
          <cell r="K25" t="str">
            <v>GG</v>
          </cell>
          <cell r="L25">
            <v>28728117</v>
          </cell>
          <cell r="M25">
            <v>26778541</v>
          </cell>
          <cell r="N25">
            <v>191.48</v>
          </cell>
        </row>
        <row r="26">
          <cell r="A26" t="str">
            <v>0140</v>
          </cell>
          <cell r="C26">
            <v>13</v>
          </cell>
          <cell r="D26" t="str">
            <v>11</v>
          </cell>
          <cell r="E26" t="str">
            <v>11 County Executive</v>
          </cell>
          <cell r="F26">
            <v>16</v>
          </cell>
          <cell r="G26" t="str">
            <v>0010</v>
          </cell>
          <cell r="H26" t="str">
            <v>General</v>
          </cell>
          <cell r="I26" t="str">
            <v>0140</v>
          </cell>
          <cell r="J26" t="str">
            <v>Office of Performance, Strategy and Budget</v>
          </cell>
          <cell r="K26" t="str">
            <v>GG</v>
          </cell>
          <cell r="L26">
            <v>6521872</v>
          </cell>
          <cell r="M26">
            <v>103808</v>
          </cell>
          <cell r="N26">
            <v>45</v>
          </cell>
        </row>
        <row r="27">
          <cell r="A27" t="str">
            <v>0150</v>
          </cell>
          <cell r="C27">
            <v>14</v>
          </cell>
          <cell r="D27" t="str">
            <v>40</v>
          </cell>
          <cell r="E27" t="str">
            <v>40 Executive Services</v>
          </cell>
          <cell r="F27">
            <v>17</v>
          </cell>
          <cell r="G27" t="str">
            <v>0010</v>
          </cell>
          <cell r="H27" t="str">
            <v>General</v>
          </cell>
          <cell r="I27" t="str">
            <v>0150</v>
          </cell>
          <cell r="J27" t="str">
            <v>Finance - GF</v>
          </cell>
          <cell r="K27" t="str">
            <v>GG</v>
          </cell>
          <cell r="L27">
            <v>2830672</v>
          </cell>
          <cell r="M27">
            <v>422379114</v>
          </cell>
          <cell r="N27">
            <v>0</v>
          </cell>
        </row>
        <row r="28">
          <cell r="A28" t="str">
            <v>0154</v>
          </cell>
          <cell r="C28">
            <v>108</v>
          </cell>
          <cell r="D28" t="str">
            <v>40</v>
          </cell>
          <cell r="E28" t="str">
            <v>40 Executive Services</v>
          </cell>
          <cell r="F28">
            <v>111</v>
          </cell>
          <cell r="G28" t="str">
            <v>5520</v>
          </cell>
          <cell r="H28" t="str">
            <v>Insurance</v>
          </cell>
          <cell r="I28" t="str">
            <v>0154</v>
          </cell>
          <cell r="J28" t="str">
            <v>Risk Management</v>
          </cell>
          <cell r="K28" t="str">
            <v>GG</v>
          </cell>
          <cell r="L28">
            <v>27006526</v>
          </cell>
          <cell r="M28">
            <v>25535219</v>
          </cell>
          <cell r="N28">
            <v>21</v>
          </cell>
        </row>
        <row r="29">
          <cell r="A29" t="str">
            <v>0186</v>
          </cell>
          <cell r="C29">
            <v>15</v>
          </cell>
          <cell r="D29" t="str">
            <v>11</v>
          </cell>
          <cell r="E29" t="str">
            <v>11 County Executive</v>
          </cell>
          <cell r="F29">
            <v>18</v>
          </cell>
          <cell r="G29" t="str">
            <v>0010</v>
          </cell>
          <cell r="H29" t="str">
            <v>General</v>
          </cell>
          <cell r="I29" t="str">
            <v>0186</v>
          </cell>
          <cell r="J29" t="str">
            <v>Office of Labor Relations</v>
          </cell>
          <cell r="K29" t="str">
            <v>GG</v>
          </cell>
          <cell r="L29">
            <v>2077697</v>
          </cell>
          <cell r="M29">
            <v>0</v>
          </cell>
          <cell r="N29">
            <v>14.5</v>
          </cell>
        </row>
        <row r="30">
          <cell r="A30" t="str">
            <v>0187</v>
          </cell>
          <cell r="C30">
            <v>105</v>
          </cell>
          <cell r="D30" t="str">
            <v>40</v>
          </cell>
          <cell r="E30" t="str">
            <v>40 Executive Services</v>
          </cell>
          <cell r="F30">
            <v>108</v>
          </cell>
          <cell r="G30" t="str">
            <v>5490</v>
          </cell>
          <cell r="H30" t="str">
            <v>Business Resource</v>
          </cell>
          <cell r="I30" t="str">
            <v>0187</v>
          </cell>
          <cell r="J30" t="str">
            <v>Business Resource Center</v>
          </cell>
          <cell r="K30" t="str">
            <v>GG</v>
          </cell>
          <cell r="L30">
            <v>4322122</v>
          </cell>
          <cell r="M30">
            <v>4575702</v>
          </cell>
          <cell r="N30">
            <v>20.75</v>
          </cell>
        </row>
        <row r="31">
          <cell r="A31" t="str">
            <v>0200</v>
          </cell>
          <cell r="C31">
            <v>16</v>
          </cell>
          <cell r="D31" t="str">
            <v>20</v>
          </cell>
          <cell r="E31" t="str">
            <v>20 Sheriff</v>
          </cell>
          <cell r="F31">
            <v>19</v>
          </cell>
          <cell r="G31" t="str">
            <v>0010</v>
          </cell>
          <cell r="H31" t="str">
            <v>General</v>
          </cell>
          <cell r="I31" t="str">
            <v>0200</v>
          </cell>
          <cell r="J31" t="str">
            <v>Sheriff</v>
          </cell>
          <cell r="K31" t="str">
            <v>LSJ</v>
          </cell>
          <cell r="L31">
            <v>138319982</v>
          </cell>
          <cell r="M31">
            <v>74549922</v>
          </cell>
          <cell r="N31">
            <v>962.8</v>
          </cell>
        </row>
        <row r="32">
          <cell r="A32" t="str">
            <v>0205</v>
          </cell>
          <cell r="C32">
            <v>17</v>
          </cell>
          <cell r="D32" t="str">
            <v>20</v>
          </cell>
          <cell r="E32" t="str">
            <v>20 Sheriff</v>
          </cell>
          <cell r="F32">
            <v>20</v>
          </cell>
          <cell r="G32" t="str">
            <v>0010</v>
          </cell>
          <cell r="H32" t="str">
            <v>General</v>
          </cell>
          <cell r="I32" t="str">
            <v>0205</v>
          </cell>
          <cell r="J32" t="str">
            <v>Drug Enforcement Forfeits</v>
          </cell>
          <cell r="K32" t="str">
            <v>LSJ</v>
          </cell>
          <cell r="L32">
            <v>1091572</v>
          </cell>
          <cell r="M32">
            <v>1000000</v>
          </cell>
          <cell r="N32">
            <v>3</v>
          </cell>
        </row>
        <row r="33">
          <cell r="A33" t="str">
            <v>0208</v>
          </cell>
          <cell r="C33">
            <v>70</v>
          </cell>
          <cell r="D33" t="str">
            <v>20</v>
          </cell>
          <cell r="E33" t="str">
            <v>20 Sheriff</v>
          </cell>
          <cell r="F33">
            <v>73</v>
          </cell>
          <cell r="G33" t="str">
            <v>1220</v>
          </cell>
          <cell r="H33" t="str">
            <v>AFIS</v>
          </cell>
          <cell r="I33" t="str">
            <v>0208</v>
          </cell>
          <cell r="J33" t="str">
            <v>Automated Fingerprint Identification System</v>
          </cell>
          <cell r="K33" t="str">
            <v>LSJ</v>
          </cell>
          <cell r="L33">
            <v>15950438</v>
          </cell>
          <cell r="M33">
            <v>11582243</v>
          </cell>
          <cell r="N33">
            <v>96</v>
          </cell>
        </row>
        <row r="34">
          <cell r="A34" t="str">
            <v>0213</v>
          </cell>
          <cell r="C34">
            <v>97</v>
          </cell>
          <cell r="D34" t="str">
            <v>14</v>
          </cell>
          <cell r="E34" t="str">
            <v>14 OIRM</v>
          </cell>
          <cell r="F34">
            <v>100</v>
          </cell>
          <cell r="G34" t="str">
            <v>4501</v>
          </cell>
          <cell r="H34" t="str">
            <v>Radio Communications Operations</v>
          </cell>
          <cell r="I34" t="str">
            <v>0213</v>
          </cell>
          <cell r="J34" t="str">
            <v>Radio Communication Services (800 MHz)</v>
          </cell>
          <cell r="K34" t="str">
            <v>LSJ</v>
          </cell>
          <cell r="L34">
            <v>3027843</v>
          </cell>
          <cell r="M34">
            <v>3554313</v>
          </cell>
          <cell r="N34">
            <v>14</v>
          </cell>
        </row>
        <row r="35">
          <cell r="A35" t="str">
            <v>0301</v>
          </cell>
          <cell r="C35">
            <v>66</v>
          </cell>
          <cell r="D35" t="str">
            <v>96</v>
          </cell>
          <cell r="E35" t="str">
            <v>96 Administrative Offices</v>
          </cell>
          <cell r="F35">
            <v>69</v>
          </cell>
          <cell r="G35" t="str">
            <v>1170</v>
          </cell>
          <cell r="H35" t="str">
            <v>Arts and Cultural Development</v>
          </cell>
          <cell r="I35" t="str">
            <v>0301</v>
          </cell>
          <cell r="J35" t="str">
            <v>Cultural Development Authority</v>
          </cell>
          <cell r="K35" t="str">
            <v>GG</v>
          </cell>
          <cell r="L35">
            <v>10033530</v>
          </cell>
          <cell r="M35">
            <v>10033530</v>
          </cell>
          <cell r="N35">
            <v>0</v>
          </cell>
        </row>
        <row r="36">
          <cell r="A36" t="str">
            <v>0325</v>
          </cell>
          <cell r="C36">
            <v>76</v>
          </cell>
          <cell r="D36" t="str">
            <v>32</v>
          </cell>
          <cell r="E36" t="str">
            <v>32 DDES</v>
          </cell>
          <cell r="F36">
            <v>79</v>
          </cell>
          <cell r="G36" t="str">
            <v>1340</v>
          </cell>
          <cell r="H36" t="str">
            <v>Development and Environmental Services</v>
          </cell>
          <cell r="I36" t="str">
            <v>0325</v>
          </cell>
          <cell r="J36" t="str">
            <v>Development and Environmental Services</v>
          </cell>
          <cell r="K36" t="str">
            <v>PE</v>
          </cell>
          <cell r="L36">
            <v>19276790</v>
          </cell>
          <cell r="M36">
            <v>18591364</v>
          </cell>
          <cell r="N36">
            <v>115.5</v>
          </cell>
        </row>
        <row r="37">
          <cell r="A37" t="str">
            <v>0350</v>
          </cell>
          <cell r="C37">
            <v>94</v>
          </cell>
          <cell r="D37" t="str">
            <v>93</v>
          </cell>
          <cell r="E37" t="str">
            <v>93 Community &amp; Human Services</v>
          </cell>
          <cell r="F37">
            <v>97</v>
          </cell>
          <cell r="G37" t="str">
            <v>2460</v>
          </cell>
          <cell r="H37" t="str">
            <v>Federal Housing and Community Development</v>
          </cell>
          <cell r="I37" t="str">
            <v>0350</v>
          </cell>
          <cell r="J37" t="str">
            <v>Federal Housing and Community Development</v>
          </cell>
          <cell r="K37" t="str">
            <v>HHS</v>
          </cell>
          <cell r="L37">
            <v>20868971</v>
          </cell>
          <cell r="M37">
            <v>20974019</v>
          </cell>
          <cell r="N37">
            <v>35.5</v>
          </cell>
        </row>
        <row r="38">
          <cell r="A38" t="str">
            <v>0355</v>
          </cell>
          <cell r="C38">
            <v>74</v>
          </cell>
          <cell r="D38" t="str">
            <v>38</v>
          </cell>
          <cell r="E38" t="str">
            <v>38 Natural Resources &amp; Parks</v>
          </cell>
          <cell r="F38">
            <v>77</v>
          </cell>
          <cell r="G38" t="str">
            <v>1290</v>
          </cell>
          <cell r="H38" t="str">
            <v>Youth Sports Facilities Grant</v>
          </cell>
          <cell r="I38" t="str">
            <v>0355</v>
          </cell>
          <cell r="J38" t="str">
            <v>Youth Sports Facilities Grants</v>
          </cell>
          <cell r="K38" t="str">
            <v>PE</v>
          </cell>
          <cell r="L38">
            <v>825368</v>
          </cell>
          <cell r="M38">
            <v>727300</v>
          </cell>
          <cell r="N38">
            <v>1</v>
          </cell>
        </row>
        <row r="39">
          <cell r="A39" t="str">
            <v>0381</v>
          </cell>
          <cell r="C39">
            <v>95</v>
          </cell>
          <cell r="D39" t="str">
            <v>38</v>
          </cell>
          <cell r="E39" t="str">
            <v>38 Natural Resources &amp; Parks</v>
          </cell>
          <cell r="F39">
            <v>98</v>
          </cell>
          <cell r="G39" t="str">
            <v>4040</v>
          </cell>
          <cell r="H39" t="str">
            <v>Solid Waste</v>
          </cell>
          <cell r="I39" t="str">
            <v>0381</v>
          </cell>
          <cell r="J39" t="str">
            <v>Natural Resources and Parks Administration</v>
          </cell>
          <cell r="K39" t="str">
            <v>PE</v>
          </cell>
          <cell r="L39">
            <v>6580963</v>
          </cell>
          <cell r="M39">
            <v>6580963</v>
          </cell>
          <cell r="N39">
            <v>37.1</v>
          </cell>
        </row>
        <row r="40">
          <cell r="A40" t="str">
            <v>0384</v>
          </cell>
          <cell r="C40">
            <v>75</v>
          </cell>
          <cell r="D40" t="str">
            <v>38</v>
          </cell>
          <cell r="E40" t="str">
            <v>38 Natural Resources &amp; Parks</v>
          </cell>
          <cell r="F40">
            <v>78</v>
          </cell>
          <cell r="G40" t="str">
            <v>1311</v>
          </cell>
          <cell r="H40" t="str">
            <v>Noxious Weed</v>
          </cell>
          <cell r="I40" t="str">
            <v>0384</v>
          </cell>
          <cell r="J40" t="str">
            <v>Noxious Weed Control Program</v>
          </cell>
          <cell r="K40" t="str">
            <v>PE</v>
          </cell>
          <cell r="L40">
            <v>1929735</v>
          </cell>
          <cell r="M40">
            <v>1735802</v>
          </cell>
          <cell r="N40">
            <v>12.84</v>
          </cell>
        </row>
        <row r="41">
          <cell r="A41" t="str">
            <v>0401</v>
          </cell>
          <cell r="C41">
            <v>18</v>
          </cell>
          <cell r="D41" t="str">
            <v>40</v>
          </cell>
          <cell r="E41" t="str">
            <v>40 Executive Services</v>
          </cell>
          <cell r="F41">
            <v>21</v>
          </cell>
          <cell r="G41" t="str">
            <v>0010</v>
          </cell>
          <cell r="H41" t="str">
            <v>General</v>
          </cell>
          <cell r="I41" t="str">
            <v>0401</v>
          </cell>
          <cell r="J41" t="str">
            <v>Office of Emergency Management</v>
          </cell>
          <cell r="K41" t="str">
            <v>LSJ</v>
          </cell>
          <cell r="L41">
            <v>1357979</v>
          </cell>
          <cell r="M41">
            <v>0</v>
          </cell>
          <cell r="N41">
            <v>4</v>
          </cell>
        </row>
        <row r="42">
          <cell r="A42" t="str">
            <v>0417</v>
          </cell>
          <cell r="C42">
            <v>19</v>
          </cell>
          <cell r="D42" t="str">
            <v>40</v>
          </cell>
          <cell r="E42" t="str">
            <v>40 Executive Services</v>
          </cell>
          <cell r="F42">
            <v>22</v>
          </cell>
          <cell r="G42" t="str">
            <v>0010</v>
          </cell>
          <cell r="H42" t="str">
            <v>General</v>
          </cell>
          <cell r="I42" t="str">
            <v>0417</v>
          </cell>
          <cell r="J42" t="str">
            <v>Executive Services - Administration</v>
          </cell>
          <cell r="K42" t="str">
            <v>GG</v>
          </cell>
          <cell r="L42">
            <v>3249777</v>
          </cell>
          <cell r="M42">
            <v>704860</v>
          </cell>
          <cell r="N42">
            <v>22.5</v>
          </cell>
        </row>
        <row r="43">
          <cell r="A43" t="str">
            <v>0420</v>
          </cell>
          <cell r="C43">
            <v>20</v>
          </cell>
          <cell r="D43" t="str">
            <v>40</v>
          </cell>
          <cell r="E43" t="str">
            <v>40 Executive Services</v>
          </cell>
          <cell r="F43">
            <v>23</v>
          </cell>
          <cell r="G43" t="str">
            <v>0010</v>
          </cell>
          <cell r="H43" t="str">
            <v>General</v>
          </cell>
          <cell r="I43" t="str">
            <v>0420</v>
          </cell>
          <cell r="J43" t="str">
            <v>Human Resources Management</v>
          </cell>
          <cell r="K43" t="str">
            <v>GG</v>
          </cell>
          <cell r="L43">
            <v>5284671</v>
          </cell>
          <cell r="M43">
            <v>0</v>
          </cell>
          <cell r="N43">
            <v>35.75</v>
          </cell>
        </row>
        <row r="44">
          <cell r="A44" t="str">
            <v>0429</v>
          </cell>
          <cell r="C44">
            <v>106</v>
          </cell>
          <cell r="D44" t="str">
            <v>40</v>
          </cell>
          <cell r="E44" t="str">
            <v>40 Executive Services</v>
          </cell>
          <cell r="F44">
            <v>109</v>
          </cell>
          <cell r="G44" t="str">
            <v>5500</v>
          </cell>
          <cell r="H44" t="str">
            <v>Employee Benefits</v>
          </cell>
          <cell r="I44" t="str">
            <v>0429</v>
          </cell>
          <cell r="J44" t="str">
            <v>Employee Benefits</v>
          </cell>
          <cell r="K44" t="str">
            <v>GG</v>
          </cell>
          <cell r="L44">
            <v>243316732</v>
          </cell>
          <cell r="M44">
            <v>239462434</v>
          </cell>
          <cell r="N44">
            <v>12</v>
          </cell>
        </row>
        <row r="45">
          <cell r="A45" t="str">
            <v>0431</v>
          </cell>
          <cell r="C45">
            <v>52</v>
          </cell>
          <cell r="D45" t="str">
            <v>40</v>
          </cell>
          <cell r="E45" t="str">
            <v>40 Executive Services</v>
          </cell>
          <cell r="F45">
            <v>55</v>
          </cell>
          <cell r="G45" t="str">
            <v>1110</v>
          </cell>
          <cell r="H45" t="str">
            <v>E-911</v>
          </cell>
          <cell r="I45" t="str">
            <v>0431</v>
          </cell>
          <cell r="J45" t="str">
            <v>Enhanced-911</v>
          </cell>
          <cell r="K45" t="str">
            <v>LSJ</v>
          </cell>
          <cell r="L45">
            <v>23766745</v>
          </cell>
          <cell r="M45">
            <v>21589865</v>
          </cell>
          <cell r="N45">
            <v>11</v>
          </cell>
        </row>
        <row r="46">
          <cell r="A46" t="str">
            <v>0432</v>
          </cell>
          <cell r="C46">
            <v>109</v>
          </cell>
          <cell r="D46" t="str">
            <v>14</v>
          </cell>
          <cell r="E46" t="str">
            <v>14 OIRM</v>
          </cell>
          <cell r="F46">
            <v>112</v>
          </cell>
          <cell r="G46" t="str">
            <v>5531</v>
          </cell>
          <cell r="H46" t="str">
            <v>Data  Processing</v>
          </cell>
          <cell r="I46" t="str">
            <v>0432</v>
          </cell>
          <cell r="J46" t="str">
            <v>OIRM--Technology Services</v>
          </cell>
          <cell r="K46" t="str">
            <v>GG</v>
          </cell>
          <cell r="L46">
            <v>26775621</v>
          </cell>
          <cell r="M46">
            <v>24589851</v>
          </cell>
          <cell r="N46">
            <v>111</v>
          </cell>
        </row>
        <row r="47">
          <cell r="A47" t="str">
            <v>0433</v>
          </cell>
          <cell r="C47">
            <v>110</v>
          </cell>
          <cell r="D47" t="str">
            <v>14</v>
          </cell>
          <cell r="E47" t="str">
            <v>14 OIRM</v>
          </cell>
          <cell r="F47">
            <v>113</v>
          </cell>
          <cell r="G47" t="str">
            <v>5532</v>
          </cell>
          <cell r="H47" t="str">
            <v>Telecommunication</v>
          </cell>
          <cell r="I47" t="str">
            <v>0433</v>
          </cell>
          <cell r="J47" t="str">
            <v>OIRM--Telecommunications</v>
          </cell>
          <cell r="K47" t="str">
            <v>GG</v>
          </cell>
          <cell r="L47">
            <v>2837271</v>
          </cell>
          <cell r="M47">
            <v>2108458</v>
          </cell>
          <cell r="N47">
            <v>8</v>
          </cell>
        </row>
        <row r="48">
          <cell r="A48" t="str">
            <v>0437</v>
          </cell>
          <cell r="C48">
            <v>21</v>
          </cell>
          <cell r="D48" t="str">
            <v>14</v>
          </cell>
          <cell r="E48" t="str">
            <v>14 OIRM</v>
          </cell>
          <cell r="F48">
            <v>24</v>
          </cell>
          <cell r="G48" t="str">
            <v>0010</v>
          </cell>
          <cell r="H48" t="str">
            <v>General</v>
          </cell>
          <cell r="I48" t="str">
            <v>0437</v>
          </cell>
          <cell r="J48" t="str">
            <v>Cable Communications</v>
          </cell>
          <cell r="K48" t="str">
            <v>GG</v>
          </cell>
          <cell r="L48">
            <v>297723</v>
          </cell>
          <cell r="M48">
            <v>2467584</v>
          </cell>
          <cell r="N48">
            <v>1</v>
          </cell>
        </row>
        <row r="49">
          <cell r="A49" t="str">
            <v>0440</v>
          </cell>
          <cell r="C49">
            <v>22</v>
          </cell>
          <cell r="D49" t="str">
            <v>40</v>
          </cell>
          <cell r="E49" t="str">
            <v>40 Executive Services</v>
          </cell>
          <cell r="F49">
            <v>25</v>
          </cell>
          <cell r="G49" t="str">
            <v>0010</v>
          </cell>
          <cell r="H49" t="str">
            <v>General</v>
          </cell>
          <cell r="I49" t="str">
            <v>0440</v>
          </cell>
          <cell r="J49" t="str">
            <v>Real Estate Services</v>
          </cell>
          <cell r="K49" t="str">
            <v>GG</v>
          </cell>
          <cell r="L49">
            <v>3777421</v>
          </cell>
          <cell r="M49">
            <v>13362245</v>
          </cell>
          <cell r="N49">
            <v>27</v>
          </cell>
        </row>
        <row r="50">
          <cell r="A50" t="str">
            <v>0465</v>
          </cell>
          <cell r="C50">
            <v>111</v>
          </cell>
          <cell r="D50" t="str">
            <v>98</v>
          </cell>
          <cell r="E50" t="str">
            <v>98 Debt Service</v>
          </cell>
          <cell r="F50">
            <v>114</v>
          </cell>
          <cell r="G50" t="str">
            <v>8400</v>
          </cell>
          <cell r="H50" t="str">
            <v>Limited G.O. Bond Redemption</v>
          </cell>
          <cell r="I50" t="str">
            <v>0465</v>
          </cell>
          <cell r="J50" t="str">
            <v>Limited G.O. Bond Redemption</v>
          </cell>
          <cell r="K50" t="str">
            <v>DS</v>
          </cell>
          <cell r="L50">
            <v>170553723</v>
          </cell>
          <cell r="M50">
            <v>173124907</v>
          </cell>
          <cell r="N50">
            <v>0</v>
          </cell>
        </row>
        <row r="51">
          <cell r="A51" t="str">
            <v>0466</v>
          </cell>
          <cell r="C51">
            <v>112</v>
          </cell>
          <cell r="D51" t="str">
            <v>98</v>
          </cell>
          <cell r="E51" t="str">
            <v>98 Debt Service</v>
          </cell>
          <cell r="F51">
            <v>115</v>
          </cell>
          <cell r="G51" t="str">
            <v>8500</v>
          </cell>
          <cell r="H51" t="str">
            <v>Unlimited G.O. Bond Redemption</v>
          </cell>
          <cell r="I51" t="str">
            <v>0466</v>
          </cell>
          <cell r="J51" t="str">
            <v>Unlimited G.O. Bond Redemption</v>
          </cell>
          <cell r="K51" t="str">
            <v>DS</v>
          </cell>
          <cell r="L51">
            <v>22655600</v>
          </cell>
          <cell r="M51">
            <v>23563854</v>
          </cell>
          <cell r="N51">
            <v>0</v>
          </cell>
        </row>
        <row r="52">
          <cell r="A52" t="str">
            <v>0467</v>
          </cell>
          <cell r="C52">
            <v>113</v>
          </cell>
          <cell r="D52" t="str">
            <v>98</v>
          </cell>
          <cell r="E52" t="str">
            <v>98 Debt Service</v>
          </cell>
          <cell r="F52">
            <v>116</v>
          </cell>
          <cell r="G52" t="str">
            <v>8510</v>
          </cell>
          <cell r="H52" t="str">
            <v>Stadium G.O. Bond Redemption</v>
          </cell>
          <cell r="I52" t="str">
            <v>0467</v>
          </cell>
          <cell r="J52" t="str">
            <v>Stadium G.O. Bond Redemption</v>
          </cell>
          <cell r="K52" t="str">
            <v>DS</v>
          </cell>
          <cell r="L52">
            <v>1908738</v>
          </cell>
          <cell r="M52">
            <v>1748720</v>
          </cell>
          <cell r="N52">
            <v>0</v>
          </cell>
        </row>
        <row r="53">
          <cell r="A53" t="str">
            <v>0470</v>
          </cell>
          <cell r="C53">
            <v>23</v>
          </cell>
          <cell r="D53" t="str">
            <v>40</v>
          </cell>
          <cell r="E53" t="str">
            <v>40 Executive Services</v>
          </cell>
          <cell r="F53">
            <v>26</v>
          </cell>
          <cell r="G53" t="str">
            <v>0010</v>
          </cell>
          <cell r="H53" t="str">
            <v>General</v>
          </cell>
          <cell r="I53" t="str">
            <v>0470</v>
          </cell>
          <cell r="J53" t="str">
            <v>Records and Licensing Services</v>
          </cell>
          <cell r="K53" t="str">
            <v>GG</v>
          </cell>
          <cell r="L53">
            <v>7449127</v>
          </cell>
          <cell r="M53">
            <v>15143394</v>
          </cell>
          <cell r="N53">
            <v>67</v>
          </cell>
        </row>
        <row r="54">
          <cell r="A54" t="str">
            <v>0471</v>
          </cell>
          <cell r="C54">
            <v>51</v>
          </cell>
          <cell r="D54" t="str">
            <v>40</v>
          </cell>
          <cell r="E54" t="str">
            <v>40 Executive Services</v>
          </cell>
          <cell r="F54">
            <v>54</v>
          </cell>
          <cell r="G54" t="str">
            <v>1090</v>
          </cell>
          <cell r="H54" t="str">
            <v>Recorder's Operation and Maintenance</v>
          </cell>
          <cell r="I54" t="str">
            <v>0471</v>
          </cell>
          <cell r="J54" t="str">
            <v>Recorder's Operation and Maintenance</v>
          </cell>
          <cell r="K54" t="str">
            <v>GG</v>
          </cell>
          <cell r="L54">
            <v>2089001</v>
          </cell>
          <cell r="M54">
            <v>1560198</v>
          </cell>
          <cell r="N54">
            <v>8.5</v>
          </cell>
        </row>
        <row r="55">
          <cell r="A55" t="str">
            <v>0480</v>
          </cell>
          <cell r="C55">
            <v>48</v>
          </cell>
          <cell r="D55" t="str">
            <v>93</v>
          </cell>
          <cell r="E55" t="str">
            <v>93 Community &amp; Human Services</v>
          </cell>
          <cell r="F55">
            <v>51</v>
          </cell>
          <cell r="G55" t="str">
            <v>1060</v>
          </cell>
          <cell r="H55" t="str">
            <v>Veterans Relief  Services</v>
          </cell>
          <cell r="I55" t="str">
            <v>0480</v>
          </cell>
          <cell r="J55" t="str">
            <v>Veterans Services</v>
          </cell>
          <cell r="K55" t="str">
            <v>HHS</v>
          </cell>
          <cell r="L55">
            <v>2767183</v>
          </cell>
          <cell r="M55">
            <v>2783934</v>
          </cell>
          <cell r="N55">
            <v>8</v>
          </cell>
        </row>
        <row r="56">
          <cell r="A56" t="str">
            <v>0490</v>
          </cell>
          <cell r="C56">
            <v>98</v>
          </cell>
          <cell r="D56" t="str">
            <v>14</v>
          </cell>
          <cell r="E56" t="str">
            <v>14 OIRM</v>
          </cell>
          <cell r="F56">
            <v>101</v>
          </cell>
          <cell r="G56" t="str">
            <v>4531</v>
          </cell>
          <cell r="H56" t="str">
            <v>I-NET Operations</v>
          </cell>
          <cell r="I56" t="str">
            <v>0490</v>
          </cell>
          <cell r="J56" t="str">
            <v>I-Net Operations</v>
          </cell>
          <cell r="K56" t="str">
            <v>GG</v>
          </cell>
          <cell r="L56">
            <v>2924237</v>
          </cell>
          <cell r="M56">
            <v>2975612</v>
          </cell>
          <cell r="N56">
            <v>8</v>
          </cell>
        </row>
        <row r="57">
          <cell r="A57" t="str">
            <v>0500</v>
          </cell>
          <cell r="C57">
            <v>24</v>
          </cell>
          <cell r="D57" t="str">
            <v>50</v>
          </cell>
          <cell r="E57" t="str">
            <v>50 Prosecuting Attorney</v>
          </cell>
          <cell r="F57">
            <v>27</v>
          </cell>
          <cell r="G57" t="str">
            <v>0010</v>
          </cell>
          <cell r="H57" t="str">
            <v>General</v>
          </cell>
          <cell r="I57" t="str">
            <v>0500</v>
          </cell>
          <cell r="J57" t="str">
            <v>Prosecuting Attorney</v>
          </cell>
          <cell r="K57" t="str">
            <v>LSJ</v>
          </cell>
          <cell r="L57">
            <v>55590780</v>
          </cell>
          <cell r="M57">
            <v>18226959</v>
          </cell>
          <cell r="N57">
            <v>449.8</v>
          </cell>
        </row>
        <row r="58">
          <cell r="A58" t="str">
            <v>0501</v>
          </cell>
          <cell r="C58">
            <v>25</v>
          </cell>
          <cell r="D58" t="str">
            <v>50</v>
          </cell>
          <cell r="E58" t="str">
            <v>50 Prosecuting Attorney</v>
          </cell>
          <cell r="F58">
            <v>28</v>
          </cell>
          <cell r="G58" t="str">
            <v>0010</v>
          </cell>
          <cell r="H58" t="str">
            <v>General</v>
          </cell>
          <cell r="I58" t="str">
            <v>0501</v>
          </cell>
          <cell r="J58" t="str">
            <v>Prosecuting Attorney Antiprofiteering</v>
          </cell>
          <cell r="K58" t="str">
            <v>LSJ</v>
          </cell>
          <cell r="L58">
            <v>119897</v>
          </cell>
          <cell r="M58">
            <v>0</v>
          </cell>
          <cell r="N58">
            <v>0</v>
          </cell>
        </row>
        <row r="59">
          <cell r="A59" t="str">
            <v>0505</v>
          </cell>
          <cell r="C59">
            <v>77</v>
          </cell>
          <cell r="D59" t="str">
            <v>32</v>
          </cell>
          <cell r="E59" t="str">
            <v>32 DDES</v>
          </cell>
          <cell r="F59">
            <v>80</v>
          </cell>
          <cell r="G59" t="str">
            <v>1344</v>
          </cell>
          <cell r="H59" t="str">
            <v>Tiger Mountain Community Fund Reserve Account</v>
          </cell>
          <cell r="I59" t="str">
            <v>0505</v>
          </cell>
          <cell r="J59" t="str">
            <v>Tiger Mountain Lawsuit Settlement</v>
          </cell>
          <cell r="K59" t="str">
            <v>PE</v>
          </cell>
          <cell r="L59">
            <v>20000</v>
          </cell>
          <cell r="M59">
            <v>0</v>
          </cell>
          <cell r="N59">
            <v>0</v>
          </cell>
        </row>
        <row r="60">
          <cell r="A60" t="str">
            <v>0506</v>
          </cell>
          <cell r="C60">
            <v>71</v>
          </cell>
          <cell r="D60" t="str">
            <v>96</v>
          </cell>
          <cell r="E60" t="str">
            <v>96 Administrative Offices</v>
          </cell>
          <cell r="F60">
            <v>74</v>
          </cell>
          <cell r="G60" t="str">
            <v>1240</v>
          </cell>
          <cell r="H60" t="str">
            <v>Citizen Counselor Network</v>
          </cell>
          <cell r="I60" t="str">
            <v>0506</v>
          </cell>
          <cell r="J60" t="str">
            <v>Citizen Counselor Network</v>
          </cell>
          <cell r="K60" t="str">
            <v>GG</v>
          </cell>
          <cell r="L60">
            <v>140511</v>
          </cell>
          <cell r="M60">
            <v>118554</v>
          </cell>
          <cell r="N60">
            <v>1.1</v>
          </cell>
        </row>
        <row r="61">
          <cell r="A61" t="str">
            <v>0510</v>
          </cell>
          <cell r="C61">
            <v>26</v>
          </cell>
          <cell r="D61" t="str">
            <v>51</v>
          </cell>
          <cell r="E61" t="str">
            <v>51 Superior Court</v>
          </cell>
          <cell r="F61">
            <v>29</v>
          </cell>
          <cell r="G61" t="str">
            <v>0010</v>
          </cell>
          <cell r="H61" t="str">
            <v>General</v>
          </cell>
          <cell r="I61" t="str">
            <v>0510</v>
          </cell>
          <cell r="J61" t="str">
            <v>Superior Court</v>
          </cell>
          <cell r="K61" t="str">
            <v>LSJ</v>
          </cell>
          <cell r="L61">
            <v>41047970</v>
          </cell>
          <cell r="M61">
            <v>3701706</v>
          </cell>
          <cell r="N61">
            <v>336.3</v>
          </cell>
        </row>
        <row r="62">
          <cell r="A62" t="str">
            <v>0521</v>
          </cell>
          <cell r="C62">
            <v>92</v>
          </cell>
          <cell r="D62" t="str">
            <v>96</v>
          </cell>
          <cell r="E62" t="str">
            <v>96 Administrative Offices</v>
          </cell>
          <cell r="F62">
            <v>95</v>
          </cell>
          <cell r="G62" t="str">
            <v>2165</v>
          </cell>
          <cell r="H62" t="str">
            <v>2010 Byrne Justice Assistance Grant</v>
          </cell>
          <cell r="I62" t="str">
            <v>0521</v>
          </cell>
          <cell r="J62" t="str">
            <v>Byrne Justice Assistance FFY10 Grant</v>
          </cell>
          <cell r="K62" t="str">
            <v>GG</v>
          </cell>
          <cell r="L62">
            <v>305931</v>
          </cell>
          <cell r="M62">
            <v>305931</v>
          </cell>
          <cell r="N62">
            <v>0</v>
          </cell>
        </row>
        <row r="63">
          <cell r="A63" t="str">
            <v>0530</v>
          </cell>
          <cell r="C63">
            <v>27</v>
          </cell>
          <cell r="D63" t="str">
            <v>53</v>
          </cell>
          <cell r="E63" t="str">
            <v>53 District Court</v>
          </cell>
          <cell r="F63">
            <v>30</v>
          </cell>
          <cell r="G63" t="str">
            <v>0010</v>
          </cell>
          <cell r="H63" t="str">
            <v>General</v>
          </cell>
          <cell r="I63" t="str">
            <v>0530</v>
          </cell>
          <cell r="J63" t="str">
            <v>District Court</v>
          </cell>
          <cell r="K63" t="str">
            <v>LSJ</v>
          </cell>
          <cell r="L63">
            <v>27410038</v>
          </cell>
          <cell r="M63">
            <v>17823775</v>
          </cell>
          <cell r="N63">
            <v>245.45</v>
          </cell>
        </row>
        <row r="64">
          <cell r="A64" t="str">
            <v>0534</v>
          </cell>
          <cell r="C64">
            <v>82</v>
          </cell>
          <cell r="D64" t="str">
            <v>40</v>
          </cell>
          <cell r="E64" t="str">
            <v>40 Executive Services</v>
          </cell>
          <cell r="F64">
            <v>85</v>
          </cell>
          <cell r="G64" t="str">
            <v>1431</v>
          </cell>
          <cell r="H64" t="str">
            <v>Animal Services</v>
          </cell>
          <cell r="I64" t="str">
            <v>0534</v>
          </cell>
          <cell r="J64" t="str">
            <v>Regional Animal Services of King County</v>
          </cell>
          <cell r="K64" t="str">
            <v>GG</v>
          </cell>
          <cell r="L64">
            <v>6983091</v>
          </cell>
          <cell r="M64">
            <v>7183102</v>
          </cell>
          <cell r="N64">
            <v>44.5</v>
          </cell>
        </row>
        <row r="65">
          <cell r="A65" t="str">
            <v>0535</v>
          </cell>
          <cell r="C65">
            <v>28</v>
          </cell>
          <cell r="D65" t="str">
            <v>55</v>
          </cell>
          <cell r="E65" t="str">
            <v>55 Elections</v>
          </cell>
          <cell r="F65">
            <v>31</v>
          </cell>
          <cell r="G65" t="str">
            <v>0010</v>
          </cell>
          <cell r="H65" t="str">
            <v>General</v>
          </cell>
          <cell r="I65" t="str">
            <v>0535</v>
          </cell>
          <cell r="J65" t="str">
            <v>Elections</v>
          </cell>
          <cell r="K65" t="str">
            <v>GG</v>
          </cell>
          <cell r="L65">
            <v>17655974</v>
          </cell>
          <cell r="M65">
            <v>10411720</v>
          </cell>
          <cell r="N65">
            <v>62</v>
          </cell>
        </row>
        <row r="66">
          <cell r="A66" t="str">
            <v>0538</v>
          </cell>
          <cell r="C66">
            <v>83</v>
          </cell>
          <cell r="D66" t="str">
            <v>40</v>
          </cell>
          <cell r="E66" t="str">
            <v>40 Executive Services</v>
          </cell>
          <cell r="F66">
            <v>86</v>
          </cell>
          <cell r="G66" t="str">
            <v>1432</v>
          </cell>
          <cell r="H66" t="str">
            <v>Animal Bequest</v>
          </cell>
          <cell r="I66" t="str">
            <v>0538</v>
          </cell>
          <cell r="J66" t="str">
            <v>Animal Bequest</v>
          </cell>
          <cell r="K66" t="str">
            <v>GG</v>
          </cell>
          <cell r="L66">
            <v>200000</v>
          </cell>
          <cell r="M66">
            <v>200000</v>
          </cell>
          <cell r="N66">
            <v>0</v>
          </cell>
        </row>
        <row r="67">
          <cell r="A67" t="str">
            <v>0540</v>
          </cell>
          <cell r="C67">
            <v>29</v>
          </cell>
          <cell r="D67" t="str">
            <v>54</v>
          </cell>
          <cell r="E67" t="str">
            <v>54 Judicial Administration</v>
          </cell>
          <cell r="F67">
            <v>32</v>
          </cell>
          <cell r="G67" t="str">
            <v>0010</v>
          </cell>
          <cell r="H67" t="str">
            <v>General</v>
          </cell>
          <cell r="I67" t="str">
            <v>0540</v>
          </cell>
          <cell r="J67" t="str">
            <v>Judicial Administration</v>
          </cell>
          <cell r="K67" t="str">
            <v>LSJ</v>
          </cell>
          <cell r="L67">
            <v>18526087</v>
          </cell>
          <cell r="M67">
            <v>12595131</v>
          </cell>
          <cell r="N67">
            <v>197</v>
          </cell>
        </row>
        <row r="68">
          <cell r="A68" t="str">
            <v>0561</v>
          </cell>
          <cell r="C68">
            <v>87</v>
          </cell>
          <cell r="D68" t="str">
            <v>38</v>
          </cell>
          <cell r="E68" t="str">
            <v>38 Natural Resources &amp; Parks</v>
          </cell>
          <cell r="F68">
            <v>90</v>
          </cell>
          <cell r="G68" t="str">
            <v>1561</v>
          </cell>
          <cell r="H68" t="str">
            <v>King County Flood Control Contract</v>
          </cell>
          <cell r="I68" t="str">
            <v>0561</v>
          </cell>
          <cell r="J68" t="str">
            <v>King County Flood Control Contract</v>
          </cell>
          <cell r="K68" t="str">
            <v>PE</v>
          </cell>
          <cell r="L68">
            <v>34602422</v>
          </cell>
          <cell r="M68">
            <v>34744895</v>
          </cell>
          <cell r="N68">
            <v>34</v>
          </cell>
        </row>
        <row r="69">
          <cell r="A69" t="str">
            <v>0583</v>
          </cell>
          <cell r="C69">
            <v>54</v>
          </cell>
          <cell r="D69" t="str">
            <v>93</v>
          </cell>
          <cell r="E69" t="str">
            <v>93 Community &amp; Human Services</v>
          </cell>
          <cell r="F69">
            <v>57</v>
          </cell>
          <cell r="G69" t="str">
            <v>1135</v>
          </cell>
          <cell r="H69" t="str">
            <v>Mental Illness and Drug Dependency</v>
          </cell>
          <cell r="I69" t="str">
            <v>0583</v>
          </cell>
          <cell r="J69" t="str">
            <v>Judicial Administration MIDD</v>
          </cell>
          <cell r="K69" t="str">
            <v>LSJ</v>
          </cell>
          <cell r="L69">
            <v>1465587</v>
          </cell>
          <cell r="M69">
            <v>0</v>
          </cell>
          <cell r="N69">
            <v>10.5</v>
          </cell>
        </row>
        <row r="70">
          <cell r="A70" t="str">
            <v>0601</v>
          </cell>
          <cell r="C70">
            <v>107</v>
          </cell>
          <cell r="D70" t="str">
            <v>40</v>
          </cell>
          <cell r="E70" t="str">
            <v>40 Executive Services</v>
          </cell>
          <cell r="F70">
            <v>110</v>
          </cell>
          <cell r="G70" t="str">
            <v>5511</v>
          </cell>
          <cell r="H70" t="str">
            <v>Facilities Management - Internal Service</v>
          </cell>
          <cell r="I70" t="str">
            <v>0601</v>
          </cell>
          <cell r="J70" t="str">
            <v>Facilities Management Internal Service</v>
          </cell>
          <cell r="K70" t="str">
            <v>GG</v>
          </cell>
          <cell r="L70">
            <v>47465129</v>
          </cell>
          <cell r="M70">
            <v>44548918</v>
          </cell>
          <cell r="N70">
            <v>326</v>
          </cell>
        </row>
        <row r="71">
          <cell r="A71" t="str">
            <v>0610</v>
          </cell>
          <cell r="C71">
            <v>30</v>
          </cell>
          <cell r="D71" t="str">
            <v>96</v>
          </cell>
          <cell r="E71" t="str">
            <v>96 Administrative Offices</v>
          </cell>
          <cell r="F71">
            <v>33</v>
          </cell>
          <cell r="G71" t="str">
            <v>0010</v>
          </cell>
          <cell r="H71" t="str">
            <v>General</v>
          </cell>
          <cell r="I71" t="str">
            <v>0610</v>
          </cell>
          <cell r="J71" t="str">
            <v>State Auditor</v>
          </cell>
          <cell r="K71" t="str">
            <v>GG</v>
          </cell>
          <cell r="L71">
            <v>807296</v>
          </cell>
          <cell r="M71">
            <v>0</v>
          </cell>
          <cell r="N71">
            <v>0</v>
          </cell>
        </row>
        <row r="72">
          <cell r="A72" t="str">
            <v>0630</v>
          </cell>
          <cell r="C72">
            <v>31</v>
          </cell>
          <cell r="D72" t="str">
            <v>96</v>
          </cell>
          <cell r="E72" t="str">
            <v>96 Administrative Offices</v>
          </cell>
          <cell r="F72">
            <v>34</v>
          </cell>
          <cell r="G72" t="str">
            <v>0010</v>
          </cell>
          <cell r="H72" t="str">
            <v>General</v>
          </cell>
          <cell r="I72" t="str">
            <v>0630</v>
          </cell>
          <cell r="J72" t="str">
            <v>Boundary Review Board</v>
          </cell>
          <cell r="K72" t="str">
            <v>GG</v>
          </cell>
          <cell r="L72">
            <v>336789</v>
          </cell>
          <cell r="M72">
            <v>2000</v>
          </cell>
          <cell r="N72">
            <v>2</v>
          </cell>
        </row>
        <row r="73">
          <cell r="A73" t="str">
            <v>0640</v>
          </cell>
          <cell r="C73">
            <v>84</v>
          </cell>
          <cell r="D73" t="str">
            <v>38</v>
          </cell>
          <cell r="E73" t="str">
            <v>38 Natural Resources &amp; Parks</v>
          </cell>
          <cell r="F73">
            <v>87</v>
          </cell>
          <cell r="G73" t="str">
            <v>1451</v>
          </cell>
          <cell r="H73" t="str">
            <v>Parks Operating Levy</v>
          </cell>
          <cell r="I73" t="str">
            <v>0640</v>
          </cell>
          <cell r="J73" t="str">
            <v>Parks and Recreation</v>
          </cell>
          <cell r="K73" t="str">
            <v>PE</v>
          </cell>
          <cell r="L73">
            <v>29260296</v>
          </cell>
          <cell r="M73">
            <v>26647910</v>
          </cell>
          <cell r="N73">
            <v>173.38</v>
          </cell>
        </row>
        <row r="74">
          <cell r="A74" t="str">
            <v>0641</v>
          </cell>
          <cell r="C74">
            <v>85</v>
          </cell>
          <cell r="D74" t="str">
            <v>38</v>
          </cell>
          <cell r="E74" t="str">
            <v>38 Natural Resources &amp; Parks</v>
          </cell>
          <cell r="F74">
            <v>88</v>
          </cell>
          <cell r="G74" t="str">
            <v>1452</v>
          </cell>
          <cell r="H74" t="str">
            <v>Open Space Trails and Zoo Levy</v>
          </cell>
          <cell r="I74" t="str">
            <v>0641</v>
          </cell>
          <cell r="J74" t="str">
            <v>Expansion Levy</v>
          </cell>
          <cell r="K74" t="str">
            <v>PE</v>
          </cell>
          <cell r="L74">
            <v>19194402</v>
          </cell>
          <cell r="M74">
            <v>19067400</v>
          </cell>
          <cell r="N74">
            <v>0</v>
          </cell>
        </row>
        <row r="75">
          <cell r="A75" t="str">
            <v>0645</v>
          </cell>
          <cell r="C75">
            <v>32</v>
          </cell>
          <cell r="D75" t="str">
            <v>96</v>
          </cell>
          <cell r="E75" t="str">
            <v>96 Administrative Offices</v>
          </cell>
          <cell r="F75">
            <v>35</v>
          </cell>
          <cell r="G75" t="str">
            <v>0010</v>
          </cell>
          <cell r="H75" t="str">
            <v>General</v>
          </cell>
          <cell r="I75" t="str">
            <v>0645</v>
          </cell>
          <cell r="J75" t="str">
            <v>Federal Lobbying</v>
          </cell>
          <cell r="K75" t="str">
            <v>GG</v>
          </cell>
          <cell r="L75">
            <v>368000</v>
          </cell>
          <cell r="M75">
            <v>0</v>
          </cell>
          <cell r="N75">
            <v>0</v>
          </cell>
        </row>
        <row r="76">
          <cell r="A76" t="str">
            <v>0650</v>
          </cell>
          <cell r="C76">
            <v>33</v>
          </cell>
          <cell r="D76" t="str">
            <v>96</v>
          </cell>
          <cell r="E76" t="str">
            <v>96 Administrative Offices</v>
          </cell>
          <cell r="F76">
            <v>36</v>
          </cell>
          <cell r="G76" t="str">
            <v>0010</v>
          </cell>
          <cell r="H76" t="str">
            <v>General</v>
          </cell>
          <cell r="I76" t="str">
            <v>0650</v>
          </cell>
          <cell r="J76" t="str">
            <v>Memberships and Dues</v>
          </cell>
          <cell r="K76" t="str">
            <v>GG</v>
          </cell>
          <cell r="L76">
            <v>161250</v>
          </cell>
          <cell r="M76">
            <v>0</v>
          </cell>
          <cell r="N76">
            <v>0</v>
          </cell>
        </row>
        <row r="77">
          <cell r="A77" t="str">
            <v>0655</v>
          </cell>
          <cell r="C77">
            <v>34</v>
          </cell>
          <cell r="D77" t="str">
            <v>96</v>
          </cell>
          <cell r="E77" t="str">
            <v>96 Administrative Offices</v>
          </cell>
          <cell r="F77">
            <v>37</v>
          </cell>
          <cell r="G77" t="str">
            <v>0010</v>
          </cell>
          <cell r="H77" t="str">
            <v>General</v>
          </cell>
          <cell r="I77" t="str">
            <v>0655</v>
          </cell>
          <cell r="J77" t="str">
            <v>Executive Contingency</v>
          </cell>
          <cell r="K77" t="str">
            <v>Othr</v>
          </cell>
          <cell r="L77">
            <v>100000</v>
          </cell>
          <cell r="M77">
            <v>0</v>
          </cell>
          <cell r="N77">
            <v>0</v>
          </cell>
        </row>
        <row r="78">
          <cell r="A78" t="str">
            <v>0656</v>
          </cell>
          <cell r="C78">
            <v>35</v>
          </cell>
          <cell r="D78" t="str">
            <v>96</v>
          </cell>
          <cell r="E78" t="str">
            <v>96 Administrative Offices</v>
          </cell>
          <cell r="F78">
            <v>38</v>
          </cell>
          <cell r="G78" t="str">
            <v>0010</v>
          </cell>
          <cell r="H78" t="str">
            <v>General</v>
          </cell>
          <cell r="I78" t="str">
            <v>0656</v>
          </cell>
          <cell r="J78" t="str">
            <v>Internal Support</v>
          </cell>
          <cell r="K78" t="str">
            <v>Othr</v>
          </cell>
          <cell r="L78">
            <v>9949401</v>
          </cell>
          <cell r="M78">
            <v>0</v>
          </cell>
          <cell r="N78">
            <v>0</v>
          </cell>
        </row>
        <row r="79">
          <cell r="A79" t="str">
            <v>0666</v>
          </cell>
          <cell r="C79">
            <v>100</v>
          </cell>
          <cell r="D79" t="str">
            <v>40</v>
          </cell>
          <cell r="E79" t="str">
            <v>40 Executive Services</v>
          </cell>
          <cell r="F79">
            <v>103</v>
          </cell>
          <cell r="G79" t="str">
            <v>5420</v>
          </cell>
          <cell r="H79" t="str">
            <v>Safety and Workers Compensation</v>
          </cell>
          <cell r="I79" t="str">
            <v>0666</v>
          </cell>
          <cell r="J79" t="str">
            <v>Safety and Claims Management</v>
          </cell>
          <cell r="K79" t="str">
            <v>GG</v>
          </cell>
          <cell r="L79">
            <v>36944719</v>
          </cell>
          <cell r="M79">
            <v>39034076</v>
          </cell>
          <cell r="N79">
            <v>29</v>
          </cell>
        </row>
        <row r="80">
          <cell r="A80" t="str">
            <v>0670</v>
          </cell>
          <cell r="C80">
            <v>36</v>
          </cell>
          <cell r="D80" t="str">
            <v>67</v>
          </cell>
          <cell r="E80" t="str">
            <v>67 County Assessor</v>
          </cell>
          <cell r="F80">
            <v>39</v>
          </cell>
          <cell r="G80" t="str">
            <v>0010</v>
          </cell>
          <cell r="H80" t="str">
            <v>General</v>
          </cell>
          <cell r="I80" t="str">
            <v>0670</v>
          </cell>
          <cell r="J80" t="str">
            <v>Assessments</v>
          </cell>
          <cell r="K80" t="str">
            <v>GG</v>
          </cell>
          <cell r="L80">
            <v>21243286</v>
          </cell>
          <cell r="M80">
            <v>113512</v>
          </cell>
          <cell r="N80">
            <v>206</v>
          </cell>
        </row>
        <row r="81">
          <cell r="A81" t="str">
            <v>0688</v>
          </cell>
          <cell r="C81">
            <v>55</v>
          </cell>
          <cell r="D81" t="str">
            <v>93</v>
          </cell>
          <cell r="E81" t="str">
            <v>93 Community &amp; Human Services</v>
          </cell>
          <cell r="F81">
            <v>58</v>
          </cell>
          <cell r="G81" t="str">
            <v>1135</v>
          </cell>
          <cell r="H81" t="str">
            <v>Mental Illness and Drug Dependency</v>
          </cell>
          <cell r="I81" t="str">
            <v>0688</v>
          </cell>
          <cell r="J81" t="str">
            <v>Prosecuting Attorney MIDD</v>
          </cell>
          <cell r="K81" t="str">
            <v>LSJ</v>
          </cell>
          <cell r="L81">
            <v>1149646</v>
          </cell>
          <cell r="M81">
            <v>0</v>
          </cell>
          <cell r="N81">
            <v>7.85</v>
          </cell>
        </row>
        <row r="82">
          <cell r="A82" t="str">
            <v>0694</v>
          </cell>
          <cell r="D82" t="str">
            <v>97</v>
          </cell>
          <cell r="E82" t="str">
            <v>97 General Fund Transfers</v>
          </cell>
          <cell r="G82" t="str">
            <v>0010</v>
          </cell>
          <cell r="H82" t="str">
            <v>General</v>
          </cell>
          <cell r="I82" t="str">
            <v>0694</v>
          </cell>
          <cell r="J82" t="str">
            <v>Human Services GF Transfers</v>
          </cell>
          <cell r="K82" t="str">
            <v>HHS</v>
          </cell>
          <cell r="L82">
            <v>0</v>
          </cell>
          <cell r="M82">
            <v>0</v>
          </cell>
          <cell r="N82">
            <v>0</v>
          </cell>
        </row>
        <row r="83">
          <cell r="A83" t="str">
            <v>0695</v>
          </cell>
          <cell r="C83">
            <v>37</v>
          </cell>
          <cell r="D83" t="str">
            <v>97</v>
          </cell>
          <cell r="E83" t="str">
            <v>97 General Fund Transfers</v>
          </cell>
          <cell r="F83">
            <v>40</v>
          </cell>
          <cell r="G83" t="str">
            <v>0010</v>
          </cell>
          <cell r="H83" t="str">
            <v>General</v>
          </cell>
          <cell r="I83" t="str">
            <v>0695</v>
          </cell>
          <cell r="J83" t="str">
            <v>General Government GF Transfers</v>
          </cell>
          <cell r="K83" t="str">
            <v>GG</v>
          </cell>
          <cell r="L83">
            <v>3073373</v>
          </cell>
          <cell r="M83">
            <v>0</v>
          </cell>
          <cell r="N83">
            <v>0</v>
          </cell>
        </row>
        <row r="84">
          <cell r="A84" t="str">
            <v>0696</v>
          </cell>
          <cell r="C84">
            <v>38</v>
          </cell>
          <cell r="D84" t="str">
            <v>97</v>
          </cell>
          <cell r="E84" t="str">
            <v>97 General Fund Transfers</v>
          </cell>
          <cell r="F84">
            <v>41</v>
          </cell>
          <cell r="G84" t="str">
            <v>0010</v>
          </cell>
          <cell r="H84" t="str">
            <v>General</v>
          </cell>
          <cell r="I84" t="str">
            <v>0696</v>
          </cell>
          <cell r="J84" t="str">
            <v>Public Health and Emergency Medical Services GF Transfers</v>
          </cell>
          <cell r="K84" t="str">
            <v>HHS</v>
          </cell>
          <cell r="L84">
            <v>24464977</v>
          </cell>
          <cell r="M84">
            <v>0</v>
          </cell>
          <cell r="N84">
            <v>0</v>
          </cell>
        </row>
        <row r="85">
          <cell r="A85" t="str">
            <v>0697</v>
          </cell>
          <cell r="C85">
            <v>39</v>
          </cell>
          <cell r="D85" t="str">
            <v>97</v>
          </cell>
          <cell r="E85" t="str">
            <v>97 General Fund Transfers</v>
          </cell>
          <cell r="F85">
            <v>42</v>
          </cell>
          <cell r="G85" t="str">
            <v>0010</v>
          </cell>
          <cell r="H85" t="str">
            <v>General</v>
          </cell>
          <cell r="I85" t="str">
            <v>0697</v>
          </cell>
          <cell r="J85" t="str">
            <v>Physical Environment GF Transfers</v>
          </cell>
          <cell r="K85" t="str">
            <v>PE</v>
          </cell>
          <cell r="L85">
            <v>2773339</v>
          </cell>
          <cell r="M85">
            <v>0</v>
          </cell>
          <cell r="N85">
            <v>0</v>
          </cell>
        </row>
        <row r="86">
          <cell r="A86" t="str">
            <v>0699</v>
          </cell>
          <cell r="C86">
            <v>40</v>
          </cell>
          <cell r="D86" t="str">
            <v>97</v>
          </cell>
          <cell r="E86" t="str">
            <v>97 General Fund Transfers</v>
          </cell>
          <cell r="F86">
            <v>43</v>
          </cell>
          <cell r="G86" t="str">
            <v>0010</v>
          </cell>
          <cell r="H86" t="str">
            <v>General</v>
          </cell>
          <cell r="I86" t="str">
            <v>0699</v>
          </cell>
          <cell r="J86" t="str">
            <v>CIP GF Transfers</v>
          </cell>
          <cell r="K86" t="str">
            <v>CIP</v>
          </cell>
          <cell r="L86">
            <v>9754629</v>
          </cell>
          <cell r="M86">
            <v>0</v>
          </cell>
          <cell r="N86">
            <v>0</v>
          </cell>
        </row>
        <row r="87">
          <cell r="A87" t="str">
            <v>0710</v>
          </cell>
          <cell r="B87" t="str">
            <v>Y</v>
          </cell>
          <cell r="C87">
            <v>129</v>
          </cell>
          <cell r="D87" t="str">
            <v>70</v>
          </cell>
          <cell r="E87" t="str">
            <v>70 Transportation</v>
          </cell>
          <cell r="F87">
            <v>129</v>
          </cell>
          <cell r="G87" t="str">
            <v>4290</v>
          </cell>
          <cell r="H87" t="str">
            <v>Airport</v>
          </cell>
          <cell r="I87" t="str">
            <v>0710</v>
          </cell>
          <cell r="J87" t="str">
            <v>Airport</v>
          </cell>
          <cell r="K87" t="str">
            <v>PE</v>
          </cell>
          <cell r="L87">
            <v>28315564</v>
          </cell>
          <cell r="M87">
            <v>35139478</v>
          </cell>
          <cell r="N87">
            <v>46</v>
          </cell>
        </row>
        <row r="88">
          <cell r="A88" t="str">
            <v>0715</v>
          </cell>
          <cell r="C88">
            <v>46</v>
          </cell>
          <cell r="D88" t="str">
            <v>38</v>
          </cell>
          <cell r="E88" t="str">
            <v>38 Natural Resources &amp; Parks</v>
          </cell>
          <cell r="F88">
            <v>49</v>
          </cell>
          <cell r="G88" t="str">
            <v>1040</v>
          </cell>
          <cell r="H88" t="str">
            <v>Solid Waste Post-Closure Landfill Maintenance</v>
          </cell>
          <cell r="I88" t="str">
            <v>0715</v>
          </cell>
          <cell r="J88" t="str">
            <v>Solid Waste Post-Closure Landfill Maintenance</v>
          </cell>
          <cell r="K88" t="str">
            <v>PE</v>
          </cell>
          <cell r="L88">
            <v>2589377</v>
          </cell>
          <cell r="M88">
            <v>107272</v>
          </cell>
          <cell r="N88">
            <v>1</v>
          </cell>
        </row>
        <row r="89">
          <cell r="A89" t="str">
            <v>0716</v>
          </cell>
          <cell r="B89" t="str">
            <v>Y</v>
          </cell>
          <cell r="C89">
            <v>130</v>
          </cell>
          <cell r="D89" t="str">
            <v>38</v>
          </cell>
          <cell r="E89" t="str">
            <v>38 Natural Resources &amp; Parks</v>
          </cell>
          <cell r="F89">
            <v>130</v>
          </cell>
          <cell r="G89" t="str">
            <v>4290</v>
          </cell>
          <cell r="H89" t="str">
            <v>Airport</v>
          </cell>
          <cell r="I89" t="str">
            <v>0716</v>
          </cell>
          <cell r="J89" t="str">
            <v>Airport Construction Transfer</v>
          </cell>
          <cell r="K89" t="str">
            <v>PE</v>
          </cell>
          <cell r="L89">
            <v>8500000</v>
          </cell>
          <cell r="M89">
            <v>0</v>
          </cell>
          <cell r="N89">
            <v>0</v>
          </cell>
        </row>
        <row r="90">
          <cell r="A90" t="str">
            <v>0720</v>
          </cell>
          <cell r="C90">
            <v>96</v>
          </cell>
          <cell r="D90" t="str">
            <v>38</v>
          </cell>
          <cell r="E90" t="str">
            <v>38 Natural Resources &amp; Parks</v>
          </cell>
          <cell r="F90">
            <v>99</v>
          </cell>
          <cell r="G90" t="str">
            <v>4040</v>
          </cell>
          <cell r="H90" t="str">
            <v>Solid Waste</v>
          </cell>
          <cell r="I90" t="str">
            <v>0720</v>
          </cell>
          <cell r="J90" t="str">
            <v>Solid Waste </v>
          </cell>
          <cell r="K90" t="str">
            <v>PE</v>
          </cell>
          <cell r="L90">
            <v>90874604</v>
          </cell>
          <cell r="M90">
            <v>83561177</v>
          </cell>
          <cell r="N90">
            <v>388.57</v>
          </cell>
        </row>
        <row r="91">
          <cell r="A91" t="str">
            <v>0726</v>
          </cell>
          <cell r="B91" t="str">
            <v>Y</v>
          </cell>
          <cell r="C91">
            <v>125</v>
          </cell>
          <cell r="D91" t="str">
            <v>70</v>
          </cell>
          <cell r="E91" t="str">
            <v>70 Transportation</v>
          </cell>
          <cell r="F91">
            <v>125</v>
          </cell>
          <cell r="G91" t="str">
            <v>1030</v>
          </cell>
          <cell r="H91" t="str">
            <v>Road</v>
          </cell>
          <cell r="I91" t="str">
            <v>0726</v>
          </cell>
          <cell r="J91" t="str">
            <v>Stormwater Decant Program</v>
          </cell>
          <cell r="K91" t="str">
            <v>PE</v>
          </cell>
          <cell r="L91">
            <v>1236737</v>
          </cell>
          <cell r="M91">
            <v>1530996</v>
          </cell>
          <cell r="N91">
            <v>0</v>
          </cell>
        </row>
        <row r="92">
          <cell r="A92" t="str">
            <v>0730</v>
          </cell>
          <cell r="B92" t="str">
            <v>Y</v>
          </cell>
          <cell r="C92">
            <v>126</v>
          </cell>
          <cell r="D92" t="str">
            <v>70</v>
          </cell>
          <cell r="E92" t="str">
            <v>70 Transportation</v>
          </cell>
          <cell r="F92">
            <v>126</v>
          </cell>
          <cell r="G92" t="str">
            <v>1030</v>
          </cell>
          <cell r="H92" t="str">
            <v>Road</v>
          </cell>
          <cell r="I92" t="str">
            <v>0730</v>
          </cell>
          <cell r="J92" t="str">
            <v>Roads</v>
          </cell>
          <cell r="K92" t="str">
            <v>PE</v>
          </cell>
          <cell r="L92">
            <v>179386288</v>
          </cell>
          <cell r="M92">
            <v>253723513</v>
          </cell>
          <cell r="N92">
            <v>588.55</v>
          </cell>
        </row>
        <row r="93">
          <cell r="A93" t="str">
            <v>0734</v>
          </cell>
          <cell r="B93" t="str">
            <v>Y</v>
          </cell>
          <cell r="C93">
            <v>127</v>
          </cell>
          <cell r="D93" t="str">
            <v>70</v>
          </cell>
          <cell r="E93" t="str">
            <v>70 Transportation</v>
          </cell>
          <cell r="F93">
            <v>127</v>
          </cell>
          <cell r="G93" t="str">
            <v>1030</v>
          </cell>
          <cell r="H93" t="str">
            <v>Road</v>
          </cell>
          <cell r="I93" t="str">
            <v>0734</v>
          </cell>
          <cell r="J93" t="str">
            <v>Roads Construction Transfer</v>
          </cell>
          <cell r="K93" t="str">
            <v>PE</v>
          </cell>
          <cell r="L93">
            <v>72397784</v>
          </cell>
          <cell r="M93">
            <v>0</v>
          </cell>
          <cell r="N93">
            <v>0</v>
          </cell>
        </row>
        <row r="94">
          <cell r="A94" t="str">
            <v>0740</v>
          </cell>
          <cell r="C94">
            <v>47</v>
          </cell>
          <cell r="D94" t="str">
            <v>38</v>
          </cell>
          <cell r="E94" t="str">
            <v>38 Natural Resources &amp; Parks</v>
          </cell>
          <cell r="F94">
            <v>50</v>
          </cell>
          <cell r="G94" t="str">
            <v>1050</v>
          </cell>
          <cell r="H94" t="str">
            <v>River Improvement</v>
          </cell>
          <cell r="I94" t="str">
            <v>0740</v>
          </cell>
          <cell r="J94" t="str">
            <v>River Improvement</v>
          </cell>
          <cell r="K94" t="str">
            <v>PE</v>
          </cell>
          <cell r="L94">
            <v>64000</v>
          </cell>
          <cell r="M94">
            <v>10000</v>
          </cell>
          <cell r="N94">
            <v>0</v>
          </cell>
        </row>
        <row r="95">
          <cell r="A95" t="str">
            <v>0741</v>
          </cell>
          <cell r="C95">
            <v>68</v>
          </cell>
          <cell r="D95" t="str">
            <v>38</v>
          </cell>
          <cell r="E95" t="str">
            <v>38 Natural Resources &amp; Parks</v>
          </cell>
          <cell r="F95">
            <v>71</v>
          </cell>
          <cell r="G95" t="str">
            <v>1210</v>
          </cell>
          <cell r="H95" t="str">
            <v>Water and Land Resources Shared Services</v>
          </cell>
          <cell r="I95" t="str">
            <v>0741</v>
          </cell>
          <cell r="J95" t="str">
            <v>Water and Land Resources Shared Services</v>
          </cell>
          <cell r="K95" t="str">
            <v>PE</v>
          </cell>
          <cell r="L95">
            <v>28589998</v>
          </cell>
          <cell r="M95">
            <v>28338673</v>
          </cell>
          <cell r="N95">
            <v>183.24</v>
          </cell>
        </row>
        <row r="96">
          <cell r="A96" t="str">
            <v>0750</v>
          </cell>
          <cell r="B96" t="str">
            <v>Y</v>
          </cell>
          <cell r="C96">
            <v>135</v>
          </cell>
          <cell r="D96" t="str">
            <v>70</v>
          </cell>
          <cell r="E96" t="str">
            <v>70 Transportation</v>
          </cell>
          <cell r="F96">
            <v>135</v>
          </cell>
          <cell r="G96" t="str">
            <v>5570</v>
          </cell>
          <cell r="H96" t="str">
            <v>Equipment Rental and Revolving</v>
          </cell>
          <cell r="I96" t="str">
            <v>0750</v>
          </cell>
          <cell r="J96" t="str">
            <v>Equipment Rental and Revolving</v>
          </cell>
          <cell r="K96" t="str">
            <v>PE</v>
          </cell>
          <cell r="L96">
            <v>27224886</v>
          </cell>
          <cell r="M96">
            <v>24103179</v>
          </cell>
          <cell r="N96">
            <v>56</v>
          </cell>
        </row>
        <row r="97">
          <cell r="A97" t="str">
            <v>0760</v>
          </cell>
          <cell r="C97">
            <v>90</v>
          </cell>
          <cell r="D97" t="str">
            <v>38</v>
          </cell>
          <cell r="E97" t="str">
            <v>38 Natural Resources &amp; Parks</v>
          </cell>
          <cell r="F97">
            <v>93</v>
          </cell>
          <cell r="G97" t="str">
            <v>1820</v>
          </cell>
          <cell r="H97" t="str">
            <v>Inter-County River Improvement</v>
          </cell>
          <cell r="I97" t="str">
            <v>0760</v>
          </cell>
          <cell r="J97" t="str">
            <v>Inter-County River Improvement</v>
          </cell>
          <cell r="K97" t="str">
            <v>PE</v>
          </cell>
          <cell r="L97">
            <v>50000</v>
          </cell>
          <cell r="M97">
            <v>50000</v>
          </cell>
          <cell r="N97">
            <v>0</v>
          </cell>
        </row>
        <row r="98">
          <cell r="A98" t="str">
            <v>0780</v>
          </cell>
          <cell r="B98" t="str">
            <v>Y</v>
          </cell>
          <cell r="C98">
            <v>136</v>
          </cell>
          <cell r="D98" t="str">
            <v>70</v>
          </cell>
          <cell r="E98" t="str">
            <v>70 Transportation</v>
          </cell>
          <cell r="F98">
            <v>136</v>
          </cell>
          <cell r="G98" t="str">
            <v>5580</v>
          </cell>
          <cell r="H98" t="str">
            <v>Motor Pool Equipment Rental</v>
          </cell>
          <cell r="I98" t="str">
            <v>0780</v>
          </cell>
          <cell r="J98" t="str">
            <v>Motor Pool Equipment Rental and Revolving</v>
          </cell>
          <cell r="K98" t="str">
            <v>PE</v>
          </cell>
          <cell r="L98">
            <v>25298387</v>
          </cell>
          <cell r="M98">
            <v>24969359</v>
          </cell>
          <cell r="N98">
            <v>19</v>
          </cell>
        </row>
        <row r="99">
          <cell r="A99" t="str">
            <v>0783</v>
          </cell>
          <cell r="C99">
            <v>56</v>
          </cell>
          <cell r="D99" t="str">
            <v>93</v>
          </cell>
          <cell r="E99" t="str">
            <v>93 Community &amp; Human Services</v>
          </cell>
          <cell r="F99">
            <v>59</v>
          </cell>
          <cell r="G99" t="str">
            <v>1135</v>
          </cell>
          <cell r="H99" t="str">
            <v>Mental Illness and Drug Dependency</v>
          </cell>
          <cell r="I99" t="str">
            <v>0783</v>
          </cell>
          <cell r="J99" t="str">
            <v>Superior Court MIDD</v>
          </cell>
          <cell r="K99" t="str">
            <v>LSJ</v>
          </cell>
          <cell r="L99">
            <v>1299325</v>
          </cell>
          <cell r="M99">
            <v>0</v>
          </cell>
          <cell r="N99">
            <v>12.5</v>
          </cell>
        </row>
        <row r="100">
          <cell r="A100" t="str">
            <v>0800</v>
          </cell>
          <cell r="C100">
            <v>88</v>
          </cell>
          <cell r="D100" t="str">
            <v>80</v>
          </cell>
          <cell r="E100" t="str">
            <v>80 Public Health</v>
          </cell>
          <cell r="F100">
            <v>91</v>
          </cell>
          <cell r="G100" t="str">
            <v>1800</v>
          </cell>
          <cell r="H100" t="str">
            <v>Public Health</v>
          </cell>
          <cell r="I100" t="str">
            <v>0800</v>
          </cell>
          <cell r="J100" t="str">
            <v>Public Health</v>
          </cell>
          <cell r="K100" t="str">
            <v>HHS</v>
          </cell>
          <cell r="L100">
            <v>208544702</v>
          </cell>
          <cell r="M100">
            <v>208544702</v>
          </cell>
          <cell r="N100">
            <v>1187.46</v>
          </cell>
        </row>
        <row r="101">
          <cell r="A101" t="str">
            <v>0810</v>
          </cell>
          <cell r="C101">
            <v>89</v>
          </cell>
          <cell r="D101" t="str">
            <v>80</v>
          </cell>
          <cell r="E101" t="str">
            <v>80 Public Health</v>
          </cell>
          <cell r="F101">
            <v>92</v>
          </cell>
          <cell r="G101" t="str">
            <v>1800</v>
          </cell>
          <cell r="H101" t="str">
            <v>Public Health</v>
          </cell>
          <cell r="I101" t="str">
            <v>0810</v>
          </cell>
          <cell r="J101" t="str">
            <v>Medical Examiner</v>
          </cell>
          <cell r="K101" t="str">
            <v>HHS</v>
          </cell>
          <cell r="L101">
            <v>4692125</v>
          </cell>
          <cell r="M101">
            <v>4692125</v>
          </cell>
          <cell r="N101">
            <v>25.46</v>
          </cell>
        </row>
        <row r="102">
          <cell r="A102" t="str">
            <v>0820</v>
          </cell>
          <cell r="C102">
            <v>41</v>
          </cell>
          <cell r="D102" t="str">
            <v>80</v>
          </cell>
          <cell r="E102" t="str">
            <v>80 Public Health</v>
          </cell>
          <cell r="F102">
            <v>44</v>
          </cell>
          <cell r="G102" t="str">
            <v>0010</v>
          </cell>
          <cell r="H102" t="str">
            <v>General</v>
          </cell>
          <cell r="I102" t="str">
            <v>0820</v>
          </cell>
          <cell r="J102" t="str">
            <v>Jail Health Services</v>
          </cell>
          <cell r="K102" t="str">
            <v>LSJ</v>
          </cell>
          <cell r="L102">
            <v>24623674</v>
          </cell>
          <cell r="M102">
            <v>557440</v>
          </cell>
          <cell r="N102">
            <v>139.47</v>
          </cell>
        </row>
        <row r="103">
          <cell r="A103" t="str">
            <v>0830</v>
          </cell>
          <cell r="C103">
            <v>67</v>
          </cell>
          <cell r="D103" t="str">
            <v>80</v>
          </cell>
          <cell r="E103" t="str">
            <v>80 Public Health</v>
          </cell>
          <cell r="F103">
            <v>70</v>
          </cell>
          <cell r="G103" t="str">
            <v>1190</v>
          </cell>
          <cell r="H103" t="str">
            <v>Emergency Medical Services</v>
          </cell>
          <cell r="I103" t="str">
            <v>0830</v>
          </cell>
          <cell r="J103" t="str">
            <v>Emergency Medical Services</v>
          </cell>
          <cell r="K103" t="str">
            <v>HHS</v>
          </cell>
          <cell r="L103">
            <v>68802602</v>
          </cell>
          <cell r="M103">
            <v>61165772</v>
          </cell>
          <cell r="N103">
            <v>119.37</v>
          </cell>
        </row>
        <row r="104">
          <cell r="A104" t="str">
            <v>0845</v>
          </cell>
          <cell r="C104">
            <v>69</v>
          </cell>
          <cell r="D104" t="str">
            <v>38</v>
          </cell>
          <cell r="E104" t="str">
            <v>38 Natural Resources &amp; Parks</v>
          </cell>
          <cell r="F104">
            <v>72</v>
          </cell>
          <cell r="G104" t="str">
            <v>1211</v>
          </cell>
          <cell r="H104" t="str">
            <v>Surface Water Management Local Drainage Services</v>
          </cell>
          <cell r="I104" t="str">
            <v>0845</v>
          </cell>
          <cell r="J104" t="str">
            <v>Surface Water Management Local Drainage Services</v>
          </cell>
          <cell r="K104" t="str">
            <v>PE</v>
          </cell>
          <cell r="L104">
            <v>25955655</v>
          </cell>
          <cell r="M104">
            <v>26839678</v>
          </cell>
          <cell r="N104">
            <v>104.8</v>
          </cell>
        </row>
        <row r="105">
          <cell r="A105" t="str">
            <v>0860</v>
          </cell>
          <cell r="C105">
            <v>73</v>
          </cell>
          <cell r="D105" t="str">
            <v>80</v>
          </cell>
          <cell r="E105" t="str">
            <v>80 Public Health</v>
          </cell>
          <cell r="F105">
            <v>76</v>
          </cell>
          <cell r="G105" t="str">
            <v>1280</v>
          </cell>
          <cell r="H105" t="str">
            <v>Local Hazardous Waste</v>
          </cell>
          <cell r="I105" t="str">
            <v>0860</v>
          </cell>
          <cell r="J105" t="str">
            <v>Local Hazardous Waste</v>
          </cell>
          <cell r="K105" t="str">
            <v>HHS</v>
          </cell>
          <cell r="L105">
            <v>14908204</v>
          </cell>
          <cell r="M105">
            <v>12212276</v>
          </cell>
          <cell r="N105">
            <v>0</v>
          </cell>
        </row>
        <row r="106">
          <cell r="A106" t="str">
            <v>0883</v>
          </cell>
          <cell r="C106">
            <v>57</v>
          </cell>
          <cell r="D106" t="str">
            <v>93</v>
          </cell>
          <cell r="E106" t="str">
            <v>93 Community &amp; Human Services</v>
          </cell>
          <cell r="F106">
            <v>60</v>
          </cell>
          <cell r="G106" t="str">
            <v>1135</v>
          </cell>
          <cell r="H106" t="str">
            <v>Mental Illness and Drug Dependency</v>
          </cell>
          <cell r="I106" t="str">
            <v>0883</v>
          </cell>
          <cell r="J106" t="str">
            <v>Sheriff MIDD</v>
          </cell>
          <cell r="K106" t="str">
            <v>LSJ</v>
          </cell>
          <cell r="L106">
            <v>164475</v>
          </cell>
          <cell r="M106">
            <v>0</v>
          </cell>
          <cell r="N106">
            <v>1</v>
          </cell>
        </row>
        <row r="107">
          <cell r="A107" t="str">
            <v>0887</v>
          </cell>
          <cell r="C107">
            <v>80</v>
          </cell>
          <cell r="D107" t="str">
            <v>93</v>
          </cell>
          <cell r="E107" t="str">
            <v>93 Community &amp; Human Services</v>
          </cell>
          <cell r="F107">
            <v>83</v>
          </cell>
          <cell r="G107" t="str">
            <v>1421</v>
          </cell>
          <cell r="H107" t="str">
            <v>Children and Family Services</v>
          </cell>
          <cell r="I107" t="str">
            <v>0887</v>
          </cell>
          <cell r="J107" t="str">
            <v>Children and Family Services Transfers to Community and Human Services</v>
          </cell>
          <cell r="K107" t="str">
            <v>HHS</v>
          </cell>
          <cell r="L107">
            <v>1426071</v>
          </cell>
          <cell r="M107">
            <v>0</v>
          </cell>
          <cell r="N107">
            <v>0</v>
          </cell>
        </row>
        <row r="108">
          <cell r="A108" t="str">
            <v>0888</v>
          </cell>
          <cell r="C108">
            <v>81</v>
          </cell>
          <cell r="D108" t="str">
            <v>93</v>
          </cell>
          <cell r="E108" t="str">
            <v>93 Community &amp; Human Services</v>
          </cell>
          <cell r="F108">
            <v>84</v>
          </cell>
          <cell r="G108" t="str">
            <v>1421</v>
          </cell>
          <cell r="H108" t="str">
            <v>Children and Family Services</v>
          </cell>
          <cell r="I108" t="str">
            <v>0888</v>
          </cell>
          <cell r="J108" t="str">
            <v>Children and Family Services Community Services - Operating</v>
          </cell>
          <cell r="K108" t="str">
            <v>HHS</v>
          </cell>
          <cell r="L108">
            <v>5105588</v>
          </cell>
          <cell r="M108">
            <v>1521686</v>
          </cell>
          <cell r="N108">
            <v>16.5</v>
          </cell>
        </row>
        <row r="109">
          <cell r="A109" t="str">
            <v>0904</v>
          </cell>
          <cell r="C109">
            <v>79</v>
          </cell>
          <cell r="D109" t="str">
            <v>96</v>
          </cell>
          <cell r="E109" t="str">
            <v>96 Administrative Offices</v>
          </cell>
          <cell r="F109">
            <v>82</v>
          </cell>
          <cell r="G109" t="str">
            <v>1396</v>
          </cell>
          <cell r="H109" t="str">
            <v>Risk Abatement/2006 Fund</v>
          </cell>
          <cell r="I109" t="str">
            <v>0904</v>
          </cell>
          <cell r="J109" t="str">
            <v>OMB/2006 Fund</v>
          </cell>
          <cell r="K109" t="str">
            <v>GG</v>
          </cell>
          <cell r="L109">
            <v>50000</v>
          </cell>
          <cell r="M109">
            <v>0</v>
          </cell>
          <cell r="N109">
            <v>0</v>
          </cell>
        </row>
        <row r="110">
          <cell r="A110" t="str">
            <v>0910</v>
          </cell>
          <cell r="C110">
            <v>42</v>
          </cell>
          <cell r="D110" t="str">
            <v>90</v>
          </cell>
          <cell r="E110" t="str">
            <v>90 Adult and Juvenile Detention</v>
          </cell>
          <cell r="F110">
            <v>45</v>
          </cell>
          <cell r="G110" t="str">
            <v>0010</v>
          </cell>
          <cell r="H110" t="str">
            <v>General</v>
          </cell>
          <cell r="I110" t="str">
            <v>0910</v>
          </cell>
          <cell r="J110" t="str">
            <v>Adult and Juvenile Detention</v>
          </cell>
          <cell r="K110" t="str">
            <v>LSJ</v>
          </cell>
          <cell r="L110">
            <v>124619031</v>
          </cell>
          <cell r="M110">
            <v>35486016</v>
          </cell>
          <cell r="N110">
            <v>935.5</v>
          </cell>
        </row>
        <row r="111">
          <cell r="A111" t="str">
            <v>0914</v>
          </cell>
          <cell r="C111">
            <v>44</v>
          </cell>
          <cell r="D111" t="str">
            <v>90</v>
          </cell>
          <cell r="E111" t="str">
            <v>90 Adult and Juvenile Detention</v>
          </cell>
          <cell r="F111">
            <v>47</v>
          </cell>
          <cell r="G111" t="str">
            <v>0016</v>
          </cell>
          <cell r="H111" t="str">
            <v>Inmate Welfare</v>
          </cell>
          <cell r="I111" t="str">
            <v>0914</v>
          </cell>
          <cell r="J111" t="str">
            <v>Inmate Welfare - Adult</v>
          </cell>
          <cell r="K111" t="str">
            <v>LSJ</v>
          </cell>
          <cell r="L111">
            <v>1132412</v>
          </cell>
          <cell r="M111">
            <v>900000</v>
          </cell>
          <cell r="N111">
            <v>0</v>
          </cell>
        </row>
        <row r="112">
          <cell r="A112" t="str">
            <v>0915</v>
          </cell>
          <cell r="C112">
            <v>45</v>
          </cell>
          <cell r="D112" t="str">
            <v>90</v>
          </cell>
          <cell r="E112" t="str">
            <v>90 Adult and Juvenile Detention</v>
          </cell>
          <cell r="F112">
            <v>48</v>
          </cell>
          <cell r="G112" t="str">
            <v>0016</v>
          </cell>
          <cell r="H112" t="str">
            <v>Inmate Welfare</v>
          </cell>
          <cell r="I112" t="str">
            <v>0915</v>
          </cell>
          <cell r="J112" t="str">
            <v>Inmate Welfare - Juvenile</v>
          </cell>
          <cell r="K112" t="str">
            <v>LSJ</v>
          </cell>
          <cell r="L112">
            <v>5000</v>
          </cell>
          <cell r="M112">
            <v>0</v>
          </cell>
          <cell r="N112">
            <v>0</v>
          </cell>
        </row>
        <row r="113">
          <cell r="A113" t="str">
            <v>0920</v>
          </cell>
          <cell r="C113">
            <v>49</v>
          </cell>
          <cell r="D113" t="str">
            <v>93</v>
          </cell>
          <cell r="E113" t="str">
            <v>93 Community &amp; Human Services</v>
          </cell>
          <cell r="F113">
            <v>52</v>
          </cell>
          <cell r="G113" t="str">
            <v>1070</v>
          </cell>
          <cell r="H113" t="str">
            <v>Developmental Disabilities</v>
          </cell>
          <cell r="I113" t="str">
            <v>0920</v>
          </cell>
          <cell r="J113" t="str">
            <v>Developmental Disabilities</v>
          </cell>
          <cell r="K113" t="str">
            <v>HHS</v>
          </cell>
          <cell r="L113">
            <v>28379501</v>
          </cell>
          <cell r="M113">
            <v>27881240</v>
          </cell>
          <cell r="N113">
            <v>16</v>
          </cell>
        </row>
        <row r="114">
          <cell r="A114" t="str">
            <v>0924</v>
          </cell>
          <cell r="C114">
            <v>53</v>
          </cell>
          <cell r="D114" t="str">
            <v>93</v>
          </cell>
          <cell r="E114" t="str">
            <v>93 Community &amp; Human Services</v>
          </cell>
          <cell r="F114">
            <v>56</v>
          </cell>
          <cell r="G114" t="str">
            <v>1120</v>
          </cell>
          <cell r="H114" t="str">
            <v>Mental Health</v>
          </cell>
          <cell r="I114" t="str">
            <v>0924</v>
          </cell>
          <cell r="J114" t="str">
            <v>MHCADS - Mental Health</v>
          </cell>
          <cell r="K114" t="str">
            <v>HHS</v>
          </cell>
          <cell r="L114">
            <v>174417973</v>
          </cell>
          <cell r="M114">
            <v>177480816</v>
          </cell>
          <cell r="N114">
            <v>73.5</v>
          </cell>
        </row>
        <row r="115">
          <cell r="A115" t="str">
            <v>0935</v>
          </cell>
          <cell r="C115">
            <v>50</v>
          </cell>
          <cell r="D115" t="str">
            <v>93</v>
          </cell>
          <cell r="E115" t="str">
            <v>93 Community &amp; Human Services</v>
          </cell>
          <cell r="F115">
            <v>53</v>
          </cell>
          <cell r="G115" t="str">
            <v>1070</v>
          </cell>
          <cell r="H115" t="str">
            <v>Developmental Disabilities</v>
          </cell>
          <cell r="I115" t="str">
            <v>0935</v>
          </cell>
          <cell r="J115" t="str">
            <v>Community and Human Services Administration</v>
          </cell>
          <cell r="K115" t="str">
            <v>HHS</v>
          </cell>
          <cell r="L115">
            <v>6461293</v>
          </cell>
          <cell r="M115">
            <v>6179866</v>
          </cell>
          <cell r="N115">
            <v>36</v>
          </cell>
        </row>
        <row r="116">
          <cell r="A116" t="str">
            <v>0936</v>
          </cell>
          <cell r="C116">
            <v>93</v>
          </cell>
          <cell r="D116" t="str">
            <v>93</v>
          </cell>
          <cell r="E116" t="str">
            <v>93 Community &amp; Human Services</v>
          </cell>
          <cell r="F116">
            <v>96</v>
          </cell>
          <cell r="G116" t="str">
            <v>2240</v>
          </cell>
          <cell r="H116" t="str">
            <v>Work Training</v>
          </cell>
          <cell r="I116" t="str">
            <v>0936</v>
          </cell>
          <cell r="J116" t="str">
            <v>Work Training Program</v>
          </cell>
          <cell r="K116" t="str">
            <v>HHS</v>
          </cell>
          <cell r="L116">
            <v>10361128</v>
          </cell>
          <cell r="M116">
            <v>10044941</v>
          </cell>
          <cell r="N116">
            <v>60.28</v>
          </cell>
        </row>
        <row r="117">
          <cell r="A117" t="str">
            <v>0950</v>
          </cell>
          <cell r="C117">
            <v>43</v>
          </cell>
          <cell r="D117" t="str">
            <v>93</v>
          </cell>
          <cell r="E117" t="str">
            <v>93 Community &amp; Human Services</v>
          </cell>
          <cell r="F117">
            <v>46</v>
          </cell>
          <cell r="G117" t="str">
            <v>0010</v>
          </cell>
          <cell r="H117" t="str">
            <v>General</v>
          </cell>
          <cell r="I117" t="str">
            <v>0950</v>
          </cell>
          <cell r="J117" t="str">
            <v>Office of the Public Defender</v>
          </cell>
          <cell r="K117" t="str">
            <v>LSJ</v>
          </cell>
          <cell r="L117">
            <v>36598164</v>
          </cell>
          <cell r="M117">
            <v>2619354</v>
          </cell>
          <cell r="N117">
            <v>16.75</v>
          </cell>
        </row>
        <row r="118">
          <cell r="A118" t="str">
            <v>0960</v>
          </cell>
          <cell r="C118">
            <v>72</v>
          </cell>
          <cell r="D118" t="str">
            <v>93</v>
          </cell>
          <cell r="E118" t="str">
            <v>93 Community &amp; Human Services</v>
          </cell>
          <cell r="F118">
            <v>75</v>
          </cell>
          <cell r="G118" t="str">
            <v>1260</v>
          </cell>
          <cell r="H118" t="str">
            <v>Alcoholism and Substance Abuse Services</v>
          </cell>
          <cell r="I118" t="str">
            <v>0960</v>
          </cell>
          <cell r="J118" t="str">
            <v>MHCADS - Alcoholism and Substance Abuse</v>
          </cell>
          <cell r="K118" t="str">
            <v>HHS</v>
          </cell>
          <cell r="L118">
            <v>30731877</v>
          </cell>
          <cell r="M118">
            <v>30585856</v>
          </cell>
          <cell r="N118">
            <v>36.9</v>
          </cell>
        </row>
        <row r="119">
          <cell r="A119" t="str">
            <v>0983</v>
          </cell>
          <cell r="C119">
            <v>58</v>
          </cell>
          <cell r="D119" t="str">
            <v>93</v>
          </cell>
          <cell r="E119" t="str">
            <v>93 Community &amp; Human Services</v>
          </cell>
          <cell r="F119">
            <v>61</v>
          </cell>
          <cell r="G119" t="str">
            <v>1135</v>
          </cell>
          <cell r="H119" t="str">
            <v>Mental Illness and Drug Dependency</v>
          </cell>
          <cell r="I119" t="str">
            <v>0983</v>
          </cell>
          <cell r="J119" t="str">
            <v>Office of Public Defender MIDD</v>
          </cell>
          <cell r="K119" t="str">
            <v>LSJ</v>
          </cell>
          <cell r="L119">
            <v>1797396</v>
          </cell>
          <cell r="M119">
            <v>0</v>
          </cell>
          <cell r="N119">
            <v>0</v>
          </cell>
        </row>
        <row r="120">
          <cell r="A120" t="str">
            <v>0984</v>
          </cell>
          <cell r="C120">
            <v>59</v>
          </cell>
          <cell r="D120" t="str">
            <v>93</v>
          </cell>
          <cell r="E120" t="str">
            <v>93 Community &amp; Human Services</v>
          </cell>
          <cell r="F120">
            <v>62</v>
          </cell>
          <cell r="G120" t="str">
            <v>1135</v>
          </cell>
          <cell r="H120" t="str">
            <v>Mental Illness and Drug Dependency</v>
          </cell>
          <cell r="I120" t="str">
            <v>0984</v>
          </cell>
          <cell r="J120" t="str">
            <v>District Court MIDD</v>
          </cell>
          <cell r="K120" t="str">
            <v>LSJ</v>
          </cell>
          <cell r="L120">
            <v>964832</v>
          </cell>
          <cell r="M120">
            <v>0</v>
          </cell>
          <cell r="N120">
            <v>7.5</v>
          </cell>
        </row>
        <row r="121">
          <cell r="A121" t="str">
            <v>0985</v>
          </cell>
          <cell r="C121">
            <v>60</v>
          </cell>
          <cell r="D121" t="str">
            <v>93</v>
          </cell>
          <cell r="E121" t="str">
            <v>93 Community &amp; Human Services</v>
          </cell>
          <cell r="F121">
            <v>63</v>
          </cell>
          <cell r="G121" t="str">
            <v>1135</v>
          </cell>
          <cell r="H121" t="str">
            <v>Mental Illness and Drug Dependency</v>
          </cell>
          <cell r="I121" t="str">
            <v>0985</v>
          </cell>
          <cell r="J121" t="str">
            <v>Adult and Juvenile Detention MIDD</v>
          </cell>
          <cell r="K121" t="str">
            <v>LSJ</v>
          </cell>
          <cell r="L121">
            <v>406000</v>
          </cell>
          <cell r="M121">
            <v>0</v>
          </cell>
          <cell r="N121">
            <v>0</v>
          </cell>
        </row>
        <row r="122">
          <cell r="A122" t="str">
            <v>0986</v>
          </cell>
          <cell r="C122">
            <v>61</v>
          </cell>
          <cell r="D122" t="str">
            <v>93</v>
          </cell>
          <cell r="E122" t="str">
            <v>93 Community &amp; Human Services</v>
          </cell>
          <cell r="F122">
            <v>64</v>
          </cell>
          <cell r="G122" t="str">
            <v>1135</v>
          </cell>
          <cell r="H122" t="str">
            <v>Mental Illness and Drug Dependency</v>
          </cell>
          <cell r="I122" t="str">
            <v>0986</v>
          </cell>
          <cell r="J122" t="str">
            <v>Jail Health Services MIDD</v>
          </cell>
          <cell r="K122" t="str">
            <v>LSJ</v>
          </cell>
          <cell r="L122">
            <v>3250372</v>
          </cell>
          <cell r="M122">
            <v>0</v>
          </cell>
          <cell r="N122">
            <v>18.85</v>
          </cell>
        </row>
        <row r="123">
          <cell r="A123" t="str">
            <v>0987</v>
          </cell>
          <cell r="C123">
            <v>62</v>
          </cell>
          <cell r="D123" t="str">
            <v>93</v>
          </cell>
          <cell r="E123" t="str">
            <v>93 Community &amp; Human Services</v>
          </cell>
          <cell r="F123">
            <v>65</v>
          </cell>
          <cell r="G123" t="str">
            <v>1135</v>
          </cell>
          <cell r="H123" t="str">
            <v>Mental Illness and Drug Dependency</v>
          </cell>
          <cell r="I123" t="str">
            <v>0987</v>
          </cell>
          <cell r="J123" t="str">
            <v>Mental Health and Substance Abuse MIDD</v>
          </cell>
          <cell r="K123" t="str">
            <v>HHS</v>
          </cell>
          <cell r="L123">
            <v>4979122</v>
          </cell>
          <cell r="M123">
            <v>0</v>
          </cell>
          <cell r="N123">
            <v>2.75</v>
          </cell>
        </row>
        <row r="124">
          <cell r="A124" t="str">
            <v>0990</v>
          </cell>
          <cell r="C124">
            <v>63</v>
          </cell>
          <cell r="D124" t="str">
            <v>93</v>
          </cell>
          <cell r="E124" t="str">
            <v>93 Community &amp; Human Services</v>
          </cell>
          <cell r="F124">
            <v>66</v>
          </cell>
          <cell r="G124" t="str">
            <v>1135</v>
          </cell>
          <cell r="H124" t="str">
            <v>Mental Illness and Drug Dependency</v>
          </cell>
          <cell r="I124" t="str">
            <v>0990</v>
          </cell>
          <cell r="J124" t="str">
            <v>Mental Illness and Drug Dependency Fund</v>
          </cell>
          <cell r="K124" t="str">
            <v>HHS</v>
          </cell>
          <cell r="L124">
            <v>40809577</v>
          </cell>
          <cell r="M124">
            <v>42345122</v>
          </cell>
          <cell r="N124">
            <v>13.75</v>
          </cell>
        </row>
        <row r="125">
          <cell r="A125" t="str">
            <v>1460M</v>
          </cell>
          <cell r="B125" t="str">
            <v>Y</v>
          </cell>
          <cell r="C125">
            <v>128</v>
          </cell>
          <cell r="D125" t="str">
            <v>70</v>
          </cell>
          <cell r="E125" t="str">
            <v>70 Transportation</v>
          </cell>
          <cell r="F125">
            <v>128</v>
          </cell>
          <cell r="G125" t="str">
            <v>1590</v>
          </cell>
          <cell r="H125" t="str">
            <v>King County Marine Operations</v>
          </cell>
          <cell r="I125" t="str">
            <v>1460M</v>
          </cell>
          <cell r="J125" t="str">
            <v>Marine Division</v>
          </cell>
          <cell r="K125" t="str">
            <v>PE</v>
          </cell>
          <cell r="L125">
            <v>18427469</v>
          </cell>
          <cell r="M125">
            <v>18427469</v>
          </cell>
          <cell r="N125">
            <v>19</v>
          </cell>
        </row>
        <row r="126">
          <cell r="A126" t="str">
            <v>1550M</v>
          </cell>
          <cell r="C126">
            <v>103</v>
          </cell>
          <cell r="D126" t="str">
            <v>14</v>
          </cell>
          <cell r="E126" t="str">
            <v>14 OIRM</v>
          </cell>
          <cell r="F126">
            <v>106</v>
          </cell>
          <cell r="G126" t="str">
            <v>5471</v>
          </cell>
          <cell r="H126" t="str">
            <v>Information Resource Management</v>
          </cell>
          <cell r="I126" t="str">
            <v>1550M</v>
          </cell>
          <cell r="J126" t="str">
            <v>Office of Information Resource Management</v>
          </cell>
          <cell r="K126" t="str">
            <v>GG</v>
          </cell>
          <cell r="L126">
            <v>4039792</v>
          </cell>
          <cell r="M126">
            <v>3218406</v>
          </cell>
          <cell r="N126">
            <v>27</v>
          </cell>
        </row>
        <row r="127">
          <cell r="A127" t="str">
            <v>2140</v>
          </cell>
          <cell r="C127">
            <v>91</v>
          </cell>
          <cell r="D127" t="str">
            <v>96</v>
          </cell>
          <cell r="E127" t="str">
            <v>96 Administrative Offices</v>
          </cell>
          <cell r="F127">
            <v>94</v>
          </cell>
          <cell r="G127" t="str">
            <v>2140</v>
          </cell>
          <cell r="H127" t="str">
            <v>Grants</v>
          </cell>
          <cell r="I127" t="str">
            <v>2140</v>
          </cell>
          <cell r="J127" t="str">
            <v>Grants</v>
          </cell>
          <cell r="K127" t="str">
            <v>GG</v>
          </cell>
          <cell r="L127">
            <v>21257683</v>
          </cell>
          <cell r="M127">
            <v>21257683</v>
          </cell>
          <cell r="N127">
            <v>72.6</v>
          </cell>
        </row>
        <row r="128">
          <cell r="A128" t="str">
            <v>3000</v>
          </cell>
          <cell r="C128">
            <v>115</v>
          </cell>
          <cell r="D128" t="str">
            <v>300</v>
          </cell>
          <cell r="E128" t="str">
            <v>300 Capital Improvement Program</v>
          </cell>
          <cell r="F128">
            <v>118</v>
          </cell>
          <cell r="G128" t="str">
            <v>3000</v>
          </cell>
          <cell r="H128" t="str">
            <v>Capital Improvement Program</v>
          </cell>
          <cell r="I128" t="str">
            <v>3000</v>
          </cell>
          <cell r="J128" t="str">
            <v>General Capital Improvement Programs</v>
          </cell>
          <cell r="K128" t="str">
            <v>CIP</v>
          </cell>
          <cell r="L128">
            <v>119025049</v>
          </cell>
          <cell r="M128">
            <v>119025049</v>
          </cell>
          <cell r="N128">
            <v>0</v>
          </cell>
        </row>
        <row r="129">
          <cell r="A129" t="str">
            <v>3001</v>
          </cell>
          <cell r="B129" t="str">
            <v>Y</v>
          </cell>
          <cell r="C129">
            <v>137</v>
          </cell>
          <cell r="D129" t="str">
            <v>300</v>
          </cell>
          <cell r="E129" t="str">
            <v>300 Capital Improvement Program</v>
          </cell>
          <cell r="F129">
            <v>137</v>
          </cell>
          <cell r="G129" t="str">
            <v>3000</v>
          </cell>
          <cell r="H129" t="str">
            <v>Capital Improvement Program</v>
          </cell>
          <cell r="I129" t="str">
            <v>3001</v>
          </cell>
          <cell r="J129" t="str">
            <v>Roads Capital Improvement Program</v>
          </cell>
          <cell r="K129" t="str">
            <v>CIP</v>
          </cell>
          <cell r="L129">
            <v>246818243</v>
          </cell>
          <cell r="M129">
            <v>246818243</v>
          </cell>
          <cell r="N129">
            <v>0</v>
          </cell>
        </row>
        <row r="130">
          <cell r="A130" t="str">
            <v>3003</v>
          </cell>
          <cell r="C130">
            <v>116</v>
          </cell>
          <cell r="D130" t="str">
            <v>300</v>
          </cell>
          <cell r="E130" t="str">
            <v>300 Capital Improvement Program</v>
          </cell>
          <cell r="F130">
            <v>119</v>
          </cell>
          <cell r="G130" t="str">
            <v>3000</v>
          </cell>
          <cell r="H130" t="str">
            <v>Capital Improvement Program</v>
          </cell>
          <cell r="I130" t="str">
            <v>3003</v>
          </cell>
          <cell r="J130" t="str">
            <v>Wastewater Treatment Capital Improvement Program</v>
          </cell>
          <cell r="K130" t="str">
            <v>CIP</v>
          </cell>
          <cell r="L130">
            <v>231755571</v>
          </cell>
          <cell r="M130">
            <v>231755571</v>
          </cell>
          <cell r="N130">
            <v>0</v>
          </cell>
        </row>
        <row r="131">
          <cell r="A131" t="str">
            <v>3004</v>
          </cell>
          <cell r="C131">
            <v>117</v>
          </cell>
          <cell r="D131" t="str">
            <v>300</v>
          </cell>
          <cell r="E131" t="str">
            <v>300 Capital Improvement Program</v>
          </cell>
          <cell r="F131">
            <v>120</v>
          </cell>
          <cell r="G131" t="str">
            <v>3000</v>
          </cell>
          <cell r="H131" t="str">
            <v>Capital Improvement Program</v>
          </cell>
          <cell r="I131" t="str">
            <v>3004</v>
          </cell>
          <cell r="J131" t="str">
            <v>Surface Water Capital Improvement Program</v>
          </cell>
          <cell r="K131" t="str">
            <v>CIP</v>
          </cell>
          <cell r="L131">
            <v>18920310</v>
          </cell>
          <cell r="M131">
            <v>18920310</v>
          </cell>
          <cell r="N131">
            <v>0</v>
          </cell>
        </row>
        <row r="132">
          <cell r="A132" t="str">
            <v>3005</v>
          </cell>
          <cell r="C132">
            <v>118</v>
          </cell>
          <cell r="D132" t="str">
            <v>300</v>
          </cell>
          <cell r="E132" t="str">
            <v>300 Capital Improvement Program</v>
          </cell>
          <cell r="F132">
            <v>121</v>
          </cell>
          <cell r="G132" t="str">
            <v>3000</v>
          </cell>
          <cell r="H132" t="str">
            <v>Capital Improvement Program</v>
          </cell>
          <cell r="I132" t="str">
            <v>3005</v>
          </cell>
          <cell r="J132" t="str">
            <v>Major Maintenance Capital Improvement Program</v>
          </cell>
          <cell r="K132" t="str">
            <v>CIP</v>
          </cell>
          <cell r="L132">
            <v>15611834</v>
          </cell>
          <cell r="M132">
            <v>15611834</v>
          </cell>
          <cell r="N132">
            <v>0</v>
          </cell>
        </row>
        <row r="133">
          <cell r="A133" t="str">
            <v>3006</v>
          </cell>
          <cell r="C133">
            <v>119</v>
          </cell>
          <cell r="D133" t="str">
            <v>300</v>
          </cell>
          <cell r="E133" t="str">
            <v>300 Capital Improvement Program</v>
          </cell>
          <cell r="F133">
            <v>122</v>
          </cell>
          <cell r="G133" t="str">
            <v>3000</v>
          </cell>
          <cell r="H133" t="str">
            <v>Capital Improvement Program</v>
          </cell>
          <cell r="I133" t="str">
            <v>3006</v>
          </cell>
          <cell r="J133" t="str">
            <v>Solid Waste Capital Improvement Program</v>
          </cell>
          <cell r="K133" t="str">
            <v>CIP</v>
          </cell>
          <cell r="L133">
            <v>13463012</v>
          </cell>
          <cell r="M133">
            <v>13463012</v>
          </cell>
          <cell r="N133">
            <v>0</v>
          </cell>
        </row>
        <row r="134">
          <cell r="A134" t="str">
            <v>3007</v>
          </cell>
          <cell r="B134" t="str">
            <v>Y</v>
          </cell>
          <cell r="C134">
            <v>139</v>
          </cell>
          <cell r="D134" t="str">
            <v>300</v>
          </cell>
          <cell r="E134" t="str">
            <v>300 Capital Improvement Program</v>
          </cell>
          <cell r="F134">
            <v>139</v>
          </cell>
          <cell r="G134" t="str">
            <v>3007</v>
          </cell>
          <cell r="H134" t="str">
            <v>Public Transportation Construction</v>
          </cell>
          <cell r="I134" t="str">
            <v>3007</v>
          </cell>
          <cell r="J134" t="str">
            <v>Public Transportation Capital (Transfer to Transit Operating)</v>
          </cell>
          <cell r="K134" t="str">
            <v>CIP</v>
          </cell>
          <cell r="L134">
            <v>65270621</v>
          </cell>
          <cell r="M134">
            <v>65270621</v>
          </cell>
          <cell r="N134">
            <v>0</v>
          </cell>
        </row>
        <row r="135">
          <cell r="A135" t="str">
            <v>3008</v>
          </cell>
          <cell r="B135" t="str">
            <v>Y</v>
          </cell>
          <cell r="C135">
            <v>138</v>
          </cell>
          <cell r="D135" t="str">
            <v>300</v>
          </cell>
          <cell r="E135" t="str">
            <v>300 Capital Improvement Program</v>
          </cell>
          <cell r="F135">
            <v>138</v>
          </cell>
          <cell r="G135" t="str">
            <v>3000</v>
          </cell>
          <cell r="H135" t="str">
            <v>Capital Improvement Program</v>
          </cell>
          <cell r="I135" t="str">
            <v>3008</v>
          </cell>
          <cell r="J135" t="str">
            <v>Public Transportation Capital Improvement Program</v>
          </cell>
          <cell r="K135" t="str">
            <v>CIP</v>
          </cell>
          <cell r="L135">
            <v>167160580</v>
          </cell>
          <cell r="M135">
            <v>167160580</v>
          </cell>
          <cell r="N135">
            <v>0</v>
          </cell>
        </row>
        <row r="136">
          <cell r="A136" t="str">
            <v>3180M</v>
          </cell>
          <cell r="C136">
            <v>104</v>
          </cell>
          <cell r="D136" t="str">
            <v>38</v>
          </cell>
          <cell r="E136" t="str">
            <v>38 Natural Resources &amp; Parks</v>
          </cell>
          <cell r="F136">
            <v>107</v>
          </cell>
          <cell r="G136" t="str">
            <v>5481</v>
          </cell>
          <cell r="H136" t="str">
            <v>Geographic Information Systems (GIS)</v>
          </cell>
          <cell r="I136" t="str">
            <v>3180M</v>
          </cell>
          <cell r="J136" t="str">
            <v>Geographic Information Systems</v>
          </cell>
          <cell r="K136" t="str">
            <v>PE</v>
          </cell>
          <cell r="L136">
            <v>4572242</v>
          </cell>
          <cell r="M136">
            <v>4593103</v>
          </cell>
          <cell r="N136">
            <v>27</v>
          </cell>
        </row>
        <row r="137">
          <cell r="A137" t="str">
            <v>4000M</v>
          </cell>
          <cell r="C137">
            <v>99</v>
          </cell>
          <cell r="D137" t="str">
            <v>38</v>
          </cell>
          <cell r="E137" t="str">
            <v>38 Natural Resources &amp; Parks</v>
          </cell>
          <cell r="F137">
            <v>102</v>
          </cell>
          <cell r="G137" t="str">
            <v>4610</v>
          </cell>
          <cell r="H137" t="str">
            <v>Water Quality</v>
          </cell>
          <cell r="I137" t="str">
            <v>4000M</v>
          </cell>
          <cell r="J137" t="str">
            <v>Wastewater Treatment</v>
          </cell>
          <cell r="K137" t="str">
            <v>PE</v>
          </cell>
          <cell r="L137">
            <v>111159987</v>
          </cell>
          <cell r="M137">
            <v>342095303</v>
          </cell>
          <cell r="N137">
            <v>595.2</v>
          </cell>
        </row>
        <row r="138">
          <cell r="A138" t="str">
            <v>4999M</v>
          </cell>
          <cell r="C138">
            <v>114</v>
          </cell>
          <cell r="D138" t="str">
            <v>98</v>
          </cell>
          <cell r="E138" t="str">
            <v>98 Debt Service</v>
          </cell>
          <cell r="F138">
            <v>117</v>
          </cell>
          <cell r="G138" t="str">
            <v>4610</v>
          </cell>
          <cell r="H138" t="str">
            <v>Water Quality</v>
          </cell>
          <cell r="I138" t="str">
            <v>4999M</v>
          </cell>
          <cell r="J138" t="str">
            <v>Wastewater Treatment Debt Service</v>
          </cell>
          <cell r="K138" t="str">
            <v>DS</v>
          </cell>
          <cell r="L138">
            <v>188627713</v>
          </cell>
          <cell r="M138">
            <v>0</v>
          </cell>
          <cell r="N138">
            <v>0</v>
          </cell>
        </row>
        <row r="139">
          <cell r="A139" t="str">
            <v>5000M</v>
          </cell>
          <cell r="B139" t="str">
            <v>Y</v>
          </cell>
          <cell r="C139">
            <v>131</v>
          </cell>
          <cell r="D139" t="str">
            <v>70</v>
          </cell>
          <cell r="E139" t="str">
            <v>70 Transportation</v>
          </cell>
          <cell r="F139">
            <v>131</v>
          </cell>
          <cell r="G139" t="str">
            <v>4640</v>
          </cell>
          <cell r="H139" t="str">
            <v>Public Transportation</v>
          </cell>
          <cell r="I139" t="str">
            <v>5000M</v>
          </cell>
          <cell r="J139" t="str">
            <v>Transit</v>
          </cell>
          <cell r="K139" t="str">
            <v>PE</v>
          </cell>
          <cell r="L139">
            <v>1208870057</v>
          </cell>
          <cell r="M139">
            <v>1114072597</v>
          </cell>
          <cell r="N139">
            <v>4030.07</v>
          </cell>
        </row>
        <row r="140">
          <cell r="A140" t="str">
            <v>5002M</v>
          </cell>
          <cell r="B140" t="str">
            <v>Y</v>
          </cell>
          <cell r="C140">
            <v>133</v>
          </cell>
          <cell r="D140" t="str">
            <v>70</v>
          </cell>
          <cell r="E140" t="str">
            <v>70 Transportation</v>
          </cell>
          <cell r="F140">
            <v>133</v>
          </cell>
          <cell r="G140" t="str">
            <v>4647</v>
          </cell>
          <cell r="H140" t="str">
            <v>Revenue Fleet Replacement</v>
          </cell>
          <cell r="I140" t="str">
            <v>5002M</v>
          </cell>
          <cell r="J140" t="str">
            <v>Transit Revenue Vehicle Replacement</v>
          </cell>
          <cell r="K140" t="str">
            <v>PE</v>
          </cell>
          <cell r="L140">
            <v>135099610</v>
          </cell>
          <cell r="M140">
            <v>68294000</v>
          </cell>
          <cell r="N140">
            <v>0</v>
          </cell>
        </row>
        <row r="141">
          <cell r="A141" t="str">
            <v>5010M</v>
          </cell>
          <cell r="B141" t="str">
            <v>Y</v>
          </cell>
          <cell r="C141">
            <v>132</v>
          </cell>
          <cell r="D141" t="str">
            <v>70</v>
          </cell>
          <cell r="E141" t="str">
            <v>70 Transportation</v>
          </cell>
          <cell r="F141">
            <v>132</v>
          </cell>
          <cell r="G141" t="str">
            <v>4640</v>
          </cell>
          <cell r="H141" t="str">
            <v>Public Transportation</v>
          </cell>
          <cell r="I141" t="str">
            <v>5010M</v>
          </cell>
          <cell r="J141" t="str">
            <v>DOT Director's Office</v>
          </cell>
          <cell r="K141" t="str">
            <v>PE</v>
          </cell>
          <cell r="L141">
            <v>26581928</v>
          </cell>
          <cell r="M141">
            <v>6919469</v>
          </cell>
          <cell r="N141">
            <v>92.15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R978"/>
  <sheetViews>
    <sheetView tabSelected="1" zoomScale="110" zoomScaleNormal="110" workbookViewId="0" topLeftCell="D1">
      <pane ySplit="3390" topLeftCell="A166" activePane="bottomLeft" state="split"/>
      <selection pane="topLeft" activeCell="L2" sqref="L2"/>
      <selection pane="bottomLeft" activeCell="E174" sqref="E174"/>
    </sheetView>
  </sheetViews>
  <sheetFormatPr defaultColWidth="9.140625" defaultRowHeight="12.75"/>
  <cols>
    <col min="1" max="1" width="5.28125" style="0" customWidth="1"/>
    <col min="2" max="2" width="6.8515625" style="1" customWidth="1"/>
    <col min="3" max="3" width="0.13671875" style="1" customWidth="1"/>
    <col min="4" max="4" width="11.7109375" style="0" customWidth="1"/>
    <col min="5" max="5" width="56.7109375" style="0" customWidth="1"/>
    <col min="6" max="6" width="15.57421875" style="2" customWidth="1"/>
    <col min="7" max="7" width="10.00390625" style="3" customWidth="1"/>
    <col min="8" max="8" width="19.28125" style="4" hidden="1" customWidth="1"/>
    <col min="9" max="10" width="19.28125" style="0" hidden="1" customWidth="1"/>
    <col min="11" max="11" width="0.71875" style="0" hidden="1" customWidth="1"/>
    <col min="12" max="12" width="19.28125" style="4" customWidth="1"/>
    <col min="13" max="13" width="8.7109375" style="3" customWidth="1"/>
    <col min="14" max="14" width="10.7109375" style="0" customWidth="1"/>
    <col min="15" max="15" width="13.28125" style="3" customWidth="1"/>
    <col min="16" max="16" width="14.00390625" style="0" customWidth="1"/>
    <col min="17" max="17" width="10.57421875" style="0" customWidth="1"/>
    <col min="18" max="18" width="16.8515625" style="0" bestFit="1" customWidth="1"/>
    <col min="19" max="41" width="15.00390625" style="0" customWidth="1"/>
  </cols>
  <sheetData>
    <row r="1" ht="12.75">
      <c r="B1"/>
    </row>
    <row r="2" ht="12.75">
      <c r="B2"/>
    </row>
    <row r="3" ht="12.75">
      <c r="B3"/>
    </row>
    <row r="4" ht="12.75">
      <c r="B4"/>
    </row>
    <row r="5" spans="2:5" ht="12.75">
      <c r="B5"/>
      <c r="E5" s="5" t="s">
        <v>679</v>
      </c>
    </row>
    <row r="6" ht="12.75">
      <c r="H6"/>
    </row>
    <row r="7" spans="1:17" ht="45.6" customHeight="1">
      <c r="A7" s="69"/>
      <c r="B7" s="70"/>
      <c r="C7" s="69"/>
      <c r="D7" s="70"/>
      <c r="E7" s="6"/>
      <c r="F7" s="69" t="s">
        <v>0</v>
      </c>
      <c r="G7" s="70"/>
      <c r="H7" s="7" t="s">
        <v>1</v>
      </c>
      <c r="I7" s="8"/>
      <c r="J7" s="7" t="s">
        <v>2</v>
      </c>
      <c r="K7" s="8"/>
      <c r="L7" s="71" t="s">
        <v>3</v>
      </c>
      <c r="M7" s="70"/>
      <c r="N7" s="69" t="s">
        <v>4</v>
      </c>
      <c r="O7" s="70"/>
      <c r="P7" s="69" t="s">
        <v>5</v>
      </c>
      <c r="Q7" s="70"/>
    </row>
    <row r="8" spans="1:17" ht="17.45" customHeight="1">
      <c r="A8" s="9" t="s">
        <v>6</v>
      </c>
      <c r="B8" s="9" t="s">
        <v>7</v>
      </c>
      <c r="C8" s="10" t="s">
        <v>8</v>
      </c>
      <c r="D8" s="10" t="s">
        <v>9</v>
      </c>
      <c r="E8" s="10" t="s">
        <v>10</v>
      </c>
      <c r="F8" s="11" t="s">
        <v>11</v>
      </c>
      <c r="G8" s="12" t="s">
        <v>12</v>
      </c>
      <c r="H8" s="11" t="s">
        <v>11</v>
      </c>
      <c r="I8" s="13" t="s">
        <v>12</v>
      </c>
      <c r="J8" s="14" t="s">
        <v>11</v>
      </c>
      <c r="K8" s="15" t="s">
        <v>12</v>
      </c>
      <c r="L8" s="16" t="s">
        <v>11</v>
      </c>
      <c r="M8" s="12" t="s">
        <v>13</v>
      </c>
      <c r="N8" s="11" t="s">
        <v>11</v>
      </c>
      <c r="O8" s="12" t="s">
        <v>12</v>
      </c>
      <c r="P8" s="17" t="s">
        <v>11</v>
      </c>
      <c r="Q8" s="18" t="s">
        <v>13</v>
      </c>
    </row>
    <row r="9" spans="1:17" ht="12.75">
      <c r="A9" s="14" t="s">
        <v>14</v>
      </c>
      <c r="B9" s="19"/>
      <c r="C9" s="19"/>
      <c r="D9" s="19"/>
      <c r="E9" s="19"/>
      <c r="F9" s="20"/>
      <c r="G9" s="21"/>
      <c r="H9" s="20"/>
      <c r="I9" s="22"/>
      <c r="J9" s="20"/>
      <c r="K9" s="20"/>
      <c r="L9" s="23"/>
      <c r="M9" s="24"/>
      <c r="N9" s="20"/>
      <c r="O9" s="24"/>
      <c r="P9" s="20"/>
      <c r="Q9" s="25"/>
    </row>
    <row r="10" spans="1:17" ht="12.75">
      <c r="A10" s="26"/>
      <c r="B10" s="27">
        <v>6</v>
      </c>
      <c r="C10" s="28" t="s">
        <v>15</v>
      </c>
      <c r="D10" s="28"/>
      <c r="E10" s="28"/>
      <c r="F10" s="29"/>
      <c r="G10" s="30"/>
      <c r="H10" s="29"/>
      <c r="I10" s="31"/>
      <c r="J10" s="29"/>
      <c r="K10" s="29"/>
      <c r="L10" s="32"/>
      <c r="M10" s="33"/>
      <c r="N10" s="29"/>
      <c r="O10" s="33"/>
      <c r="P10" s="29"/>
      <c r="Q10" s="34"/>
    </row>
    <row r="11" spans="1:17" ht="12.75">
      <c r="A11" s="26"/>
      <c r="B11" s="27"/>
      <c r="C11" s="28"/>
      <c r="D11" s="28" t="s">
        <v>16</v>
      </c>
      <c r="E11" s="28" t="s">
        <v>17</v>
      </c>
      <c r="F11" s="29">
        <v>265580</v>
      </c>
      <c r="G11" s="33">
        <v>2</v>
      </c>
      <c r="H11" s="29"/>
      <c r="I11" s="31"/>
      <c r="J11" s="29">
        <v>-14300</v>
      </c>
      <c r="K11" s="29">
        <v>0</v>
      </c>
      <c r="L11" s="42">
        <f>J11+H11</f>
        <v>-14300</v>
      </c>
      <c r="M11" s="33">
        <f>K11+I11</f>
        <v>0</v>
      </c>
      <c r="N11" s="29"/>
      <c r="O11" s="33"/>
      <c r="P11" s="29">
        <v>251280</v>
      </c>
      <c r="Q11" s="34">
        <v>2</v>
      </c>
    </row>
    <row r="12" spans="1:17" ht="12.75">
      <c r="A12" s="26"/>
      <c r="B12" s="27"/>
      <c r="C12" s="28"/>
      <c r="D12" s="28" t="s">
        <v>18</v>
      </c>
      <c r="E12" s="28" t="s">
        <v>19</v>
      </c>
      <c r="F12" s="29">
        <v>265580</v>
      </c>
      <c r="G12" s="33">
        <v>2</v>
      </c>
      <c r="H12" s="29"/>
      <c r="I12" s="31"/>
      <c r="J12" s="29">
        <v>-14297</v>
      </c>
      <c r="K12" s="29">
        <v>0</v>
      </c>
      <c r="L12" s="42">
        <f aca="true" t="shared" si="0" ref="L12:M75">J12+H12</f>
        <v>-14297</v>
      </c>
      <c r="M12" s="33">
        <f t="shared" si="0"/>
        <v>0</v>
      </c>
      <c r="N12" s="29"/>
      <c r="O12" s="33"/>
      <c r="P12" s="29">
        <v>251283</v>
      </c>
      <c r="Q12" s="34">
        <v>2</v>
      </c>
    </row>
    <row r="13" spans="1:17" ht="12.75">
      <c r="A13" s="26"/>
      <c r="B13" s="27"/>
      <c r="C13" s="28"/>
      <c r="D13" s="28" t="s">
        <v>20</v>
      </c>
      <c r="E13" s="28" t="s">
        <v>21</v>
      </c>
      <c r="F13" s="29">
        <v>265580</v>
      </c>
      <c r="G13" s="33">
        <v>2</v>
      </c>
      <c r="H13" s="29"/>
      <c r="I13" s="31"/>
      <c r="J13" s="29">
        <v>-14297</v>
      </c>
      <c r="K13" s="29">
        <v>0</v>
      </c>
      <c r="L13" s="42">
        <f t="shared" si="0"/>
        <v>-14297</v>
      </c>
      <c r="M13" s="33">
        <f t="shared" si="0"/>
        <v>0</v>
      </c>
      <c r="N13" s="29"/>
      <c r="O13" s="33"/>
      <c r="P13" s="29">
        <v>251283</v>
      </c>
      <c r="Q13" s="34">
        <v>2</v>
      </c>
    </row>
    <row r="14" spans="1:17" ht="12.75">
      <c r="A14" s="26"/>
      <c r="B14" s="27"/>
      <c r="C14" s="28"/>
      <c r="D14" s="28" t="s">
        <v>22</v>
      </c>
      <c r="E14" s="28" t="s">
        <v>23</v>
      </c>
      <c r="F14" s="29">
        <v>265580</v>
      </c>
      <c r="G14" s="33">
        <v>2</v>
      </c>
      <c r="H14" s="29"/>
      <c r="I14" s="31"/>
      <c r="J14" s="29">
        <v>-14297</v>
      </c>
      <c r="K14" s="29">
        <v>0</v>
      </c>
      <c r="L14" s="42">
        <f t="shared" si="0"/>
        <v>-14297</v>
      </c>
      <c r="M14" s="33">
        <f t="shared" si="0"/>
        <v>0</v>
      </c>
      <c r="N14" s="29"/>
      <c r="O14" s="33"/>
      <c r="P14" s="29">
        <v>251283</v>
      </c>
      <c r="Q14" s="34">
        <v>2</v>
      </c>
    </row>
    <row r="15" spans="1:17" ht="12.75">
      <c r="A15" s="26"/>
      <c r="B15" s="27"/>
      <c r="C15" s="28"/>
      <c r="D15" s="28" t="s">
        <v>24</v>
      </c>
      <c r="E15" s="28" t="s">
        <v>25</v>
      </c>
      <c r="F15" s="29">
        <v>265580</v>
      </c>
      <c r="G15" s="33">
        <v>2</v>
      </c>
      <c r="H15" s="29"/>
      <c r="I15" s="31"/>
      <c r="J15" s="29">
        <v>-14297</v>
      </c>
      <c r="K15" s="29">
        <v>0</v>
      </c>
      <c r="L15" s="42">
        <f t="shared" si="0"/>
        <v>-14297</v>
      </c>
      <c r="M15" s="33">
        <f t="shared" si="0"/>
        <v>0</v>
      </c>
      <c r="N15" s="29"/>
      <c r="O15" s="33"/>
      <c r="P15" s="29">
        <v>251283</v>
      </c>
      <c r="Q15" s="34">
        <v>2</v>
      </c>
    </row>
    <row r="16" spans="1:17" ht="12.75">
      <c r="A16" s="26"/>
      <c r="B16" s="27"/>
      <c r="C16" s="28"/>
      <c r="D16" s="28" t="s">
        <v>26</v>
      </c>
      <c r="E16" s="28" t="s">
        <v>27</v>
      </c>
      <c r="F16" s="29">
        <v>265580</v>
      </c>
      <c r="G16" s="33">
        <v>2</v>
      </c>
      <c r="H16" s="29"/>
      <c r="I16" s="31"/>
      <c r="J16" s="29">
        <v>-14297</v>
      </c>
      <c r="K16" s="29">
        <v>0</v>
      </c>
      <c r="L16" s="42">
        <f t="shared" si="0"/>
        <v>-14297</v>
      </c>
      <c r="M16" s="33">
        <f t="shared" si="0"/>
        <v>0</v>
      </c>
      <c r="N16" s="29"/>
      <c r="O16" s="33"/>
      <c r="P16" s="29">
        <v>251283</v>
      </c>
      <c r="Q16" s="34">
        <v>2</v>
      </c>
    </row>
    <row r="17" spans="1:17" ht="12.75">
      <c r="A17" s="26"/>
      <c r="B17" s="27"/>
      <c r="C17" s="28"/>
      <c r="D17" s="28" t="s">
        <v>28</v>
      </c>
      <c r="E17" s="28" t="s">
        <v>29</v>
      </c>
      <c r="F17" s="29">
        <v>265580</v>
      </c>
      <c r="G17" s="33">
        <v>2</v>
      </c>
      <c r="H17" s="29"/>
      <c r="I17" s="31"/>
      <c r="J17" s="29">
        <v>-14297</v>
      </c>
      <c r="K17" s="29">
        <v>0</v>
      </c>
      <c r="L17" s="42">
        <f t="shared" si="0"/>
        <v>-14297</v>
      </c>
      <c r="M17" s="33">
        <f t="shared" si="0"/>
        <v>0</v>
      </c>
      <c r="N17" s="29"/>
      <c r="O17" s="33"/>
      <c r="P17" s="29">
        <v>251283</v>
      </c>
      <c r="Q17" s="34">
        <v>2</v>
      </c>
    </row>
    <row r="18" spans="1:17" ht="12.75">
      <c r="A18" s="26"/>
      <c r="B18" s="27"/>
      <c r="C18" s="28"/>
      <c r="D18" s="28" t="s">
        <v>30</v>
      </c>
      <c r="E18" s="28" t="s">
        <v>31</v>
      </c>
      <c r="F18" s="29">
        <v>265580</v>
      </c>
      <c r="G18" s="33">
        <v>2</v>
      </c>
      <c r="H18" s="29"/>
      <c r="I18" s="31"/>
      <c r="J18" s="29">
        <v>-14297</v>
      </c>
      <c r="K18" s="29">
        <v>0</v>
      </c>
      <c r="L18" s="42">
        <f t="shared" si="0"/>
        <v>-14297</v>
      </c>
      <c r="M18" s="33">
        <f t="shared" si="0"/>
        <v>0</v>
      </c>
      <c r="N18" s="29"/>
      <c r="O18" s="33"/>
      <c r="P18" s="29">
        <v>251283</v>
      </c>
      <c r="Q18" s="34">
        <v>2</v>
      </c>
    </row>
    <row r="19" spans="1:17" ht="12.75">
      <c r="A19" s="26"/>
      <c r="B19" s="27"/>
      <c r="C19" s="28"/>
      <c r="D19" s="28" t="s">
        <v>32</v>
      </c>
      <c r="E19" s="28" t="s">
        <v>33</v>
      </c>
      <c r="F19" s="29">
        <v>265580</v>
      </c>
      <c r="G19" s="33">
        <v>2</v>
      </c>
      <c r="H19" s="29"/>
      <c r="I19" s="31"/>
      <c r="J19" s="29">
        <v>-14297</v>
      </c>
      <c r="K19" s="29">
        <v>0</v>
      </c>
      <c r="L19" s="42">
        <f t="shared" si="0"/>
        <v>-14297</v>
      </c>
      <c r="M19" s="33">
        <f t="shared" si="0"/>
        <v>0</v>
      </c>
      <c r="N19" s="29"/>
      <c r="O19" s="33"/>
      <c r="P19" s="29">
        <v>251283</v>
      </c>
      <c r="Q19" s="34">
        <v>2</v>
      </c>
    </row>
    <row r="20" spans="1:17" ht="12.75">
      <c r="A20" s="26"/>
      <c r="B20" s="27"/>
      <c r="C20" s="19" t="s">
        <v>34</v>
      </c>
      <c r="D20" s="19"/>
      <c r="E20" s="19"/>
      <c r="F20" s="20">
        <v>2390220</v>
      </c>
      <c r="G20" s="24">
        <v>18</v>
      </c>
      <c r="H20" s="20"/>
      <c r="I20" s="22"/>
      <c r="J20" s="20">
        <v>-128676</v>
      </c>
      <c r="K20" s="20">
        <v>0</v>
      </c>
      <c r="L20" s="43">
        <f t="shared" si="0"/>
        <v>-128676</v>
      </c>
      <c r="M20" s="24">
        <f t="shared" si="0"/>
        <v>0</v>
      </c>
      <c r="N20" s="20"/>
      <c r="O20" s="24"/>
      <c r="P20" s="20">
        <v>2261544</v>
      </c>
      <c r="Q20" s="25">
        <v>18</v>
      </c>
    </row>
    <row r="21" spans="1:17" ht="12.75">
      <c r="A21" s="26"/>
      <c r="B21" s="27">
        <v>7</v>
      </c>
      <c r="C21" s="19" t="s">
        <v>35</v>
      </c>
      <c r="D21" s="19"/>
      <c r="E21" s="19"/>
      <c r="F21" s="20"/>
      <c r="G21" s="24"/>
      <c r="H21" s="20"/>
      <c r="I21" s="22"/>
      <c r="J21" s="20"/>
      <c r="K21" s="20"/>
      <c r="L21" s="43">
        <f t="shared" si="0"/>
        <v>0</v>
      </c>
      <c r="M21" s="24">
        <f t="shared" si="0"/>
        <v>0</v>
      </c>
      <c r="N21" s="20"/>
      <c r="O21" s="24"/>
      <c r="P21" s="20"/>
      <c r="Q21" s="25"/>
    </row>
    <row r="22" spans="1:17" ht="12.75">
      <c r="A22" s="26"/>
      <c r="B22" s="27"/>
      <c r="C22" s="28"/>
      <c r="D22" s="28" t="s">
        <v>36</v>
      </c>
      <c r="E22" s="28" t="s">
        <v>37</v>
      </c>
      <c r="F22" s="29">
        <v>3545539</v>
      </c>
      <c r="G22" s="33">
        <v>26</v>
      </c>
      <c r="H22" s="29"/>
      <c r="I22" s="31"/>
      <c r="J22" s="29">
        <v>128676</v>
      </c>
      <c r="K22" s="29">
        <v>0</v>
      </c>
      <c r="L22" s="42">
        <f t="shared" si="0"/>
        <v>128676</v>
      </c>
      <c r="M22" s="33">
        <f t="shared" si="0"/>
        <v>0</v>
      </c>
      <c r="N22" s="29"/>
      <c r="O22" s="33"/>
      <c r="P22" s="29">
        <v>3674215</v>
      </c>
      <c r="Q22" s="34">
        <v>26</v>
      </c>
    </row>
    <row r="23" spans="1:17" ht="12.75">
      <c r="A23" s="26"/>
      <c r="B23" s="27"/>
      <c r="C23" s="28"/>
      <c r="D23" s="28" t="s">
        <v>38</v>
      </c>
      <c r="E23" s="28" t="s">
        <v>39</v>
      </c>
      <c r="F23" s="29">
        <v>4253424</v>
      </c>
      <c r="G23" s="33">
        <v>23.1</v>
      </c>
      <c r="H23" s="29"/>
      <c r="I23" s="31"/>
      <c r="J23" s="29">
        <v>120602</v>
      </c>
      <c r="K23" s="29">
        <v>0</v>
      </c>
      <c r="L23" s="42">
        <f t="shared" si="0"/>
        <v>120602</v>
      </c>
      <c r="M23" s="33">
        <f t="shared" si="0"/>
        <v>0</v>
      </c>
      <c r="N23" s="29"/>
      <c r="O23" s="33"/>
      <c r="P23" s="29">
        <v>4374026</v>
      </c>
      <c r="Q23" s="34">
        <v>23.1</v>
      </c>
    </row>
    <row r="24" spans="1:17" ht="12.75">
      <c r="A24" s="26"/>
      <c r="B24" s="27"/>
      <c r="C24" s="28"/>
      <c r="D24" s="28" t="s">
        <v>40</v>
      </c>
      <c r="E24" s="28" t="s">
        <v>41</v>
      </c>
      <c r="F24" s="29">
        <v>3276194</v>
      </c>
      <c r="G24" s="33">
        <v>36</v>
      </c>
      <c r="H24" s="29"/>
      <c r="I24" s="31"/>
      <c r="J24" s="29"/>
      <c r="K24" s="29"/>
      <c r="L24" s="42">
        <f t="shared" si="0"/>
        <v>0</v>
      </c>
      <c r="M24" s="33">
        <f t="shared" si="0"/>
        <v>0</v>
      </c>
      <c r="N24" s="29"/>
      <c r="O24" s="33"/>
      <c r="P24" s="29">
        <v>3276194</v>
      </c>
      <c r="Q24" s="34">
        <v>36</v>
      </c>
    </row>
    <row r="25" spans="1:17" ht="12.75">
      <c r="A25" s="26"/>
      <c r="B25" s="27"/>
      <c r="C25" s="19" t="s">
        <v>42</v>
      </c>
      <c r="D25" s="19"/>
      <c r="E25" s="19"/>
      <c r="F25" s="20">
        <v>11075157</v>
      </c>
      <c r="G25" s="24">
        <v>85.1</v>
      </c>
      <c r="H25" s="20"/>
      <c r="I25" s="22"/>
      <c r="J25" s="20">
        <v>249278</v>
      </c>
      <c r="K25" s="20">
        <v>0</v>
      </c>
      <c r="L25" s="43">
        <f t="shared" si="0"/>
        <v>249278</v>
      </c>
      <c r="M25" s="24">
        <f t="shared" si="0"/>
        <v>0</v>
      </c>
      <c r="N25" s="20"/>
      <c r="O25" s="24"/>
      <c r="P25" s="20">
        <v>11324435</v>
      </c>
      <c r="Q25" s="25">
        <v>85.1</v>
      </c>
    </row>
    <row r="26" spans="1:17" ht="12.75">
      <c r="A26" s="26"/>
      <c r="B26" s="27">
        <v>8</v>
      </c>
      <c r="C26" s="19" t="s">
        <v>43</v>
      </c>
      <c r="D26" s="19"/>
      <c r="E26" s="19"/>
      <c r="F26" s="20"/>
      <c r="G26" s="24"/>
      <c r="H26" s="20"/>
      <c r="I26" s="22"/>
      <c r="J26" s="20"/>
      <c r="K26" s="20"/>
      <c r="L26" s="43">
        <f t="shared" si="0"/>
        <v>0</v>
      </c>
      <c r="M26" s="24">
        <f t="shared" si="0"/>
        <v>0</v>
      </c>
      <c r="N26" s="20"/>
      <c r="O26" s="24"/>
      <c r="P26" s="20"/>
      <c r="Q26" s="25"/>
    </row>
    <row r="27" spans="1:18" ht="12.75">
      <c r="A27" s="26"/>
      <c r="B27" s="27"/>
      <c r="C27" s="28"/>
      <c r="D27" s="28" t="s">
        <v>44</v>
      </c>
      <c r="E27" s="28" t="s">
        <v>43</v>
      </c>
      <c r="F27" s="29">
        <v>558696</v>
      </c>
      <c r="G27" s="33">
        <v>4</v>
      </c>
      <c r="H27" s="29"/>
      <c r="I27" s="31"/>
      <c r="J27" s="29">
        <v>-5990</v>
      </c>
      <c r="K27" s="29">
        <v>0</v>
      </c>
      <c r="L27" s="42">
        <f t="shared" si="0"/>
        <v>-5990</v>
      </c>
      <c r="M27" s="33">
        <f t="shared" si="0"/>
        <v>0</v>
      </c>
      <c r="N27" s="29">
        <v>5990</v>
      </c>
      <c r="O27" s="33"/>
      <c r="P27" s="29">
        <f>+F27+L27+N27</f>
        <v>558696</v>
      </c>
      <c r="Q27" s="34">
        <v>4</v>
      </c>
      <c r="R27" s="62"/>
    </row>
    <row r="28" spans="1:17" ht="12.75">
      <c r="A28" s="26"/>
      <c r="B28" s="27"/>
      <c r="C28" s="19" t="s">
        <v>45</v>
      </c>
      <c r="D28" s="19"/>
      <c r="E28" s="19"/>
      <c r="F28" s="20">
        <v>558696</v>
      </c>
      <c r="G28" s="24">
        <v>4</v>
      </c>
      <c r="H28" s="20"/>
      <c r="I28" s="22"/>
      <c r="J28" s="20">
        <v>-5990</v>
      </c>
      <c r="K28" s="20">
        <v>0</v>
      </c>
      <c r="L28" s="43">
        <f t="shared" si="0"/>
        <v>-5990</v>
      </c>
      <c r="M28" s="24">
        <f t="shared" si="0"/>
        <v>0</v>
      </c>
      <c r="N28" s="20"/>
      <c r="O28" s="24"/>
      <c r="P28" s="20">
        <f>SUM(P27)</f>
        <v>558696</v>
      </c>
      <c r="Q28" s="25">
        <v>4</v>
      </c>
    </row>
    <row r="29" spans="1:17" ht="12.75">
      <c r="A29" s="26"/>
      <c r="B29" s="27">
        <v>9</v>
      </c>
      <c r="C29" s="19" t="s">
        <v>46</v>
      </c>
      <c r="D29" s="19"/>
      <c r="E29" s="19"/>
      <c r="F29" s="20"/>
      <c r="G29" s="24"/>
      <c r="H29" s="20"/>
      <c r="I29" s="22"/>
      <c r="J29" s="20"/>
      <c r="K29" s="20"/>
      <c r="L29" s="43">
        <f t="shared" si="0"/>
        <v>0</v>
      </c>
      <c r="M29" s="24">
        <f t="shared" si="0"/>
        <v>0</v>
      </c>
      <c r="N29" s="20"/>
      <c r="O29" s="24"/>
      <c r="P29" s="20"/>
      <c r="Q29" s="25"/>
    </row>
    <row r="30" spans="1:17" ht="12.75">
      <c r="A30" s="26"/>
      <c r="B30" s="27"/>
      <c r="C30" s="28"/>
      <c r="D30" s="28" t="s">
        <v>47</v>
      </c>
      <c r="E30" s="28" t="s">
        <v>48</v>
      </c>
      <c r="F30" s="29">
        <v>1530258</v>
      </c>
      <c r="G30" s="33">
        <v>13.2</v>
      </c>
      <c r="H30" s="29"/>
      <c r="I30" s="31"/>
      <c r="J30" s="29">
        <v>35733</v>
      </c>
      <c r="K30" s="29">
        <v>0</v>
      </c>
      <c r="L30" s="42">
        <f t="shared" si="0"/>
        <v>35733</v>
      </c>
      <c r="M30" s="33">
        <f t="shared" si="0"/>
        <v>0</v>
      </c>
      <c r="N30" s="29"/>
      <c r="O30" s="33"/>
      <c r="P30" s="29">
        <v>1565991</v>
      </c>
      <c r="Q30" s="34">
        <v>13.2</v>
      </c>
    </row>
    <row r="31" spans="1:17" ht="12.75">
      <c r="A31" s="26"/>
      <c r="B31" s="27"/>
      <c r="C31" s="28"/>
      <c r="D31" s="28" t="s">
        <v>49</v>
      </c>
      <c r="E31" s="28" t="s">
        <v>50</v>
      </c>
      <c r="F31" s="29">
        <v>0</v>
      </c>
      <c r="G31" s="33">
        <v>3.7</v>
      </c>
      <c r="H31" s="29"/>
      <c r="I31" s="31"/>
      <c r="J31" s="29"/>
      <c r="K31" s="29"/>
      <c r="L31" s="42">
        <f t="shared" si="0"/>
        <v>0</v>
      </c>
      <c r="M31" s="33">
        <f t="shared" si="0"/>
        <v>0</v>
      </c>
      <c r="N31" s="29"/>
      <c r="O31" s="33"/>
      <c r="P31" s="29">
        <v>0</v>
      </c>
      <c r="Q31" s="34">
        <v>3.7</v>
      </c>
    </row>
    <row r="32" spans="1:17" ht="12.75">
      <c r="A32" s="26"/>
      <c r="B32" s="27"/>
      <c r="C32" s="19" t="s">
        <v>51</v>
      </c>
      <c r="D32" s="19"/>
      <c r="E32" s="19"/>
      <c r="F32" s="20">
        <v>1530258</v>
      </c>
      <c r="G32" s="24">
        <v>16.9</v>
      </c>
      <c r="H32" s="20"/>
      <c r="I32" s="22"/>
      <c r="J32" s="20">
        <v>35733</v>
      </c>
      <c r="K32" s="20">
        <v>0</v>
      </c>
      <c r="L32" s="43">
        <f t="shared" si="0"/>
        <v>35733</v>
      </c>
      <c r="M32" s="24">
        <f t="shared" si="0"/>
        <v>0</v>
      </c>
      <c r="N32" s="20"/>
      <c r="O32" s="24"/>
      <c r="P32" s="20">
        <v>1565991</v>
      </c>
      <c r="Q32" s="25">
        <v>16.9</v>
      </c>
    </row>
    <row r="33" spans="1:17" ht="12.75">
      <c r="A33" s="26"/>
      <c r="B33" s="27">
        <v>10</v>
      </c>
      <c r="C33" s="19" t="s">
        <v>52</v>
      </c>
      <c r="D33" s="19"/>
      <c r="E33" s="19"/>
      <c r="F33" s="20"/>
      <c r="G33" s="24"/>
      <c r="H33" s="20"/>
      <c r="I33" s="22"/>
      <c r="J33" s="20"/>
      <c r="K33" s="20"/>
      <c r="L33" s="43">
        <f t="shared" si="0"/>
        <v>0</v>
      </c>
      <c r="M33" s="24">
        <f t="shared" si="0"/>
        <v>0</v>
      </c>
      <c r="N33" s="20"/>
      <c r="O33" s="24"/>
      <c r="P33" s="20"/>
      <c r="Q33" s="25"/>
    </row>
    <row r="34" spans="1:17" ht="12.75">
      <c r="A34" s="26"/>
      <c r="B34" s="27"/>
      <c r="C34" s="28"/>
      <c r="D34" s="28" t="s">
        <v>53</v>
      </c>
      <c r="E34" s="28" t="s">
        <v>54</v>
      </c>
      <c r="F34" s="29">
        <v>220698</v>
      </c>
      <c r="G34" s="33">
        <v>2</v>
      </c>
      <c r="H34" s="29"/>
      <c r="I34" s="31"/>
      <c r="J34" s="29"/>
      <c r="K34" s="29"/>
      <c r="L34" s="42">
        <f t="shared" si="0"/>
        <v>0</v>
      </c>
      <c r="M34" s="33">
        <f t="shared" si="0"/>
        <v>0</v>
      </c>
      <c r="N34" s="29"/>
      <c r="O34" s="33"/>
      <c r="P34" s="29">
        <v>220698</v>
      </c>
      <c r="Q34" s="34">
        <v>2</v>
      </c>
    </row>
    <row r="35" spans="1:17" ht="12.75">
      <c r="A35" s="26"/>
      <c r="B35" s="27"/>
      <c r="C35" s="28"/>
      <c r="D35" s="28" t="s">
        <v>55</v>
      </c>
      <c r="E35" s="28" t="s">
        <v>56</v>
      </c>
      <c r="F35" s="29">
        <v>994042</v>
      </c>
      <c r="G35" s="33">
        <v>8</v>
      </c>
      <c r="H35" s="29"/>
      <c r="I35" s="31"/>
      <c r="J35" s="29">
        <v>17477</v>
      </c>
      <c r="K35" s="29">
        <v>0</v>
      </c>
      <c r="L35" s="42">
        <f t="shared" si="0"/>
        <v>17477</v>
      </c>
      <c r="M35" s="33">
        <f t="shared" si="0"/>
        <v>0</v>
      </c>
      <c r="N35" s="29"/>
      <c r="O35" s="33"/>
      <c r="P35" s="29">
        <v>1011519</v>
      </c>
      <c r="Q35" s="34">
        <v>8</v>
      </c>
    </row>
    <row r="36" spans="1:17" ht="12.75">
      <c r="A36" s="26"/>
      <c r="B36" s="27"/>
      <c r="C36" s="19" t="s">
        <v>57</v>
      </c>
      <c r="D36" s="19"/>
      <c r="E36" s="19"/>
      <c r="F36" s="20">
        <v>1214740</v>
      </c>
      <c r="G36" s="24">
        <v>10</v>
      </c>
      <c r="H36" s="20"/>
      <c r="I36" s="22"/>
      <c r="J36" s="20">
        <v>17477</v>
      </c>
      <c r="K36" s="20">
        <v>0</v>
      </c>
      <c r="L36" s="43">
        <f t="shared" si="0"/>
        <v>17477</v>
      </c>
      <c r="M36" s="24">
        <f t="shared" si="0"/>
        <v>0</v>
      </c>
      <c r="N36" s="20"/>
      <c r="O36" s="24"/>
      <c r="P36" s="20">
        <v>1232217</v>
      </c>
      <c r="Q36" s="25">
        <v>10</v>
      </c>
    </row>
    <row r="37" spans="1:17" ht="12.75">
      <c r="A37" s="26"/>
      <c r="B37" s="27">
        <v>11</v>
      </c>
      <c r="C37" s="19" t="s">
        <v>58</v>
      </c>
      <c r="D37" s="19"/>
      <c r="E37" s="19"/>
      <c r="F37" s="20"/>
      <c r="G37" s="24"/>
      <c r="H37" s="20"/>
      <c r="I37" s="22"/>
      <c r="J37" s="20"/>
      <c r="K37" s="20"/>
      <c r="L37" s="43">
        <f t="shared" si="0"/>
        <v>0</v>
      </c>
      <c r="M37" s="24">
        <f t="shared" si="0"/>
        <v>0</v>
      </c>
      <c r="N37" s="20"/>
      <c r="O37" s="24"/>
      <c r="P37" s="20"/>
      <c r="Q37" s="25"/>
    </row>
    <row r="38" spans="1:17" ht="12.75">
      <c r="A38" s="26"/>
      <c r="B38" s="27"/>
      <c r="C38" s="28"/>
      <c r="D38" s="28" t="s">
        <v>59</v>
      </c>
      <c r="E38" s="28" t="s">
        <v>58</v>
      </c>
      <c r="F38" s="29">
        <v>563909</v>
      </c>
      <c r="G38" s="33">
        <v>5</v>
      </c>
      <c r="H38" s="29"/>
      <c r="I38" s="31"/>
      <c r="J38" s="29">
        <v>8302</v>
      </c>
      <c r="K38" s="29">
        <v>0</v>
      </c>
      <c r="L38" s="42">
        <f t="shared" si="0"/>
        <v>8302</v>
      </c>
      <c r="M38" s="33">
        <f t="shared" si="0"/>
        <v>0</v>
      </c>
      <c r="N38" s="29"/>
      <c r="O38" s="33"/>
      <c r="P38" s="29">
        <v>572211</v>
      </c>
      <c r="Q38" s="34">
        <v>5</v>
      </c>
    </row>
    <row r="39" spans="1:17" ht="12.75">
      <c r="A39" s="26"/>
      <c r="B39" s="27"/>
      <c r="C39" s="19" t="s">
        <v>60</v>
      </c>
      <c r="D39" s="19"/>
      <c r="E39" s="19"/>
      <c r="F39" s="20">
        <v>563909</v>
      </c>
      <c r="G39" s="24">
        <v>5</v>
      </c>
      <c r="H39" s="20"/>
      <c r="I39" s="22"/>
      <c r="J39" s="20">
        <v>8302</v>
      </c>
      <c r="K39" s="20">
        <v>0</v>
      </c>
      <c r="L39" s="43">
        <f t="shared" si="0"/>
        <v>8302</v>
      </c>
      <c r="M39" s="24">
        <f t="shared" si="0"/>
        <v>0</v>
      </c>
      <c r="N39" s="20"/>
      <c r="O39" s="24"/>
      <c r="P39" s="20">
        <v>572211</v>
      </c>
      <c r="Q39" s="25">
        <v>5</v>
      </c>
    </row>
    <row r="40" spans="1:17" ht="12.75">
      <c r="A40" s="26"/>
      <c r="B40" s="27">
        <v>12</v>
      </c>
      <c r="C40" s="19" t="s">
        <v>61</v>
      </c>
      <c r="D40" s="19"/>
      <c r="E40" s="19"/>
      <c r="F40" s="20"/>
      <c r="G40" s="24"/>
      <c r="H40" s="20"/>
      <c r="I40" s="22"/>
      <c r="J40" s="20"/>
      <c r="K40" s="20"/>
      <c r="L40" s="43">
        <f t="shared" si="0"/>
        <v>0</v>
      </c>
      <c r="M40" s="24">
        <f t="shared" si="0"/>
        <v>0</v>
      </c>
      <c r="N40" s="20"/>
      <c r="O40" s="24"/>
      <c r="P40" s="20"/>
      <c r="Q40" s="25"/>
    </row>
    <row r="41" spans="1:17" ht="12.75">
      <c r="A41" s="26"/>
      <c r="B41" s="27"/>
      <c r="C41" s="28"/>
      <c r="D41" s="28" t="s">
        <v>62</v>
      </c>
      <c r="E41" s="28" t="s">
        <v>61</v>
      </c>
      <c r="F41" s="29">
        <v>675082</v>
      </c>
      <c r="G41" s="33">
        <v>4</v>
      </c>
      <c r="H41" s="29"/>
      <c r="I41" s="31"/>
      <c r="J41" s="29">
        <v>6995</v>
      </c>
      <c r="K41" s="29">
        <v>0</v>
      </c>
      <c r="L41" s="42">
        <f t="shared" si="0"/>
        <v>6995</v>
      </c>
      <c r="M41" s="33">
        <f t="shared" si="0"/>
        <v>0</v>
      </c>
      <c r="N41" s="29"/>
      <c r="O41" s="33"/>
      <c r="P41" s="29">
        <v>682077</v>
      </c>
      <c r="Q41" s="34">
        <v>4</v>
      </c>
    </row>
    <row r="42" spans="1:17" ht="12.75">
      <c r="A42" s="26"/>
      <c r="B42" s="27"/>
      <c r="C42" s="19" t="s">
        <v>63</v>
      </c>
      <c r="D42" s="19"/>
      <c r="E42" s="19"/>
      <c r="F42" s="20">
        <v>675082</v>
      </c>
      <c r="G42" s="24">
        <v>4</v>
      </c>
      <c r="H42" s="20"/>
      <c r="I42" s="22"/>
      <c r="J42" s="20">
        <v>6995</v>
      </c>
      <c r="K42" s="20">
        <v>0</v>
      </c>
      <c r="L42" s="43">
        <f t="shared" si="0"/>
        <v>6995</v>
      </c>
      <c r="M42" s="24">
        <f t="shared" si="0"/>
        <v>0</v>
      </c>
      <c r="N42" s="20"/>
      <c r="O42" s="24"/>
      <c r="P42" s="20">
        <v>682077</v>
      </c>
      <c r="Q42" s="25">
        <v>4</v>
      </c>
    </row>
    <row r="43" spans="1:17" ht="12.75">
      <c r="A43" s="26"/>
      <c r="B43" s="27">
        <v>13</v>
      </c>
      <c r="C43" s="19" t="s">
        <v>64</v>
      </c>
      <c r="D43" s="19"/>
      <c r="E43" s="19"/>
      <c r="F43" s="20"/>
      <c r="G43" s="24"/>
      <c r="H43" s="20"/>
      <c r="I43" s="22"/>
      <c r="J43" s="20"/>
      <c r="K43" s="20"/>
      <c r="L43" s="43">
        <f t="shared" si="0"/>
        <v>0</v>
      </c>
      <c r="M43" s="24">
        <f t="shared" si="0"/>
        <v>0</v>
      </c>
      <c r="N43" s="20"/>
      <c r="O43" s="24"/>
      <c r="P43" s="20"/>
      <c r="Q43" s="25"/>
    </row>
    <row r="44" spans="1:17" ht="12.75">
      <c r="A44" s="26"/>
      <c r="B44" s="27"/>
      <c r="C44" s="28"/>
      <c r="D44" s="28" t="s">
        <v>65</v>
      </c>
      <c r="E44" s="28" t="s">
        <v>64</v>
      </c>
      <c r="F44" s="29">
        <v>335344</v>
      </c>
      <c r="G44" s="33">
        <v>4</v>
      </c>
      <c r="H44" s="29"/>
      <c r="I44" s="31"/>
      <c r="J44" s="29"/>
      <c r="K44" s="29"/>
      <c r="L44" s="42">
        <f t="shared" si="0"/>
        <v>0</v>
      </c>
      <c r="M44" s="33">
        <f t="shared" si="0"/>
        <v>0</v>
      </c>
      <c r="N44" s="29"/>
      <c r="O44" s="33"/>
      <c r="P44" s="29">
        <v>335344</v>
      </c>
      <c r="Q44" s="34">
        <v>4</v>
      </c>
    </row>
    <row r="45" spans="1:17" ht="12.75">
      <c r="A45" s="26"/>
      <c r="B45" s="27"/>
      <c r="C45" s="19" t="s">
        <v>66</v>
      </c>
      <c r="D45" s="19"/>
      <c r="E45" s="19"/>
      <c r="F45" s="20">
        <v>335344</v>
      </c>
      <c r="G45" s="24">
        <v>4</v>
      </c>
      <c r="H45" s="20"/>
      <c r="I45" s="22"/>
      <c r="J45" s="20"/>
      <c r="K45" s="20"/>
      <c r="L45" s="43">
        <f t="shared" si="0"/>
        <v>0</v>
      </c>
      <c r="M45" s="24">
        <f t="shared" si="0"/>
        <v>0</v>
      </c>
      <c r="N45" s="20"/>
      <c r="O45" s="24"/>
      <c r="P45" s="20">
        <v>335344</v>
      </c>
      <c r="Q45" s="25">
        <v>4</v>
      </c>
    </row>
    <row r="46" spans="1:17" ht="12.75">
      <c r="A46" s="26"/>
      <c r="B46" s="27">
        <v>14</v>
      </c>
      <c r="C46" s="19" t="s">
        <v>67</v>
      </c>
      <c r="D46" s="19"/>
      <c r="E46" s="19"/>
      <c r="F46" s="20"/>
      <c r="G46" s="24"/>
      <c r="H46" s="20"/>
      <c r="I46" s="22"/>
      <c r="J46" s="20"/>
      <c r="K46" s="20"/>
      <c r="L46" s="43">
        <f t="shared" si="0"/>
        <v>0</v>
      </c>
      <c r="M46" s="24">
        <f t="shared" si="0"/>
        <v>0</v>
      </c>
      <c r="N46" s="20"/>
      <c r="O46" s="24"/>
      <c r="P46" s="20"/>
      <c r="Q46" s="25"/>
    </row>
    <row r="47" spans="1:17" ht="12.75">
      <c r="A47" s="26"/>
      <c r="B47" s="27"/>
      <c r="C47" s="28"/>
      <c r="D47" s="28" t="s">
        <v>68</v>
      </c>
      <c r="E47" s="28" t="s">
        <v>67</v>
      </c>
      <c r="F47" s="29">
        <v>280000</v>
      </c>
      <c r="G47" s="33"/>
      <c r="H47" s="29"/>
      <c r="I47" s="31"/>
      <c r="J47" s="29"/>
      <c r="K47" s="29"/>
      <c r="L47" s="42">
        <f t="shared" si="0"/>
        <v>0</v>
      </c>
      <c r="M47" s="33">
        <f t="shared" si="0"/>
        <v>0</v>
      </c>
      <c r="N47" s="29"/>
      <c r="O47" s="33"/>
      <c r="P47" s="29">
        <v>280000</v>
      </c>
      <c r="Q47" s="34"/>
    </row>
    <row r="48" spans="1:17" ht="12.75">
      <c r="A48" s="26"/>
      <c r="B48" s="27"/>
      <c r="C48" s="19" t="s">
        <v>69</v>
      </c>
      <c r="D48" s="19"/>
      <c r="E48" s="19"/>
      <c r="F48" s="20">
        <v>280000</v>
      </c>
      <c r="G48" s="24"/>
      <c r="H48" s="20"/>
      <c r="I48" s="22"/>
      <c r="J48" s="20"/>
      <c r="K48" s="20"/>
      <c r="L48" s="43">
        <f t="shared" si="0"/>
        <v>0</v>
      </c>
      <c r="M48" s="24">
        <f t="shared" si="0"/>
        <v>0</v>
      </c>
      <c r="N48" s="20"/>
      <c r="O48" s="24"/>
      <c r="P48" s="20">
        <v>280000</v>
      </c>
      <c r="Q48" s="25"/>
    </row>
    <row r="49" spans="1:17" ht="12.75">
      <c r="A49" s="26"/>
      <c r="B49" s="27">
        <v>15</v>
      </c>
      <c r="C49" s="19" t="s">
        <v>70</v>
      </c>
      <c r="D49" s="19"/>
      <c r="E49" s="19"/>
      <c r="F49" s="20"/>
      <c r="G49" s="24"/>
      <c r="H49" s="20"/>
      <c r="I49" s="22"/>
      <c r="J49" s="20"/>
      <c r="K49" s="20"/>
      <c r="L49" s="43">
        <f t="shared" si="0"/>
        <v>0</v>
      </c>
      <c r="M49" s="24">
        <f t="shared" si="0"/>
        <v>0</v>
      </c>
      <c r="N49" s="20"/>
      <c r="O49" s="24"/>
      <c r="P49" s="20"/>
      <c r="Q49" s="25"/>
    </row>
    <row r="50" spans="1:17" ht="12.75">
      <c r="A50" s="26"/>
      <c r="B50" s="27"/>
      <c r="C50" s="28"/>
      <c r="D50" s="28" t="s">
        <v>71</v>
      </c>
      <c r="E50" s="28" t="s">
        <v>70</v>
      </c>
      <c r="F50" s="29">
        <v>345604</v>
      </c>
      <c r="G50" s="33">
        <v>2.5</v>
      </c>
      <c r="H50" s="29"/>
      <c r="I50" s="31"/>
      <c r="J50" s="29"/>
      <c r="K50" s="29"/>
      <c r="L50" s="42">
        <f t="shared" si="0"/>
        <v>0</v>
      </c>
      <c r="M50" s="33">
        <f t="shared" si="0"/>
        <v>0</v>
      </c>
      <c r="N50" s="29"/>
      <c r="O50" s="33"/>
      <c r="P50" s="29">
        <v>345604</v>
      </c>
      <c r="Q50" s="34">
        <v>2.5</v>
      </c>
    </row>
    <row r="51" spans="1:17" ht="12.75">
      <c r="A51" s="26"/>
      <c r="B51" s="27"/>
      <c r="C51" s="19" t="s">
        <v>72</v>
      </c>
      <c r="D51" s="19"/>
      <c r="E51" s="19"/>
      <c r="F51" s="20">
        <v>345604</v>
      </c>
      <c r="G51" s="24">
        <v>2.5</v>
      </c>
      <c r="H51" s="20"/>
      <c r="I51" s="22"/>
      <c r="J51" s="20"/>
      <c r="K51" s="20"/>
      <c r="L51" s="43">
        <f t="shared" si="0"/>
        <v>0</v>
      </c>
      <c r="M51" s="24">
        <f t="shared" si="0"/>
        <v>0</v>
      </c>
      <c r="N51" s="20"/>
      <c r="O51" s="24"/>
      <c r="P51" s="20">
        <v>345604</v>
      </c>
      <c r="Q51" s="25">
        <v>2.5</v>
      </c>
    </row>
    <row r="52" spans="1:17" ht="12.75">
      <c r="A52" s="26"/>
      <c r="B52" s="27">
        <v>16</v>
      </c>
      <c r="C52" s="19" t="s">
        <v>73</v>
      </c>
      <c r="D52" s="19"/>
      <c r="E52" s="19"/>
      <c r="F52" s="20"/>
      <c r="G52" s="24"/>
      <c r="H52" s="20"/>
      <c r="I52" s="22"/>
      <c r="J52" s="20"/>
      <c r="K52" s="20"/>
      <c r="L52" s="43">
        <f t="shared" si="0"/>
        <v>0</v>
      </c>
      <c r="M52" s="24">
        <f t="shared" si="0"/>
        <v>0</v>
      </c>
      <c r="N52" s="20"/>
      <c r="O52" s="24"/>
      <c r="P52" s="20"/>
      <c r="Q52" s="25"/>
    </row>
    <row r="53" spans="1:17" ht="12.75">
      <c r="A53" s="26"/>
      <c r="B53" s="27"/>
      <c r="C53" s="28"/>
      <c r="D53" s="28" t="s">
        <v>74</v>
      </c>
      <c r="E53" s="28" t="s">
        <v>73</v>
      </c>
      <c r="F53" s="29">
        <v>327411</v>
      </c>
      <c r="G53" s="33">
        <v>2</v>
      </c>
      <c r="H53" s="29"/>
      <c r="I53" s="31"/>
      <c r="J53" s="29"/>
      <c r="K53" s="29"/>
      <c r="L53" s="42">
        <f t="shared" si="0"/>
        <v>0</v>
      </c>
      <c r="M53" s="33">
        <f t="shared" si="0"/>
        <v>0</v>
      </c>
      <c r="N53" s="29"/>
      <c r="O53" s="33"/>
      <c r="P53" s="29">
        <v>327411</v>
      </c>
      <c r="Q53" s="34">
        <v>2</v>
      </c>
    </row>
    <row r="54" spans="1:17" ht="12.75">
      <c r="A54" s="26"/>
      <c r="B54" s="27"/>
      <c r="C54" s="19" t="s">
        <v>75</v>
      </c>
      <c r="D54" s="19"/>
      <c r="E54" s="19"/>
      <c r="F54" s="20">
        <v>327411</v>
      </c>
      <c r="G54" s="24">
        <v>2</v>
      </c>
      <c r="H54" s="20"/>
      <c r="I54" s="22"/>
      <c r="J54" s="20"/>
      <c r="K54" s="20"/>
      <c r="L54" s="43">
        <f t="shared" si="0"/>
        <v>0</v>
      </c>
      <c r="M54" s="24">
        <f t="shared" si="0"/>
        <v>0</v>
      </c>
      <c r="N54" s="20"/>
      <c r="O54" s="24"/>
      <c r="P54" s="20">
        <v>327411</v>
      </c>
      <c r="Q54" s="25">
        <v>2</v>
      </c>
    </row>
    <row r="55" spans="1:17" ht="12.75">
      <c r="A55" s="26"/>
      <c r="B55" s="27">
        <v>17</v>
      </c>
      <c r="C55" s="19" t="s">
        <v>76</v>
      </c>
      <c r="D55" s="19"/>
      <c r="E55" s="19"/>
      <c r="F55" s="20"/>
      <c r="G55" s="24"/>
      <c r="H55" s="20"/>
      <c r="I55" s="22"/>
      <c r="J55" s="20"/>
      <c r="K55" s="20"/>
      <c r="L55" s="43">
        <f t="shared" si="0"/>
        <v>0</v>
      </c>
      <c r="M55" s="24">
        <f t="shared" si="0"/>
        <v>0</v>
      </c>
      <c r="N55" s="20"/>
      <c r="O55" s="24"/>
      <c r="P55" s="20"/>
      <c r="Q55" s="25"/>
    </row>
    <row r="56" spans="1:17" ht="12.75">
      <c r="A56" s="26"/>
      <c r="B56" s="27"/>
      <c r="C56" s="28"/>
      <c r="D56" s="28" t="s">
        <v>77</v>
      </c>
      <c r="E56" s="28" t="s">
        <v>76</v>
      </c>
      <c r="F56" s="29">
        <v>3665744</v>
      </c>
      <c r="G56" s="33">
        <v>24</v>
      </c>
      <c r="H56" s="29"/>
      <c r="I56" s="31"/>
      <c r="J56" s="29"/>
      <c r="K56" s="29"/>
      <c r="L56" s="42">
        <f t="shared" si="0"/>
        <v>0</v>
      </c>
      <c r="M56" s="33">
        <f t="shared" si="0"/>
        <v>0</v>
      </c>
      <c r="N56" s="29">
        <v>10000</v>
      </c>
      <c r="O56" s="33">
        <v>0</v>
      </c>
      <c r="P56" s="29">
        <f>3675744</f>
        <v>3675744</v>
      </c>
      <c r="Q56" s="34">
        <v>24</v>
      </c>
    </row>
    <row r="57" spans="1:17" ht="12.75">
      <c r="A57" s="26"/>
      <c r="B57" s="27"/>
      <c r="C57" s="19" t="s">
        <v>78</v>
      </c>
      <c r="D57" s="19"/>
      <c r="E57" s="19"/>
      <c r="F57" s="20">
        <v>3665744</v>
      </c>
      <c r="G57" s="24">
        <v>24</v>
      </c>
      <c r="H57" s="20"/>
      <c r="I57" s="22"/>
      <c r="J57" s="20"/>
      <c r="K57" s="20"/>
      <c r="L57" s="43">
        <f t="shared" si="0"/>
        <v>0</v>
      </c>
      <c r="M57" s="24">
        <f t="shared" si="0"/>
        <v>0</v>
      </c>
      <c r="N57" s="20">
        <v>10000</v>
      </c>
      <c r="O57" s="24">
        <v>0</v>
      </c>
      <c r="P57" s="20">
        <f>SUM(P56)</f>
        <v>3675744</v>
      </c>
      <c r="Q57" s="25">
        <v>24</v>
      </c>
    </row>
    <row r="58" spans="1:17" ht="12.75">
      <c r="A58" s="26"/>
      <c r="B58" s="27">
        <v>18</v>
      </c>
      <c r="C58" s="19" t="s">
        <v>79</v>
      </c>
      <c r="D58" s="19"/>
      <c r="E58" s="19"/>
      <c r="F58" s="20"/>
      <c r="G58" s="24"/>
      <c r="H58" s="20"/>
      <c r="I58" s="22"/>
      <c r="J58" s="20"/>
      <c r="K58" s="20"/>
      <c r="L58" s="43">
        <f t="shared" si="0"/>
        <v>0</v>
      </c>
      <c r="M58" s="24">
        <f t="shared" si="0"/>
        <v>0</v>
      </c>
      <c r="N58" s="20"/>
      <c r="O58" s="24"/>
      <c r="P58" s="20"/>
      <c r="Q58" s="25"/>
    </row>
    <row r="59" spans="1:17" ht="12.75">
      <c r="A59" s="26"/>
      <c r="B59" s="27"/>
      <c r="C59" s="28"/>
      <c r="D59" s="28" t="s">
        <v>80</v>
      </c>
      <c r="E59" s="28" t="s">
        <v>79</v>
      </c>
      <c r="F59" s="29">
        <v>6521872</v>
      </c>
      <c r="G59" s="33">
        <v>45</v>
      </c>
      <c r="H59" s="29"/>
      <c r="I59" s="31"/>
      <c r="J59" s="29">
        <v>65221</v>
      </c>
      <c r="K59" s="29">
        <v>0</v>
      </c>
      <c r="L59" s="42">
        <f t="shared" si="0"/>
        <v>65221</v>
      </c>
      <c r="M59" s="33">
        <f t="shared" si="0"/>
        <v>0</v>
      </c>
      <c r="N59" s="29"/>
      <c r="O59" s="33"/>
      <c r="P59" s="29">
        <v>6587093</v>
      </c>
      <c r="Q59" s="34">
        <v>45</v>
      </c>
    </row>
    <row r="60" spans="1:17" ht="12.75">
      <c r="A60" s="26"/>
      <c r="B60" s="27"/>
      <c r="C60" s="19" t="s">
        <v>81</v>
      </c>
      <c r="D60" s="19"/>
      <c r="E60" s="19"/>
      <c r="F60" s="20">
        <v>6521872</v>
      </c>
      <c r="G60" s="24">
        <v>45</v>
      </c>
      <c r="H60" s="20"/>
      <c r="I60" s="22"/>
      <c r="J60" s="20">
        <v>65221</v>
      </c>
      <c r="K60" s="20">
        <v>0</v>
      </c>
      <c r="L60" s="43">
        <f t="shared" si="0"/>
        <v>65221</v>
      </c>
      <c r="M60" s="24">
        <f t="shared" si="0"/>
        <v>0</v>
      </c>
      <c r="N60" s="20"/>
      <c r="O60" s="24"/>
      <c r="P60" s="20">
        <v>6587093</v>
      </c>
      <c r="Q60" s="25">
        <v>45</v>
      </c>
    </row>
    <row r="61" spans="1:17" ht="12.75">
      <c r="A61" s="26"/>
      <c r="B61" s="27">
        <v>19</v>
      </c>
      <c r="C61" s="19" t="s">
        <v>82</v>
      </c>
      <c r="D61" s="19"/>
      <c r="E61" s="19"/>
      <c r="F61" s="20"/>
      <c r="G61" s="24"/>
      <c r="H61" s="20"/>
      <c r="I61" s="22"/>
      <c r="J61" s="20"/>
      <c r="K61" s="20"/>
      <c r="L61" s="43">
        <f t="shared" si="0"/>
        <v>0</v>
      </c>
      <c r="M61" s="24">
        <f t="shared" si="0"/>
        <v>0</v>
      </c>
      <c r="N61" s="20"/>
      <c r="O61" s="24"/>
      <c r="P61" s="20"/>
      <c r="Q61" s="25"/>
    </row>
    <row r="62" spans="1:17" ht="12.75">
      <c r="A62" s="26"/>
      <c r="B62" s="27"/>
      <c r="C62" s="28"/>
      <c r="D62" s="28" t="s">
        <v>83</v>
      </c>
      <c r="E62" s="28" t="s">
        <v>82</v>
      </c>
      <c r="F62" s="29">
        <v>2830672</v>
      </c>
      <c r="G62" s="33"/>
      <c r="H62" s="29"/>
      <c r="I62" s="31"/>
      <c r="J62" s="29">
        <v>-340636</v>
      </c>
      <c r="K62" s="29">
        <v>0</v>
      </c>
      <c r="L62" s="42">
        <f t="shared" si="0"/>
        <v>-340636</v>
      </c>
      <c r="M62" s="33">
        <f t="shared" si="0"/>
        <v>0</v>
      </c>
      <c r="N62" s="29"/>
      <c r="O62" s="33"/>
      <c r="P62" s="29">
        <v>2490036</v>
      </c>
      <c r="Q62" s="34">
        <v>0</v>
      </c>
    </row>
    <row r="63" spans="1:17" ht="12.75">
      <c r="A63" s="26"/>
      <c r="B63" s="27"/>
      <c r="C63" s="19" t="s">
        <v>84</v>
      </c>
      <c r="D63" s="19"/>
      <c r="E63" s="19"/>
      <c r="F63" s="20">
        <v>2830672</v>
      </c>
      <c r="G63" s="24"/>
      <c r="H63" s="20"/>
      <c r="I63" s="22"/>
      <c r="J63" s="20">
        <v>-340636</v>
      </c>
      <c r="K63" s="20">
        <v>0</v>
      </c>
      <c r="L63" s="43">
        <f t="shared" si="0"/>
        <v>-340636</v>
      </c>
      <c r="M63" s="24">
        <f t="shared" si="0"/>
        <v>0</v>
      </c>
      <c r="N63" s="20"/>
      <c r="O63" s="24"/>
      <c r="P63" s="20">
        <v>2490036</v>
      </c>
      <c r="Q63" s="25">
        <v>0</v>
      </c>
    </row>
    <row r="64" spans="1:17" ht="12.75">
      <c r="A64" s="26"/>
      <c r="B64" s="27">
        <v>20</v>
      </c>
      <c r="C64" s="19" t="s">
        <v>85</v>
      </c>
      <c r="D64" s="19"/>
      <c r="E64" s="19"/>
      <c r="F64" s="20"/>
      <c r="G64" s="24"/>
      <c r="H64" s="20"/>
      <c r="I64" s="22"/>
      <c r="J64" s="20"/>
      <c r="K64" s="20"/>
      <c r="L64" s="43">
        <f t="shared" si="0"/>
        <v>0</v>
      </c>
      <c r="M64" s="24">
        <f t="shared" si="0"/>
        <v>0</v>
      </c>
      <c r="N64" s="20"/>
      <c r="O64" s="24"/>
      <c r="P64" s="20"/>
      <c r="Q64" s="25"/>
    </row>
    <row r="65" spans="1:17" ht="12.75">
      <c r="A65" s="26"/>
      <c r="B65" s="27"/>
      <c r="C65" s="28"/>
      <c r="D65" s="28" t="s">
        <v>86</v>
      </c>
      <c r="E65" s="28" t="s">
        <v>85</v>
      </c>
      <c r="F65" s="29">
        <v>2077697</v>
      </c>
      <c r="G65" s="33">
        <v>14.5</v>
      </c>
      <c r="H65" s="29"/>
      <c r="I65" s="31"/>
      <c r="J65" s="29">
        <v>61933</v>
      </c>
      <c r="K65" s="29">
        <v>0</v>
      </c>
      <c r="L65" s="42">
        <f t="shared" si="0"/>
        <v>61933</v>
      </c>
      <c r="M65" s="33">
        <f t="shared" si="0"/>
        <v>0</v>
      </c>
      <c r="N65" s="29"/>
      <c r="O65" s="33"/>
      <c r="P65" s="29">
        <v>2139630</v>
      </c>
      <c r="Q65" s="34">
        <v>14.5</v>
      </c>
    </row>
    <row r="66" spans="1:17" ht="12.75">
      <c r="A66" s="26"/>
      <c r="B66" s="27"/>
      <c r="C66" s="19" t="s">
        <v>87</v>
      </c>
      <c r="D66" s="19"/>
      <c r="E66" s="19"/>
      <c r="F66" s="20">
        <v>2077697</v>
      </c>
      <c r="G66" s="24">
        <v>14.5</v>
      </c>
      <c r="H66" s="20"/>
      <c r="I66" s="22"/>
      <c r="J66" s="20">
        <v>61933</v>
      </c>
      <c r="K66" s="20">
        <v>0</v>
      </c>
      <c r="L66" s="43">
        <f t="shared" si="0"/>
        <v>61933</v>
      </c>
      <c r="M66" s="24">
        <f t="shared" si="0"/>
        <v>0</v>
      </c>
      <c r="N66" s="20"/>
      <c r="O66" s="24"/>
      <c r="P66" s="20">
        <v>2139630</v>
      </c>
      <c r="Q66" s="25">
        <v>14.5</v>
      </c>
    </row>
    <row r="67" spans="1:17" ht="12.75">
      <c r="A67" s="26"/>
      <c r="B67" s="27">
        <v>21</v>
      </c>
      <c r="C67" s="19" t="s">
        <v>88</v>
      </c>
      <c r="D67" s="19"/>
      <c r="E67" s="19"/>
      <c r="F67" s="20"/>
      <c r="G67" s="24"/>
      <c r="H67" s="20"/>
      <c r="I67" s="22"/>
      <c r="J67" s="20"/>
      <c r="K67" s="20"/>
      <c r="L67" s="43">
        <f t="shared" si="0"/>
        <v>0</v>
      </c>
      <c r="M67" s="24">
        <f t="shared" si="0"/>
        <v>0</v>
      </c>
      <c r="N67" s="20"/>
      <c r="O67" s="24"/>
      <c r="P67" s="20"/>
      <c r="Q67" s="25"/>
    </row>
    <row r="68" spans="1:17" ht="12.75">
      <c r="A68" s="26"/>
      <c r="B68" s="27"/>
      <c r="C68" s="28"/>
      <c r="D68" s="28" t="s">
        <v>89</v>
      </c>
      <c r="E68" s="28" t="s">
        <v>90</v>
      </c>
      <c r="F68" s="29">
        <v>10192708</v>
      </c>
      <c r="G68" s="33">
        <v>97.5</v>
      </c>
      <c r="H68" s="29">
        <v>0</v>
      </c>
      <c r="I68" s="31">
        <v>0</v>
      </c>
      <c r="J68" s="29">
        <v>137545</v>
      </c>
      <c r="K68" s="29">
        <v>1</v>
      </c>
      <c r="L68" s="42">
        <f t="shared" si="0"/>
        <v>137545</v>
      </c>
      <c r="M68" s="33">
        <f t="shared" si="0"/>
        <v>1</v>
      </c>
      <c r="N68" s="29"/>
      <c r="O68" s="33"/>
      <c r="P68" s="29">
        <v>10330253</v>
      </c>
      <c r="Q68" s="34">
        <v>98.5</v>
      </c>
    </row>
    <row r="69" spans="1:17" ht="12.75">
      <c r="A69" s="26"/>
      <c r="B69" s="27"/>
      <c r="C69" s="28"/>
      <c r="D69" s="28" t="s">
        <v>91</v>
      </c>
      <c r="E69" s="28" t="s">
        <v>92</v>
      </c>
      <c r="F69" s="29">
        <v>35921216</v>
      </c>
      <c r="G69" s="33">
        <v>140</v>
      </c>
      <c r="H69" s="29">
        <v>-2888406</v>
      </c>
      <c r="I69" s="31">
        <v>41.5</v>
      </c>
      <c r="J69" s="29">
        <v>47943</v>
      </c>
      <c r="K69" s="29">
        <v>1</v>
      </c>
      <c r="L69" s="42">
        <f t="shared" si="0"/>
        <v>-2840463</v>
      </c>
      <c r="M69" s="33">
        <f t="shared" si="0"/>
        <v>42.5</v>
      </c>
      <c r="N69" s="29"/>
      <c r="O69" s="33"/>
      <c r="P69" s="29">
        <v>33080753</v>
      </c>
      <c r="Q69" s="34">
        <v>182.5</v>
      </c>
    </row>
    <row r="70" spans="1:17" ht="12.75">
      <c r="A70" s="26"/>
      <c r="B70" s="27"/>
      <c r="C70" s="28"/>
      <c r="D70" s="28" t="s">
        <v>93</v>
      </c>
      <c r="E70" s="28" t="s">
        <v>94</v>
      </c>
      <c r="F70" s="29">
        <v>31211760</v>
      </c>
      <c r="G70" s="33">
        <v>245</v>
      </c>
      <c r="H70" s="29">
        <v>393921</v>
      </c>
      <c r="I70" s="31">
        <v>0</v>
      </c>
      <c r="J70" s="29">
        <v>182649</v>
      </c>
      <c r="K70" s="29">
        <v>0</v>
      </c>
      <c r="L70" s="42">
        <f t="shared" si="0"/>
        <v>576570</v>
      </c>
      <c r="M70" s="33">
        <f t="shared" si="0"/>
        <v>0</v>
      </c>
      <c r="N70" s="29">
        <f>42000+30000+15000</f>
        <v>87000</v>
      </c>
      <c r="O70" s="33">
        <v>1</v>
      </c>
      <c r="P70" s="29">
        <f>+N70+L70+F70</f>
        <v>31875330</v>
      </c>
      <c r="Q70" s="34">
        <f>+G70+M70+O70</f>
        <v>246</v>
      </c>
    </row>
    <row r="71" spans="1:17" ht="12.75">
      <c r="A71" s="26"/>
      <c r="B71" s="27"/>
      <c r="C71" s="28"/>
      <c r="D71" s="28" t="s">
        <v>95</v>
      </c>
      <c r="E71" s="28" t="s">
        <v>96</v>
      </c>
      <c r="F71" s="29">
        <v>28279034</v>
      </c>
      <c r="G71" s="33">
        <v>212.8</v>
      </c>
      <c r="H71" s="29">
        <v>0</v>
      </c>
      <c r="I71" s="31">
        <v>0</v>
      </c>
      <c r="J71" s="29">
        <v>129136</v>
      </c>
      <c r="K71" s="29">
        <v>0</v>
      </c>
      <c r="L71" s="42">
        <f t="shared" si="0"/>
        <v>129136</v>
      </c>
      <c r="M71" s="33">
        <f t="shared" si="0"/>
        <v>0</v>
      </c>
      <c r="N71" s="29">
        <v>55000</v>
      </c>
      <c r="O71" s="33">
        <v>0</v>
      </c>
      <c r="P71" s="29">
        <v>28463170</v>
      </c>
      <c r="Q71" s="34">
        <v>212.8</v>
      </c>
    </row>
    <row r="72" spans="1:17" ht="12.75">
      <c r="A72" s="26"/>
      <c r="B72" s="27"/>
      <c r="C72" s="28"/>
      <c r="D72" s="28" t="s">
        <v>97</v>
      </c>
      <c r="E72" s="28" t="s">
        <v>98</v>
      </c>
      <c r="F72" s="29">
        <v>15462319</v>
      </c>
      <c r="G72" s="33">
        <v>121</v>
      </c>
      <c r="H72" s="29"/>
      <c r="I72" s="31"/>
      <c r="J72" s="29">
        <v>107614</v>
      </c>
      <c r="K72" s="29"/>
      <c r="L72" s="42">
        <f t="shared" si="0"/>
        <v>107614</v>
      </c>
      <c r="M72" s="33">
        <f t="shared" si="0"/>
        <v>0</v>
      </c>
      <c r="N72" s="29"/>
      <c r="O72" s="33"/>
      <c r="P72" s="29">
        <v>15569933</v>
      </c>
      <c r="Q72" s="34">
        <v>121</v>
      </c>
    </row>
    <row r="73" spans="1:17" ht="12.75">
      <c r="A73" s="26"/>
      <c r="B73" s="27"/>
      <c r="C73" s="28"/>
      <c r="D73" s="35" t="s">
        <v>99</v>
      </c>
      <c r="E73" s="35" t="s">
        <v>100</v>
      </c>
      <c r="F73" s="29">
        <v>1653074</v>
      </c>
      <c r="G73" s="33">
        <v>10</v>
      </c>
      <c r="H73" s="29">
        <v>-1653074</v>
      </c>
      <c r="I73" s="31">
        <v>-10</v>
      </c>
      <c r="J73" s="29"/>
      <c r="K73" s="29"/>
      <c r="L73" s="42">
        <f t="shared" si="0"/>
        <v>-1653074</v>
      </c>
      <c r="M73" s="33">
        <f t="shared" si="0"/>
        <v>-10</v>
      </c>
      <c r="N73" s="29"/>
      <c r="O73" s="33"/>
      <c r="P73" s="29">
        <v>0</v>
      </c>
      <c r="Q73" s="34">
        <v>0</v>
      </c>
    </row>
    <row r="74" spans="1:17" ht="12.75">
      <c r="A74" s="26"/>
      <c r="B74" s="27"/>
      <c r="C74" s="28"/>
      <c r="D74" s="28" t="s">
        <v>101</v>
      </c>
      <c r="E74" s="28" t="s">
        <v>102</v>
      </c>
      <c r="F74" s="29">
        <v>4597532</v>
      </c>
      <c r="G74" s="33">
        <v>25</v>
      </c>
      <c r="H74" s="29">
        <v>2926035</v>
      </c>
      <c r="I74" s="31">
        <v>19</v>
      </c>
      <c r="J74" s="29">
        <v>43045</v>
      </c>
      <c r="K74" s="29"/>
      <c r="L74" s="42">
        <f t="shared" si="0"/>
        <v>2969080</v>
      </c>
      <c r="M74" s="33">
        <f t="shared" si="0"/>
        <v>19</v>
      </c>
      <c r="N74" s="29"/>
      <c r="O74" s="33"/>
      <c r="P74" s="29">
        <v>7566612</v>
      </c>
      <c r="Q74" s="34">
        <v>44</v>
      </c>
    </row>
    <row r="75" spans="1:17" ht="12.75">
      <c r="A75" s="26"/>
      <c r="B75" s="27"/>
      <c r="C75" s="28"/>
      <c r="D75" s="28" t="s">
        <v>103</v>
      </c>
      <c r="E75" s="28" t="s">
        <v>104</v>
      </c>
      <c r="F75" s="29">
        <v>6228556</v>
      </c>
      <c r="G75" s="33">
        <v>46</v>
      </c>
      <c r="H75" s="29">
        <v>4178185</v>
      </c>
      <c r="I75" s="31">
        <v>33</v>
      </c>
      <c r="J75" s="29">
        <v>28667</v>
      </c>
      <c r="K75" s="29"/>
      <c r="L75" s="42">
        <f t="shared" si="0"/>
        <v>4206852</v>
      </c>
      <c r="M75" s="33">
        <f t="shared" si="0"/>
        <v>33</v>
      </c>
      <c r="N75" s="29"/>
      <c r="O75" s="33"/>
      <c r="P75" s="29">
        <v>10435408</v>
      </c>
      <c r="Q75" s="34">
        <v>79</v>
      </c>
    </row>
    <row r="76" spans="1:17" ht="12.75">
      <c r="A76" s="26"/>
      <c r="B76" s="27"/>
      <c r="C76" s="28"/>
      <c r="D76" s="35" t="s">
        <v>105</v>
      </c>
      <c r="E76" s="35" t="s">
        <v>106</v>
      </c>
      <c r="F76" s="29">
        <v>5031930</v>
      </c>
      <c r="G76" s="33">
        <v>98.5</v>
      </c>
      <c r="H76" s="29">
        <v>-5031930</v>
      </c>
      <c r="I76" s="31">
        <v>-98.5</v>
      </c>
      <c r="J76" s="29"/>
      <c r="K76" s="29"/>
      <c r="L76" s="42">
        <f aca="true" t="shared" si="1" ref="L76:M139">J76+H76</f>
        <v>-5031930</v>
      </c>
      <c r="M76" s="33">
        <f t="shared" si="1"/>
        <v>-98.5</v>
      </c>
      <c r="N76" s="29"/>
      <c r="O76" s="33"/>
      <c r="P76" s="29">
        <v>0</v>
      </c>
      <c r="Q76" s="34">
        <v>0</v>
      </c>
    </row>
    <row r="77" spans="1:17" ht="12.75">
      <c r="A77" s="26"/>
      <c r="B77" s="27"/>
      <c r="C77" s="28"/>
      <c r="D77" s="36" t="s">
        <v>107</v>
      </c>
      <c r="E77" s="36" t="s">
        <v>108</v>
      </c>
      <c r="F77" s="29"/>
      <c r="G77" s="33"/>
      <c r="H77" s="29">
        <v>2075269</v>
      </c>
      <c r="I77" s="31">
        <v>15</v>
      </c>
      <c r="J77" s="29">
        <v>21523</v>
      </c>
      <c r="K77" s="29"/>
      <c r="L77" s="42">
        <f t="shared" si="1"/>
        <v>2096792</v>
      </c>
      <c r="M77" s="33">
        <f t="shared" si="1"/>
        <v>15</v>
      </c>
      <c r="N77" s="29"/>
      <c r="O77" s="33"/>
      <c r="P77" s="29">
        <v>2096792</v>
      </c>
      <c r="Q77" s="34">
        <v>15</v>
      </c>
    </row>
    <row r="78" spans="1:17" ht="12.75">
      <c r="A78" s="26"/>
      <c r="B78" s="27"/>
      <c r="C78" s="19" t="s">
        <v>109</v>
      </c>
      <c r="D78" s="19"/>
      <c r="E78" s="19"/>
      <c r="F78" s="20">
        <v>138578129</v>
      </c>
      <c r="G78" s="24">
        <v>995.8</v>
      </c>
      <c r="H78" s="20">
        <v>0</v>
      </c>
      <c r="I78" s="22">
        <v>0</v>
      </c>
      <c r="J78" s="20">
        <v>698122</v>
      </c>
      <c r="K78" s="20">
        <v>2</v>
      </c>
      <c r="L78" s="43">
        <f t="shared" si="1"/>
        <v>698122</v>
      </c>
      <c r="M78" s="24">
        <f t="shared" si="1"/>
        <v>2</v>
      </c>
      <c r="N78" s="20">
        <f>SUM(N67:N77)</f>
        <v>142000</v>
      </c>
      <c r="O78" s="24">
        <f>SUM(O67:O77)</f>
        <v>1</v>
      </c>
      <c r="P78" s="20">
        <f>SUM(P68:P77)</f>
        <v>139418251</v>
      </c>
      <c r="Q78" s="45">
        <f>SUM(Q68:Q77)</f>
        <v>998.8</v>
      </c>
    </row>
    <row r="79" spans="1:17" ht="12.75">
      <c r="A79" s="26"/>
      <c r="B79" s="27">
        <v>22</v>
      </c>
      <c r="C79" s="19" t="s">
        <v>110</v>
      </c>
      <c r="D79" s="19"/>
      <c r="E79" s="19"/>
      <c r="F79" s="20"/>
      <c r="G79" s="24"/>
      <c r="H79" s="20"/>
      <c r="I79" s="22"/>
      <c r="J79" s="20"/>
      <c r="K79" s="20"/>
      <c r="L79" s="43">
        <f t="shared" si="1"/>
        <v>0</v>
      </c>
      <c r="M79" s="24">
        <f t="shared" si="1"/>
        <v>0</v>
      </c>
      <c r="N79" s="20"/>
      <c r="O79" s="24"/>
      <c r="P79" s="20"/>
      <c r="Q79" s="25"/>
    </row>
    <row r="80" spans="1:17" ht="12.75">
      <c r="A80" s="26"/>
      <c r="B80" s="27"/>
      <c r="C80" s="28"/>
      <c r="D80" s="28" t="s">
        <v>111</v>
      </c>
      <c r="E80" s="28" t="s">
        <v>110</v>
      </c>
      <c r="F80" s="29">
        <v>1091572</v>
      </c>
      <c r="G80" s="33">
        <v>3</v>
      </c>
      <c r="H80" s="29"/>
      <c r="I80" s="31"/>
      <c r="J80" s="29">
        <v>137983</v>
      </c>
      <c r="K80" s="29">
        <v>1</v>
      </c>
      <c r="L80" s="42">
        <f t="shared" si="1"/>
        <v>137983</v>
      </c>
      <c r="M80" s="33">
        <f t="shared" si="1"/>
        <v>1</v>
      </c>
      <c r="N80" s="29"/>
      <c r="O80" s="33"/>
      <c r="P80" s="29">
        <v>1229555</v>
      </c>
      <c r="Q80" s="34">
        <v>4</v>
      </c>
    </row>
    <row r="81" spans="1:17" ht="12.75">
      <c r="A81" s="26"/>
      <c r="B81" s="27"/>
      <c r="C81" s="19" t="s">
        <v>112</v>
      </c>
      <c r="D81" s="19"/>
      <c r="E81" s="19"/>
      <c r="F81" s="20">
        <v>1091572</v>
      </c>
      <c r="G81" s="24">
        <v>3</v>
      </c>
      <c r="H81" s="20"/>
      <c r="I81" s="22"/>
      <c r="J81" s="20">
        <v>137983</v>
      </c>
      <c r="K81" s="20">
        <v>1</v>
      </c>
      <c r="L81" s="43">
        <f t="shared" si="1"/>
        <v>137983</v>
      </c>
      <c r="M81" s="24">
        <f t="shared" si="1"/>
        <v>1</v>
      </c>
      <c r="N81" s="20"/>
      <c r="O81" s="24"/>
      <c r="P81" s="20">
        <v>1229555</v>
      </c>
      <c r="Q81" s="25">
        <v>4</v>
      </c>
    </row>
    <row r="82" spans="1:17" ht="12.75">
      <c r="A82" s="26"/>
      <c r="B82" s="27">
        <v>23</v>
      </c>
      <c r="C82" s="19" t="s">
        <v>113</v>
      </c>
      <c r="D82" s="19"/>
      <c r="E82" s="19"/>
      <c r="F82" s="20"/>
      <c r="G82" s="24"/>
      <c r="H82" s="20"/>
      <c r="I82" s="22"/>
      <c r="J82" s="20"/>
      <c r="K82" s="20"/>
      <c r="L82" s="43">
        <f t="shared" si="1"/>
        <v>0</v>
      </c>
      <c r="M82" s="24">
        <f t="shared" si="1"/>
        <v>0</v>
      </c>
      <c r="N82" s="20"/>
      <c r="O82" s="24"/>
      <c r="P82" s="20"/>
      <c r="Q82" s="25"/>
    </row>
    <row r="83" spans="1:17" ht="12.75">
      <c r="A83" s="26"/>
      <c r="B83" s="27"/>
      <c r="C83" s="28"/>
      <c r="D83" s="28" t="s">
        <v>114</v>
      </c>
      <c r="E83" s="28" t="s">
        <v>113</v>
      </c>
      <c r="F83" s="29">
        <v>1357979</v>
      </c>
      <c r="G83" s="33">
        <v>4</v>
      </c>
      <c r="H83" s="29"/>
      <c r="I83" s="31"/>
      <c r="J83" s="29"/>
      <c r="K83" s="29"/>
      <c r="L83" s="42">
        <f t="shared" si="1"/>
        <v>0</v>
      </c>
      <c r="M83" s="33">
        <f t="shared" si="1"/>
        <v>0</v>
      </c>
      <c r="N83" s="29"/>
      <c r="O83" s="33"/>
      <c r="P83" s="29">
        <v>1357979</v>
      </c>
      <c r="Q83" s="34">
        <v>4</v>
      </c>
    </row>
    <row r="84" spans="1:17" ht="12.75">
      <c r="A84" s="26"/>
      <c r="B84" s="27"/>
      <c r="C84" s="19" t="s">
        <v>115</v>
      </c>
      <c r="D84" s="19"/>
      <c r="E84" s="19"/>
      <c r="F84" s="20">
        <v>1357979</v>
      </c>
      <c r="G84" s="24">
        <v>4</v>
      </c>
      <c r="H84" s="20"/>
      <c r="I84" s="22"/>
      <c r="J84" s="20"/>
      <c r="K84" s="20"/>
      <c r="L84" s="43">
        <f t="shared" si="1"/>
        <v>0</v>
      </c>
      <c r="M84" s="24">
        <f t="shared" si="1"/>
        <v>0</v>
      </c>
      <c r="N84" s="20"/>
      <c r="O84" s="24"/>
      <c r="P84" s="20">
        <v>1357979</v>
      </c>
      <c r="Q84" s="25">
        <v>4</v>
      </c>
    </row>
    <row r="85" spans="1:17" ht="12.75">
      <c r="A85" s="26"/>
      <c r="B85" s="27">
        <v>24</v>
      </c>
      <c r="C85" s="19" t="s">
        <v>116</v>
      </c>
      <c r="D85" s="19"/>
      <c r="E85" s="19"/>
      <c r="F85" s="20"/>
      <c r="G85" s="24"/>
      <c r="H85" s="20"/>
      <c r="I85" s="22"/>
      <c r="J85" s="20"/>
      <c r="K85" s="20"/>
      <c r="L85" s="43">
        <f t="shared" si="1"/>
        <v>0</v>
      </c>
      <c r="M85" s="24">
        <f t="shared" si="1"/>
        <v>0</v>
      </c>
      <c r="N85" s="20"/>
      <c r="O85" s="24"/>
      <c r="P85" s="20"/>
      <c r="Q85" s="25"/>
    </row>
    <row r="86" spans="1:17" ht="12.75">
      <c r="A86" s="26"/>
      <c r="B86" s="27"/>
      <c r="C86" s="28"/>
      <c r="D86" s="28" t="s">
        <v>117</v>
      </c>
      <c r="E86" s="28" t="s">
        <v>118</v>
      </c>
      <c r="F86" s="29">
        <v>2450842</v>
      </c>
      <c r="G86" s="33">
        <v>17</v>
      </c>
      <c r="H86" s="29"/>
      <c r="I86" s="31"/>
      <c r="J86" s="29">
        <v>57716</v>
      </c>
      <c r="K86" s="29">
        <v>0</v>
      </c>
      <c r="L86" s="42">
        <f t="shared" si="1"/>
        <v>57716</v>
      </c>
      <c r="M86" s="33">
        <f t="shared" si="1"/>
        <v>0</v>
      </c>
      <c r="N86" s="29"/>
      <c r="O86" s="33"/>
      <c r="P86" s="29">
        <v>2508558</v>
      </c>
      <c r="Q86" s="34">
        <v>17</v>
      </c>
    </row>
    <row r="87" spans="1:17" ht="12.75">
      <c r="A87" s="26"/>
      <c r="B87" s="27"/>
      <c r="C87" s="28"/>
      <c r="D87" s="28" t="s">
        <v>119</v>
      </c>
      <c r="E87" s="28" t="s">
        <v>120</v>
      </c>
      <c r="F87" s="29">
        <v>798935</v>
      </c>
      <c r="G87" s="33">
        <v>5.5</v>
      </c>
      <c r="H87" s="29"/>
      <c r="I87" s="31"/>
      <c r="J87" s="29"/>
      <c r="K87" s="29"/>
      <c r="L87" s="42">
        <f t="shared" si="1"/>
        <v>0</v>
      </c>
      <c r="M87" s="33">
        <f t="shared" si="1"/>
        <v>0</v>
      </c>
      <c r="N87" s="29"/>
      <c r="O87" s="33"/>
      <c r="P87" s="29">
        <v>798935</v>
      </c>
      <c r="Q87" s="34">
        <v>5.5</v>
      </c>
    </row>
    <row r="88" spans="1:17" ht="12.75">
      <c r="A88" s="26"/>
      <c r="B88" s="27"/>
      <c r="C88" s="19" t="s">
        <v>121</v>
      </c>
      <c r="D88" s="19"/>
      <c r="E88" s="19"/>
      <c r="F88" s="20">
        <v>3249777</v>
      </c>
      <c r="G88" s="24">
        <v>22.5</v>
      </c>
      <c r="H88" s="20"/>
      <c r="I88" s="22"/>
      <c r="J88" s="20">
        <v>57716</v>
      </c>
      <c r="K88" s="20">
        <v>0</v>
      </c>
      <c r="L88" s="43">
        <f t="shared" si="1"/>
        <v>57716</v>
      </c>
      <c r="M88" s="24">
        <f t="shared" si="1"/>
        <v>0</v>
      </c>
      <c r="N88" s="20"/>
      <c r="O88" s="24"/>
      <c r="P88" s="20">
        <v>3307493</v>
      </c>
      <c r="Q88" s="25">
        <v>22.5</v>
      </c>
    </row>
    <row r="89" spans="1:17" ht="12.75">
      <c r="A89" s="26"/>
      <c r="B89" s="27">
        <v>25</v>
      </c>
      <c r="C89" s="19" t="s">
        <v>122</v>
      </c>
      <c r="D89" s="19"/>
      <c r="E89" s="19"/>
      <c r="F89" s="20"/>
      <c r="G89" s="24"/>
      <c r="H89" s="20"/>
      <c r="I89" s="22"/>
      <c r="J89" s="20"/>
      <c r="K89" s="20"/>
      <c r="L89" s="43">
        <f t="shared" si="1"/>
        <v>0</v>
      </c>
      <c r="M89" s="24">
        <f t="shared" si="1"/>
        <v>0</v>
      </c>
      <c r="N89" s="20"/>
      <c r="O89" s="24"/>
      <c r="P89" s="20"/>
      <c r="Q89" s="25"/>
    </row>
    <row r="90" spans="1:17" ht="12.75">
      <c r="A90" s="26"/>
      <c r="B90" s="27"/>
      <c r="C90" s="28"/>
      <c r="D90" s="28" t="s">
        <v>123</v>
      </c>
      <c r="E90" s="28" t="s">
        <v>124</v>
      </c>
      <c r="F90" s="29">
        <v>2778128</v>
      </c>
      <c r="G90" s="33">
        <v>15</v>
      </c>
      <c r="H90" s="29"/>
      <c r="I90" s="31"/>
      <c r="J90" s="29"/>
      <c r="K90" s="29"/>
      <c r="L90" s="42">
        <f t="shared" si="1"/>
        <v>0</v>
      </c>
      <c r="M90" s="33">
        <f t="shared" si="1"/>
        <v>0</v>
      </c>
      <c r="N90" s="29"/>
      <c r="O90" s="33"/>
      <c r="P90" s="29">
        <v>2778128</v>
      </c>
      <c r="Q90" s="34">
        <v>15</v>
      </c>
    </row>
    <row r="91" spans="1:17" ht="12.75">
      <c r="A91" s="26"/>
      <c r="B91" s="27"/>
      <c r="C91" s="28"/>
      <c r="D91" s="28" t="s">
        <v>125</v>
      </c>
      <c r="E91" s="28" t="s">
        <v>126</v>
      </c>
      <c r="F91" s="29">
        <v>2506543</v>
      </c>
      <c r="G91" s="33">
        <v>20.75</v>
      </c>
      <c r="H91" s="29"/>
      <c r="I91" s="31"/>
      <c r="J91" s="29">
        <v>-72497</v>
      </c>
      <c r="K91" s="29">
        <v>0</v>
      </c>
      <c r="L91" s="42">
        <f t="shared" si="1"/>
        <v>-72497</v>
      </c>
      <c r="M91" s="33">
        <f t="shared" si="1"/>
        <v>0</v>
      </c>
      <c r="N91" s="29"/>
      <c r="O91" s="33"/>
      <c r="P91" s="29">
        <v>2434046</v>
      </c>
      <c r="Q91" s="34">
        <v>20.75</v>
      </c>
    </row>
    <row r="92" spans="1:17" ht="12.75">
      <c r="A92" s="26"/>
      <c r="B92" s="27"/>
      <c r="C92" s="19" t="s">
        <v>127</v>
      </c>
      <c r="D92" s="19"/>
      <c r="E92" s="19"/>
      <c r="F92" s="20">
        <v>5284671</v>
      </c>
      <c r="G92" s="24">
        <v>35.75</v>
      </c>
      <c r="H92" s="20"/>
      <c r="I92" s="22"/>
      <c r="J92" s="20">
        <v>-72497</v>
      </c>
      <c r="K92" s="20">
        <v>0</v>
      </c>
      <c r="L92" s="43">
        <f t="shared" si="1"/>
        <v>-72497</v>
      </c>
      <c r="M92" s="24">
        <f t="shared" si="1"/>
        <v>0</v>
      </c>
      <c r="N92" s="20"/>
      <c r="O92" s="24"/>
      <c r="P92" s="20">
        <v>5212174</v>
      </c>
      <c r="Q92" s="25">
        <v>35.75</v>
      </c>
    </row>
    <row r="93" spans="1:17" ht="12.75">
      <c r="A93" s="26"/>
      <c r="B93" s="27">
        <v>26</v>
      </c>
      <c r="C93" s="19" t="s">
        <v>128</v>
      </c>
      <c r="D93" s="19"/>
      <c r="E93" s="19"/>
      <c r="F93" s="20"/>
      <c r="G93" s="24"/>
      <c r="H93" s="20"/>
      <c r="I93" s="22"/>
      <c r="J93" s="20"/>
      <c r="K93" s="20"/>
      <c r="L93" s="43">
        <f t="shared" si="1"/>
        <v>0</v>
      </c>
      <c r="M93" s="24">
        <f t="shared" si="1"/>
        <v>0</v>
      </c>
      <c r="N93" s="20"/>
      <c r="O93" s="24"/>
      <c r="P93" s="20"/>
      <c r="Q93" s="25"/>
    </row>
    <row r="94" spans="1:17" ht="12.75">
      <c r="A94" s="26"/>
      <c r="B94" s="27"/>
      <c r="C94" s="28"/>
      <c r="D94" s="28" t="s">
        <v>129</v>
      </c>
      <c r="E94" s="28" t="s">
        <v>128</v>
      </c>
      <c r="F94" s="29">
        <v>297723</v>
      </c>
      <c r="G94" s="33">
        <v>1</v>
      </c>
      <c r="H94" s="29"/>
      <c r="I94" s="31"/>
      <c r="J94" s="29"/>
      <c r="K94" s="29"/>
      <c r="L94" s="42">
        <f t="shared" si="1"/>
        <v>0</v>
      </c>
      <c r="M94" s="33">
        <f t="shared" si="1"/>
        <v>0</v>
      </c>
      <c r="N94" s="29"/>
      <c r="O94" s="33"/>
      <c r="P94" s="29">
        <v>297723</v>
      </c>
      <c r="Q94" s="34">
        <v>1</v>
      </c>
    </row>
    <row r="95" spans="1:17" ht="12.75">
      <c r="A95" s="26"/>
      <c r="B95" s="27"/>
      <c r="C95" s="19" t="s">
        <v>130</v>
      </c>
      <c r="D95" s="19"/>
      <c r="E95" s="19"/>
      <c r="F95" s="20">
        <v>297723</v>
      </c>
      <c r="G95" s="24">
        <v>1</v>
      </c>
      <c r="H95" s="20"/>
      <c r="I95" s="22"/>
      <c r="J95" s="20"/>
      <c r="K95" s="20"/>
      <c r="L95" s="43">
        <f t="shared" si="1"/>
        <v>0</v>
      </c>
      <c r="M95" s="24">
        <f t="shared" si="1"/>
        <v>0</v>
      </c>
      <c r="N95" s="20"/>
      <c r="O95" s="24"/>
      <c r="P95" s="20">
        <v>297723</v>
      </c>
      <c r="Q95" s="25">
        <v>1</v>
      </c>
    </row>
    <row r="96" spans="1:17" ht="12.75">
      <c r="A96" s="26"/>
      <c r="B96" s="27">
        <v>27</v>
      </c>
      <c r="C96" s="19" t="s">
        <v>131</v>
      </c>
      <c r="D96" s="19"/>
      <c r="E96" s="19"/>
      <c r="F96" s="20"/>
      <c r="G96" s="24"/>
      <c r="H96" s="20"/>
      <c r="I96" s="22"/>
      <c r="J96" s="20"/>
      <c r="K96" s="20"/>
      <c r="L96" s="43">
        <f t="shared" si="1"/>
        <v>0</v>
      </c>
      <c r="M96" s="24">
        <f t="shared" si="1"/>
        <v>0</v>
      </c>
      <c r="N96" s="20"/>
      <c r="O96" s="24"/>
      <c r="P96" s="20"/>
      <c r="Q96" s="25"/>
    </row>
    <row r="97" spans="1:17" ht="12.75">
      <c r="A97" s="26"/>
      <c r="B97" s="27"/>
      <c r="C97" s="28"/>
      <c r="D97" s="28" t="s">
        <v>132</v>
      </c>
      <c r="E97" s="28" t="s">
        <v>131</v>
      </c>
      <c r="F97" s="29">
        <v>3667229</v>
      </c>
      <c r="G97" s="33">
        <v>26</v>
      </c>
      <c r="H97" s="29"/>
      <c r="I97" s="31"/>
      <c r="J97" s="29"/>
      <c r="K97" s="29"/>
      <c r="L97" s="42">
        <f t="shared" si="1"/>
        <v>0</v>
      </c>
      <c r="M97" s="33">
        <f t="shared" si="1"/>
        <v>0</v>
      </c>
      <c r="N97" s="29">
        <v>0.01</v>
      </c>
      <c r="O97" s="33">
        <v>0</v>
      </c>
      <c r="P97" s="29">
        <v>3667229.01</v>
      </c>
      <c r="Q97" s="34">
        <v>26</v>
      </c>
    </row>
    <row r="98" spans="1:17" ht="12.75">
      <c r="A98" s="26"/>
      <c r="B98" s="27"/>
      <c r="C98" s="19" t="s">
        <v>133</v>
      </c>
      <c r="D98" s="19"/>
      <c r="E98" s="19"/>
      <c r="F98" s="20">
        <v>3667229</v>
      </c>
      <c r="G98" s="24">
        <v>26</v>
      </c>
      <c r="H98" s="20"/>
      <c r="I98" s="22"/>
      <c r="J98" s="20"/>
      <c r="K98" s="20"/>
      <c r="L98" s="43">
        <f t="shared" si="1"/>
        <v>0</v>
      </c>
      <c r="M98" s="24">
        <f t="shared" si="1"/>
        <v>0</v>
      </c>
      <c r="N98" s="20">
        <v>0.01</v>
      </c>
      <c r="O98" s="24">
        <v>0</v>
      </c>
      <c r="P98" s="20">
        <v>3667229.01</v>
      </c>
      <c r="Q98" s="25">
        <v>26</v>
      </c>
    </row>
    <row r="99" spans="1:17" ht="12.75">
      <c r="A99" s="26"/>
      <c r="B99" s="27">
        <v>28</v>
      </c>
      <c r="C99" s="19" t="s">
        <v>134</v>
      </c>
      <c r="D99" s="19"/>
      <c r="E99" s="19"/>
      <c r="F99" s="20"/>
      <c r="G99" s="24"/>
      <c r="H99" s="20"/>
      <c r="I99" s="22"/>
      <c r="J99" s="20"/>
      <c r="K99" s="20"/>
      <c r="L99" s="43">
        <f t="shared" si="1"/>
        <v>0</v>
      </c>
      <c r="M99" s="24">
        <f t="shared" si="1"/>
        <v>0</v>
      </c>
      <c r="N99" s="20"/>
      <c r="O99" s="24"/>
      <c r="P99" s="20"/>
      <c r="Q99" s="25"/>
    </row>
    <row r="100" spans="1:17" ht="12.75">
      <c r="A100" s="26"/>
      <c r="B100" s="27"/>
      <c r="C100" s="28"/>
      <c r="D100" s="28" t="s">
        <v>135</v>
      </c>
      <c r="E100" s="28" t="s">
        <v>136</v>
      </c>
      <c r="F100" s="29">
        <v>1589619</v>
      </c>
      <c r="G100" s="33">
        <v>12.5</v>
      </c>
      <c r="H100" s="29"/>
      <c r="I100" s="31"/>
      <c r="J100" s="29"/>
      <c r="K100" s="29"/>
      <c r="L100" s="42">
        <f t="shared" si="1"/>
        <v>0</v>
      </c>
      <c r="M100" s="33">
        <f t="shared" si="1"/>
        <v>0</v>
      </c>
      <c r="N100" s="29"/>
      <c r="O100" s="33"/>
      <c r="P100" s="29">
        <v>1589619</v>
      </c>
      <c r="Q100" s="34">
        <v>12.5</v>
      </c>
    </row>
    <row r="101" spans="1:17" ht="12.75">
      <c r="A101" s="26"/>
      <c r="B101" s="27"/>
      <c r="C101" s="28"/>
      <c r="D101" s="28" t="s">
        <v>137</v>
      </c>
      <c r="E101" s="28" t="s">
        <v>138</v>
      </c>
      <c r="F101" s="29">
        <v>4977197</v>
      </c>
      <c r="G101" s="33">
        <v>49.5</v>
      </c>
      <c r="H101" s="29"/>
      <c r="I101" s="31"/>
      <c r="J101" s="29"/>
      <c r="K101" s="29"/>
      <c r="L101" s="42">
        <f t="shared" si="1"/>
        <v>0</v>
      </c>
      <c r="M101" s="33">
        <f t="shared" si="1"/>
        <v>0</v>
      </c>
      <c r="N101" s="29">
        <v>87814</v>
      </c>
      <c r="O101" s="33">
        <v>0</v>
      </c>
      <c r="P101" s="29">
        <v>5065011</v>
      </c>
      <c r="Q101" s="34">
        <v>49.5</v>
      </c>
    </row>
    <row r="102" spans="1:17" ht="12.75">
      <c r="A102" s="26"/>
      <c r="B102" s="27"/>
      <c r="C102" s="28"/>
      <c r="D102" s="28" t="s">
        <v>139</v>
      </c>
      <c r="E102" s="28" t="s">
        <v>140</v>
      </c>
      <c r="F102" s="29">
        <v>952300</v>
      </c>
      <c r="G102" s="33">
        <v>6</v>
      </c>
      <c r="H102" s="29"/>
      <c r="I102" s="31"/>
      <c r="J102" s="29"/>
      <c r="K102" s="29"/>
      <c r="L102" s="42">
        <f t="shared" si="1"/>
        <v>0</v>
      </c>
      <c r="M102" s="33">
        <f t="shared" si="1"/>
        <v>0</v>
      </c>
      <c r="N102" s="29"/>
      <c r="O102" s="33"/>
      <c r="P102" s="29">
        <v>952300</v>
      </c>
      <c r="Q102" s="34">
        <v>6</v>
      </c>
    </row>
    <row r="103" spans="1:17" ht="12.75">
      <c r="A103" s="26"/>
      <c r="B103" s="27"/>
      <c r="C103" s="19" t="s">
        <v>141</v>
      </c>
      <c r="D103" s="19"/>
      <c r="E103" s="19"/>
      <c r="F103" s="20">
        <v>7519116</v>
      </c>
      <c r="G103" s="24">
        <v>68</v>
      </c>
      <c r="H103" s="20"/>
      <c r="I103" s="22"/>
      <c r="J103" s="20"/>
      <c r="K103" s="20"/>
      <c r="L103" s="43">
        <f t="shared" si="1"/>
        <v>0</v>
      </c>
      <c r="M103" s="24">
        <f t="shared" si="1"/>
        <v>0</v>
      </c>
      <c r="N103" s="20">
        <v>87814</v>
      </c>
      <c r="O103" s="24">
        <v>0</v>
      </c>
      <c r="P103" s="20">
        <v>7606930</v>
      </c>
      <c r="Q103" s="25">
        <v>68</v>
      </c>
    </row>
    <row r="104" spans="1:17" ht="12.75">
      <c r="A104" s="26"/>
      <c r="B104" s="27">
        <v>29</v>
      </c>
      <c r="C104" s="19" t="s">
        <v>142</v>
      </c>
      <c r="D104" s="19"/>
      <c r="E104" s="19"/>
      <c r="F104" s="20"/>
      <c r="G104" s="24"/>
      <c r="H104" s="20"/>
      <c r="I104" s="22"/>
      <c r="J104" s="20"/>
      <c r="K104" s="20"/>
      <c r="L104" s="43">
        <f t="shared" si="1"/>
        <v>0</v>
      </c>
      <c r="M104" s="24">
        <f t="shared" si="1"/>
        <v>0</v>
      </c>
      <c r="N104" s="20"/>
      <c r="O104" s="24"/>
      <c r="P104" s="20"/>
      <c r="Q104" s="25"/>
    </row>
    <row r="105" spans="1:17" ht="12.75">
      <c r="A105" s="26"/>
      <c r="B105" s="27"/>
      <c r="C105" s="28"/>
      <c r="D105" s="28" t="s">
        <v>143</v>
      </c>
      <c r="E105" s="28" t="s">
        <v>144</v>
      </c>
      <c r="F105" s="29">
        <v>6504211</v>
      </c>
      <c r="G105" s="33">
        <v>18</v>
      </c>
      <c r="H105" s="29"/>
      <c r="I105" s="31"/>
      <c r="J105" s="29"/>
      <c r="K105" s="29"/>
      <c r="L105" s="42">
        <f t="shared" si="1"/>
        <v>0</v>
      </c>
      <c r="M105" s="33">
        <f t="shared" si="1"/>
        <v>0</v>
      </c>
      <c r="N105" s="29"/>
      <c r="O105" s="33"/>
      <c r="P105" s="29">
        <v>6504211</v>
      </c>
      <c r="Q105" s="34">
        <v>18</v>
      </c>
    </row>
    <row r="106" spans="1:17" ht="12.75">
      <c r="A106" s="26"/>
      <c r="B106" s="27"/>
      <c r="C106" s="28"/>
      <c r="D106" s="28" t="s">
        <v>145</v>
      </c>
      <c r="E106" s="28" t="s">
        <v>146</v>
      </c>
      <c r="F106" s="29">
        <v>4097534</v>
      </c>
      <c r="G106" s="33">
        <v>34.6</v>
      </c>
      <c r="H106" s="29"/>
      <c r="I106" s="31"/>
      <c r="J106" s="29"/>
      <c r="K106" s="29"/>
      <c r="L106" s="42">
        <f t="shared" si="1"/>
        <v>0</v>
      </c>
      <c r="M106" s="33">
        <f t="shared" si="1"/>
        <v>0</v>
      </c>
      <c r="N106" s="29"/>
      <c r="O106" s="33"/>
      <c r="P106" s="29">
        <v>4097534</v>
      </c>
      <c r="Q106" s="34">
        <v>34.6</v>
      </c>
    </row>
    <row r="107" spans="1:17" ht="12.75">
      <c r="A107" s="26"/>
      <c r="B107" s="27"/>
      <c r="C107" s="28"/>
      <c r="D107" s="28" t="s">
        <v>147</v>
      </c>
      <c r="E107" s="28" t="s">
        <v>148</v>
      </c>
      <c r="F107" s="29">
        <v>2387066</v>
      </c>
      <c r="G107" s="33">
        <v>30.3</v>
      </c>
      <c r="H107" s="29"/>
      <c r="I107" s="31"/>
      <c r="J107" s="29"/>
      <c r="K107" s="29"/>
      <c r="L107" s="42">
        <f t="shared" si="1"/>
        <v>0</v>
      </c>
      <c r="M107" s="33">
        <f t="shared" si="1"/>
        <v>0</v>
      </c>
      <c r="N107" s="29"/>
      <c r="O107" s="33"/>
      <c r="P107" s="29">
        <v>2387066</v>
      </c>
      <c r="Q107" s="34">
        <v>30.3</v>
      </c>
    </row>
    <row r="108" spans="1:17" ht="12.75">
      <c r="A108" s="26"/>
      <c r="B108" s="27"/>
      <c r="C108" s="28"/>
      <c r="D108" s="28" t="s">
        <v>149</v>
      </c>
      <c r="E108" s="28" t="s">
        <v>150</v>
      </c>
      <c r="F108" s="29">
        <v>17434325</v>
      </c>
      <c r="G108" s="33">
        <v>152.5</v>
      </c>
      <c r="H108" s="29"/>
      <c r="I108" s="31"/>
      <c r="J108" s="29"/>
      <c r="K108" s="29"/>
      <c r="L108" s="42">
        <f t="shared" si="1"/>
        <v>0</v>
      </c>
      <c r="M108" s="33">
        <f t="shared" si="1"/>
        <v>0</v>
      </c>
      <c r="N108" s="29">
        <v>114000</v>
      </c>
      <c r="O108" s="33"/>
      <c r="P108" s="29">
        <f>F108+L108+N108</f>
        <v>17548325</v>
      </c>
      <c r="Q108" s="34">
        <v>152.5</v>
      </c>
    </row>
    <row r="109" spans="1:17" ht="12.75">
      <c r="A109" s="26"/>
      <c r="B109" s="27"/>
      <c r="C109" s="28"/>
      <c r="D109" s="28" t="s">
        <v>151</v>
      </c>
      <c r="E109" s="28" t="s">
        <v>152</v>
      </c>
      <c r="F109" s="29">
        <v>2840088</v>
      </c>
      <c r="G109" s="33">
        <v>30.6</v>
      </c>
      <c r="H109" s="29"/>
      <c r="I109" s="31"/>
      <c r="J109" s="29"/>
      <c r="K109" s="29"/>
      <c r="L109" s="42">
        <f t="shared" si="1"/>
        <v>0</v>
      </c>
      <c r="M109" s="33">
        <f t="shared" si="1"/>
        <v>0</v>
      </c>
      <c r="N109" s="29"/>
      <c r="O109" s="33"/>
      <c r="P109" s="29">
        <v>2840088</v>
      </c>
      <c r="Q109" s="34">
        <v>30.6</v>
      </c>
    </row>
    <row r="110" spans="1:17" ht="12.75">
      <c r="A110" s="26"/>
      <c r="B110" s="27"/>
      <c r="C110" s="28"/>
      <c r="D110" s="28" t="s">
        <v>153</v>
      </c>
      <c r="E110" s="28" t="s">
        <v>154</v>
      </c>
      <c r="F110" s="29">
        <v>2243717</v>
      </c>
      <c r="G110" s="33">
        <v>21</v>
      </c>
      <c r="H110" s="29"/>
      <c r="I110" s="31"/>
      <c r="J110" s="29"/>
      <c r="K110" s="29"/>
      <c r="L110" s="42">
        <f t="shared" si="1"/>
        <v>0</v>
      </c>
      <c r="M110" s="33">
        <f t="shared" si="1"/>
        <v>0</v>
      </c>
      <c r="N110" s="29"/>
      <c r="O110" s="33"/>
      <c r="P110" s="29">
        <v>2243717</v>
      </c>
      <c r="Q110" s="34">
        <v>21</v>
      </c>
    </row>
    <row r="111" spans="1:17" ht="12.75">
      <c r="A111" s="26"/>
      <c r="B111" s="27"/>
      <c r="C111" s="28"/>
      <c r="D111" s="28" t="s">
        <v>155</v>
      </c>
      <c r="E111" s="28" t="s">
        <v>156</v>
      </c>
      <c r="F111" s="29">
        <v>1821175</v>
      </c>
      <c r="G111" s="33">
        <v>13</v>
      </c>
      <c r="H111" s="29"/>
      <c r="I111" s="31"/>
      <c r="J111" s="29"/>
      <c r="K111" s="29"/>
      <c r="L111" s="42">
        <f t="shared" si="1"/>
        <v>0</v>
      </c>
      <c r="M111" s="33">
        <f t="shared" si="1"/>
        <v>0</v>
      </c>
      <c r="N111" s="29"/>
      <c r="O111" s="33"/>
      <c r="P111" s="29">
        <v>1821175</v>
      </c>
      <c r="Q111" s="34">
        <v>13</v>
      </c>
    </row>
    <row r="112" spans="1:17" ht="12.75">
      <c r="A112" s="26"/>
      <c r="B112" s="27"/>
      <c r="C112" s="28"/>
      <c r="D112" s="28" t="s">
        <v>157</v>
      </c>
      <c r="E112" s="28" t="s">
        <v>158</v>
      </c>
      <c r="F112" s="29">
        <v>1588513</v>
      </c>
      <c r="G112" s="33">
        <v>13</v>
      </c>
      <c r="H112" s="29"/>
      <c r="I112" s="31"/>
      <c r="J112" s="29"/>
      <c r="K112" s="29"/>
      <c r="L112" s="42">
        <f t="shared" si="1"/>
        <v>0</v>
      </c>
      <c r="M112" s="33">
        <f t="shared" si="1"/>
        <v>0</v>
      </c>
      <c r="N112" s="29"/>
      <c r="O112" s="33"/>
      <c r="P112" s="29">
        <v>1588513</v>
      </c>
      <c r="Q112" s="34">
        <v>13</v>
      </c>
    </row>
    <row r="113" spans="1:17" ht="12.75">
      <c r="A113" s="26"/>
      <c r="B113" s="27"/>
      <c r="C113" s="28"/>
      <c r="D113" s="28" t="s">
        <v>159</v>
      </c>
      <c r="E113" s="28" t="s">
        <v>160</v>
      </c>
      <c r="F113" s="29">
        <v>5773862</v>
      </c>
      <c r="G113" s="33">
        <v>46.4</v>
      </c>
      <c r="H113" s="29"/>
      <c r="I113" s="31"/>
      <c r="J113" s="29"/>
      <c r="K113" s="29"/>
      <c r="L113" s="42">
        <f t="shared" si="1"/>
        <v>0</v>
      </c>
      <c r="M113" s="33">
        <f t="shared" si="1"/>
        <v>0</v>
      </c>
      <c r="N113" s="29"/>
      <c r="O113" s="33"/>
      <c r="P113" s="29">
        <v>5773862</v>
      </c>
      <c r="Q113" s="34">
        <v>46.4</v>
      </c>
    </row>
    <row r="114" spans="1:17" ht="12.75">
      <c r="A114" s="26"/>
      <c r="B114" s="27"/>
      <c r="C114" s="28"/>
      <c r="D114" s="28" t="s">
        <v>161</v>
      </c>
      <c r="E114" s="28" t="s">
        <v>162</v>
      </c>
      <c r="F114" s="29">
        <v>2342384</v>
      </c>
      <c r="G114" s="33">
        <v>17</v>
      </c>
      <c r="H114" s="29"/>
      <c r="I114" s="31"/>
      <c r="J114" s="29"/>
      <c r="K114" s="29"/>
      <c r="L114" s="42">
        <f t="shared" si="1"/>
        <v>0</v>
      </c>
      <c r="M114" s="33">
        <f t="shared" si="1"/>
        <v>0</v>
      </c>
      <c r="N114" s="29"/>
      <c r="O114" s="33"/>
      <c r="P114" s="29">
        <v>2342384</v>
      </c>
      <c r="Q114" s="34">
        <v>17</v>
      </c>
    </row>
    <row r="115" spans="1:17" ht="12.75">
      <c r="A115" s="26"/>
      <c r="B115" s="27"/>
      <c r="C115" s="28"/>
      <c r="D115" s="28" t="s">
        <v>163</v>
      </c>
      <c r="E115" s="28" t="s">
        <v>164</v>
      </c>
      <c r="F115" s="29">
        <v>2638367</v>
      </c>
      <c r="G115" s="33">
        <v>18</v>
      </c>
      <c r="H115" s="29"/>
      <c r="I115" s="31"/>
      <c r="J115" s="29">
        <v>94261</v>
      </c>
      <c r="K115" s="29">
        <v>1</v>
      </c>
      <c r="L115" s="42">
        <f t="shared" si="1"/>
        <v>94261</v>
      </c>
      <c r="M115" s="33">
        <f t="shared" si="1"/>
        <v>1</v>
      </c>
      <c r="N115" s="29">
        <v>51653</v>
      </c>
      <c r="O115" s="33">
        <v>1</v>
      </c>
      <c r="P115" s="29">
        <v>2784281</v>
      </c>
      <c r="Q115" s="34">
        <v>20</v>
      </c>
    </row>
    <row r="116" spans="1:17" ht="12.75">
      <c r="A116" s="26"/>
      <c r="B116" s="27"/>
      <c r="C116" s="28"/>
      <c r="D116" s="28" t="s">
        <v>165</v>
      </c>
      <c r="E116" s="28" t="s">
        <v>166</v>
      </c>
      <c r="F116" s="29">
        <v>6767938</v>
      </c>
      <c r="G116" s="33">
        <v>64.4</v>
      </c>
      <c r="H116" s="29"/>
      <c r="I116" s="31"/>
      <c r="J116" s="29"/>
      <c r="K116" s="29"/>
      <c r="L116" s="42">
        <f t="shared" si="1"/>
        <v>0</v>
      </c>
      <c r="M116" s="33">
        <f t="shared" si="1"/>
        <v>0</v>
      </c>
      <c r="N116" s="29"/>
      <c r="O116" s="33"/>
      <c r="P116" s="29">
        <v>6767938</v>
      </c>
      <c r="Q116" s="34">
        <v>64.4</v>
      </c>
    </row>
    <row r="117" spans="1:17" ht="12.75">
      <c r="A117" s="26"/>
      <c r="B117" s="27"/>
      <c r="C117" s="48" t="s">
        <v>167</v>
      </c>
      <c r="D117" s="48"/>
      <c r="E117" s="48"/>
      <c r="F117" s="49">
        <v>56439180</v>
      </c>
      <c r="G117" s="50">
        <v>458.79999999999995</v>
      </c>
      <c r="H117" s="49"/>
      <c r="I117" s="51"/>
      <c r="J117" s="49">
        <v>94261</v>
      </c>
      <c r="K117" s="49">
        <v>1</v>
      </c>
      <c r="L117" s="52">
        <f t="shared" si="1"/>
        <v>94261</v>
      </c>
      <c r="M117" s="50">
        <f t="shared" si="1"/>
        <v>1</v>
      </c>
      <c r="N117" s="49">
        <f>SUM(N104:N116)</f>
        <v>165653</v>
      </c>
      <c r="O117" s="24">
        <v>1</v>
      </c>
      <c r="P117" s="20">
        <f>SUM(P105:P116)</f>
        <v>56699094</v>
      </c>
      <c r="Q117" s="25">
        <v>460.79999999999995</v>
      </c>
    </row>
    <row r="118" spans="1:17" ht="12.75">
      <c r="A118" s="26"/>
      <c r="B118" s="27">
        <v>30</v>
      </c>
      <c r="C118" s="19" t="s">
        <v>168</v>
      </c>
      <c r="D118" s="19"/>
      <c r="E118" s="19"/>
      <c r="F118" s="20"/>
      <c r="G118" s="24"/>
      <c r="H118" s="20"/>
      <c r="I118" s="22"/>
      <c r="J118" s="20"/>
      <c r="K118" s="20"/>
      <c r="L118" s="43">
        <f t="shared" si="1"/>
        <v>0</v>
      </c>
      <c r="M118" s="24">
        <f t="shared" si="1"/>
        <v>0</v>
      </c>
      <c r="N118" s="20"/>
      <c r="O118" s="24"/>
      <c r="P118" s="20"/>
      <c r="Q118" s="25"/>
    </row>
    <row r="119" spans="1:17" ht="12.75">
      <c r="A119" s="26"/>
      <c r="B119" s="27"/>
      <c r="C119" s="28"/>
      <c r="D119" s="28" t="s">
        <v>169</v>
      </c>
      <c r="E119" s="28" t="s">
        <v>168</v>
      </c>
      <c r="F119" s="29">
        <v>119897</v>
      </c>
      <c r="G119" s="33"/>
      <c r="H119" s="29"/>
      <c r="I119" s="31"/>
      <c r="J119" s="29"/>
      <c r="K119" s="29"/>
      <c r="L119" s="42">
        <f t="shared" si="1"/>
        <v>0</v>
      </c>
      <c r="M119" s="33">
        <f t="shared" si="1"/>
        <v>0</v>
      </c>
      <c r="N119" s="29"/>
      <c r="O119" s="33"/>
      <c r="P119" s="29">
        <v>119897</v>
      </c>
      <c r="Q119" s="34"/>
    </row>
    <row r="120" spans="1:17" ht="12.75">
      <c r="A120" s="26"/>
      <c r="B120" s="27"/>
      <c r="C120" s="19" t="s">
        <v>170</v>
      </c>
      <c r="D120" s="19"/>
      <c r="E120" s="19"/>
      <c r="F120" s="20">
        <v>119897</v>
      </c>
      <c r="G120" s="24"/>
      <c r="H120" s="20"/>
      <c r="I120" s="22"/>
      <c r="J120" s="20"/>
      <c r="K120" s="20"/>
      <c r="L120" s="43">
        <f t="shared" si="1"/>
        <v>0</v>
      </c>
      <c r="M120" s="24">
        <f t="shared" si="1"/>
        <v>0</v>
      </c>
      <c r="N120" s="20"/>
      <c r="O120" s="24"/>
      <c r="P120" s="20">
        <v>119897</v>
      </c>
      <c r="Q120" s="25"/>
    </row>
    <row r="121" spans="1:17" ht="12.75">
      <c r="A121" s="26"/>
      <c r="B121" s="27">
        <v>31</v>
      </c>
      <c r="C121" s="19" t="s">
        <v>171</v>
      </c>
      <c r="D121" s="19"/>
      <c r="E121" s="19"/>
      <c r="F121" s="20"/>
      <c r="G121" s="24"/>
      <c r="H121" s="20"/>
      <c r="I121" s="22"/>
      <c r="J121" s="20"/>
      <c r="K121" s="20"/>
      <c r="L121" s="43">
        <f t="shared" si="1"/>
        <v>0</v>
      </c>
      <c r="M121" s="24">
        <f t="shared" si="1"/>
        <v>0</v>
      </c>
      <c r="N121" s="20"/>
      <c r="O121" s="24"/>
      <c r="P121" s="20"/>
      <c r="Q121" s="25"/>
    </row>
    <row r="122" spans="1:17" ht="12.75">
      <c r="A122" s="26"/>
      <c r="B122" s="27"/>
      <c r="C122" s="28"/>
      <c r="D122" s="28" t="s">
        <v>172</v>
      </c>
      <c r="E122" s="28" t="s">
        <v>173</v>
      </c>
      <c r="F122" s="29">
        <v>6950368</v>
      </c>
      <c r="G122" s="33">
        <v>33.5</v>
      </c>
      <c r="H122" s="29"/>
      <c r="I122" s="31"/>
      <c r="J122" s="29">
        <v>204863</v>
      </c>
      <c r="K122" s="29">
        <v>0</v>
      </c>
      <c r="L122" s="42">
        <f t="shared" si="1"/>
        <v>204863</v>
      </c>
      <c r="M122" s="33">
        <f t="shared" si="1"/>
        <v>0</v>
      </c>
      <c r="N122" s="29"/>
      <c r="O122" s="33"/>
      <c r="P122" s="29">
        <v>7155231</v>
      </c>
      <c r="Q122" s="34">
        <v>33.5</v>
      </c>
    </row>
    <row r="123" spans="1:17" ht="12.75">
      <c r="A123" s="26"/>
      <c r="B123" s="27"/>
      <c r="C123" s="28"/>
      <c r="D123" s="28" t="s">
        <v>174</v>
      </c>
      <c r="E123" s="28" t="s">
        <v>175</v>
      </c>
      <c r="F123" s="29">
        <v>12948651</v>
      </c>
      <c r="G123" s="33">
        <v>112.5</v>
      </c>
      <c r="H123" s="29"/>
      <c r="I123" s="31"/>
      <c r="J123" s="29"/>
      <c r="K123" s="29"/>
      <c r="L123" s="42">
        <f t="shared" si="1"/>
        <v>0</v>
      </c>
      <c r="M123" s="33">
        <f t="shared" si="1"/>
        <v>0</v>
      </c>
      <c r="N123" s="29">
        <v>295000</v>
      </c>
      <c r="O123" s="33">
        <v>0</v>
      </c>
      <c r="P123" s="29">
        <v>13243651</v>
      </c>
      <c r="Q123" s="34">
        <v>112.5</v>
      </c>
    </row>
    <row r="124" spans="1:17" ht="12.75">
      <c r="A124" s="26"/>
      <c r="B124" s="27"/>
      <c r="C124" s="28"/>
      <c r="D124" s="28" t="s">
        <v>176</v>
      </c>
      <c r="E124" s="28" t="s">
        <v>177</v>
      </c>
      <c r="F124" s="29">
        <v>1053775</v>
      </c>
      <c r="G124" s="33">
        <v>7.5</v>
      </c>
      <c r="H124" s="29"/>
      <c r="I124" s="31"/>
      <c r="J124" s="29"/>
      <c r="K124" s="29"/>
      <c r="L124" s="42">
        <f t="shared" si="1"/>
        <v>0</v>
      </c>
      <c r="M124" s="33">
        <f t="shared" si="1"/>
        <v>0</v>
      </c>
      <c r="N124" s="29"/>
      <c r="O124" s="33"/>
      <c r="P124" s="29">
        <v>1053775</v>
      </c>
      <c r="Q124" s="34">
        <v>7.5</v>
      </c>
    </row>
    <row r="125" spans="1:17" ht="12.75">
      <c r="A125" s="26"/>
      <c r="B125" s="27"/>
      <c r="C125" s="28"/>
      <c r="D125" s="28" t="s">
        <v>178</v>
      </c>
      <c r="E125" s="28" t="s">
        <v>179</v>
      </c>
      <c r="F125" s="29">
        <v>2342289</v>
      </c>
      <c r="G125" s="33">
        <v>4</v>
      </c>
      <c r="H125" s="29"/>
      <c r="I125" s="31"/>
      <c r="J125" s="29"/>
      <c r="K125" s="29"/>
      <c r="L125" s="42">
        <f t="shared" si="1"/>
        <v>0</v>
      </c>
      <c r="M125" s="33">
        <f t="shared" si="1"/>
        <v>0</v>
      </c>
      <c r="N125" s="29"/>
      <c r="O125" s="33"/>
      <c r="P125" s="29">
        <v>2342289</v>
      </c>
      <c r="Q125" s="34">
        <v>4</v>
      </c>
    </row>
    <row r="126" spans="1:17" ht="12.75">
      <c r="A126" s="26"/>
      <c r="B126" s="27"/>
      <c r="C126" s="28"/>
      <c r="D126" s="28" t="s">
        <v>180</v>
      </c>
      <c r="E126" s="28" t="s">
        <v>181</v>
      </c>
      <c r="F126" s="29">
        <v>1793563</v>
      </c>
      <c r="G126" s="33">
        <v>18.35</v>
      </c>
      <c r="H126" s="29"/>
      <c r="I126" s="31"/>
      <c r="J126" s="29"/>
      <c r="K126" s="29"/>
      <c r="L126" s="42">
        <f t="shared" si="1"/>
        <v>0</v>
      </c>
      <c r="M126" s="33">
        <f t="shared" si="1"/>
        <v>0</v>
      </c>
      <c r="N126" s="29"/>
      <c r="O126" s="33"/>
      <c r="P126" s="29">
        <v>1793563</v>
      </c>
      <c r="Q126" s="34">
        <v>18.35</v>
      </c>
    </row>
    <row r="127" spans="1:17" ht="12.75">
      <c r="A127" s="26"/>
      <c r="B127" s="27"/>
      <c r="C127" s="28"/>
      <c r="D127" s="28" t="s">
        <v>182</v>
      </c>
      <c r="E127" s="28" t="s">
        <v>183</v>
      </c>
      <c r="F127" s="29">
        <v>3818361</v>
      </c>
      <c r="G127" s="33">
        <v>42.25</v>
      </c>
      <c r="H127" s="29"/>
      <c r="I127" s="31"/>
      <c r="J127" s="29"/>
      <c r="K127" s="29"/>
      <c r="L127" s="42">
        <f t="shared" si="1"/>
        <v>0</v>
      </c>
      <c r="M127" s="33">
        <f t="shared" si="1"/>
        <v>0</v>
      </c>
      <c r="N127" s="29"/>
      <c r="O127" s="33"/>
      <c r="P127" s="29">
        <v>3818361</v>
      </c>
      <c r="Q127" s="34">
        <v>42.25</v>
      </c>
    </row>
    <row r="128" spans="1:17" ht="12.75">
      <c r="A128" s="26"/>
      <c r="B128" s="27"/>
      <c r="C128" s="28"/>
      <c r="D128" s="28" t="s">
        <v>184</v>
      </c>
      <c r="E128" s="28" t="s">
        <v>185</v>
      </c>
      <c r="F128" s="29">
        <v>1615627</v>
      </c>
      <c r="G128" s="33">
        <v>17.6</v>
      </c>
      <c r="H128" s="29"/>
      <c r="I128" s="31"/>
      <c r="J128" s="29"/>
      <c r="K128" s="29"/>
      <c r="L128" s="42">
        <f t="shared" si="1"/>
        <v>0</v>
      </c>
      <c r="M128" s="33">
        <f t="shared" si="1"/>
        <v>0</v>
      </c>
      <c r="N128" s="29"/>
      <c r="O128" s="33"/>
      <c r="P128" s="29">
        <v>1615627</v>
      </c>
      <c r="Q128" s="34">
        <v>17.6</v>
      </c>
    </row>
    <row r="129" spans="1:17" ht="12.75">
      <c r="A129" s="26"/>
      <c r="B129" s="27"/>
      <c r="C129" s="28"/>
      <c r="D129" s="28" t="s">
        <v>186</v>
      </c>
      <c r="E129" s="28" t="s">
        <v>187</v>
      </c>
      <c r="F129" s="29">
        <v>411943</v>
      </c>
      <c r="G129" s="33">
        <v>3</v>
      </c>
      <c r="H129" s="29"/>
      <c r="I129" s="31"/>
      <c r="J129" s="29"/>
      <c r="K129" s="29"/>
      <c r="L129" s="42">
        <f t="shared" si="1"/>
        <v>0</v>
      </c>
      <c r="M129" s="33">
        <f t="shared" si="1"/>
        <v>0</v>
      </c>
      <c r="N129" s="29"/>
      <c r="O129" s="33"/>
      <c r="P129" s="29">
        <v>411943</v>
      </c>
      <c r="Q129" s="34">
        <v>3</v>
      </c>
    </row>
    <row r="130" spans="1:17" ht="12.75">
      <c r="A130" s="26"/>
      <c r="B130" s="27"/>
      <c r="C130" s="28"/>
      <c r="D130" s="28" t="s">
        <v>188</v>
      </c>
      <c r="E130" s="28" t="s">
        <v>189</v>
      </c>
      <c r="F130" s="29">
        <v>6358397</v>
      </c>
      <c r="G130" s="33">
        <v>64.8</v>
      </c>
      <c r="H130" s="29"/>
      <c r="I130" s="31"/>
      <c r="J130" s="29"/>
      <c r="K130" s="29"/>
      <c r="L130" s="42">
        <f t="shared" si="1"/>
        <v>0</v>
      </c>
      <c r="M130" s="33">
        <f t="shared" si="1"/>
        <v>0</v>
      </c>
      <c r="N130" s="29"/>
      <c r="O130" s="33"/>
      <c r="P130" s="29">
        <v>6358397</v>
      </c>
      <c r="Q130" s="34">
        <v>64.8</v>
      </c>
    </row>
    <row r="131" spans="1:17" ht="12.75">
      <c r="A131" s="26"/>
      <c r="B131" s="27"/>
      <c r="C131" s="28"/>
      <c r="D131" s="28" t="s">
        <v>190</v>
      </c>
      <c r="E131" s="28" t="s">
        <v>191</v>
      </c>
      <c r="F131" s="29">
        <v>6760409</v>
      </c>
      <c r="G131" s="33">
        <v>68.35</v>
      </c>
      <c r="H131" s="29"/>
      <c r="I131" s="31"/>
      <c r="J131" s="29"/>
      <c r="K131" s="29"/>
      <c r="L131" s="42">
        <f t="shared" si="1"/>
        <v>0</v>
      </c>
      <c r="M131" s="33">
        <f t="shared" si="1"/>
        <v>0</v>
      </c>
      <c r="N131" s="29"/>
      <c r="O131" s="33"/>
      <c r="P131" s="29">
        <v>6760409</v>
      </c>
      <c r="Q131" s="34">
        <v>68.35</v>
      </c>
    </row>
    <row r="132" spans="1:17" ht="12.75">
      <c r="A132" s="26"/>
      <c r="B132" s="27"/>
      <c r="C132" s="19" t="s">
        <v>192</v>
      </c>
      <c r="D132" s="19"/>
      <c r="E132" s="19"/>
      <c r="F132" s="20">
        <v>44053383</v>
      </c>
      <c r="G132" s="24">
        <v>371.85</v>
      </c>
      <c r="H132" s="20"/>
      <c r="I132" s="22"/>
      <c r="J132" s="20">
        <v>204863</v>
      </c>
      <c r="K132" s="20">
        <v>0</v>
      </c>
      <c r="L132" s="43">
        <f t="shared" si="1"/>
        <v>204863</v>
      </c>
      <c r="M132" s="24">
        <f t="shared" si="1"/>
        <v>0</v>
      </c>
      <c r="N132" s="20">
        <v>295000</v>
      </c>
      <c r="O132" s="24">
        <v>0</v>
      </c>
      <c r="P132" s="20">
        <v>44553246</v>
      </c>
      <c r="Q132" s="25">
        <v>371.85</v>
      </c>
    </row>
    <row r="133" spans="1:17" ht="12.75">
      <c r="A133" s="26"/>
      <c r="B133" s="27">
        <v>32</v>
      </c>
      <c r="C133" s="19" t="s">
        <v>193</v>
      </c>
      <c r="D133" s="19"/>
      <c r="E133" s="19"/>
      <c r="F133" s="20"/>
      <c r="G133" s="24"/>
      <c r="H133" s="20"/>
      <c r="I133" s="22"/>
      <c r="J133" s="20"/>
      <c r="K133" s="20"/>
      <c r="L133" s="43">
        <f t="shared" si="1"/>
        <v>0</v>
      </c>
      <c r="M133" s="24">
        <f t="shared" si="1"/>
        <v>0</v>
      </c>
      <c r="N133" s="20"/>
      <c r="O133" s="24"/>
      <c r="P133" s="20"/>
      <c r="Q133" s="25"/>
    </row>
    <row r="134" spans="1:17" ht="12.75">
      <c r="A134" s="26"/>
      <c r="B134" s="27"/>
      <c r="C134" s="28"/>
      <c r="D134" s="28" t="s">
        <v>194</v>
      </c>
      <c r="E134" s="28" t="s">
        <v>195</v>
      </c>
      <c r="F134" s="29">
        <v>1300084</v>
      </c>
      <c r="G134" s="33">
        <v>12</v>
      </c>
      <c r="H134" s="29"/>
      <c r="I134" s="31"/>
      <c r="J134" s="29"/>
      <c r="K134" s="29"/>
      <c r="L134" s="42">
        <f t="shared" si="1"/>
        <v>0</v>
      </c>
      <c r="M134" s="33">
        <f t="shared" si="1"/>
        <v>0</v>
      </c>
      <c r="N134" s="29"/>
      <c r="O134" s="33"/>
      <c r="P134" s="29">
        <v>1300084</v>
      </c>
      <c r="Q134" s="34">
        <v>12</v>
      </c>
    </row>
    <row r="135" spans="1:17" ht="12.75">
      <c r="A135" s="26"/>
      <c r="B135" s="27"/>
      <c r="C135" s="28"/>
      <c r="D135" s="28" t="s">
        <v>196</v>
      </c>
      <c r="E135" s="28" t="s">
        <v>197</v>
      </c>
      <c r="F135" s="29">
        <v>10142593</v>
      </c>
      <c r="G135" s="33">
        <v>56</v>
      </c>
      <c r="H135" s="29"/>
      <c r="I135" s="31"/>
      <c r="J135" s="29">
        <v>353718</v>
      </c>
      <c r="K135" s="29">
        <v>0</v>
      </c>
      <c r="L135" s="42">
        <f t="shared" si="1"/>
        <v>353718</v>
      </c>
      <c r="M135" s="33">
        <f t="shared" si="1"/>
        <v>0</v>
      </c>
      <c r="N135" s="29"/>
      <c r="O135" s="33"/>
      <c r="P135" s="29">
        <v>10496311</v>
      </c>
      <c r="Q135" s="34">
        <v>56</v>
      </c>
    </row>
    <row r="136" spans="1:17" ht="12.75">
      <c r="A136" s="26"/>
      <c r="B136" s="27"/>
      <c r="C136" s="28"/>
      <c r="D136" s="28" t="s">
        <v>198</v>
      </c>
      <c r="E136" s="28" t="s">
        <v>199</v>
      </c>
      <c r="F136" s="29">
        <v>11451156</v>
      </c>
      <c r="G136" s="33">
        <v>151.75</v>
      </c>
      <c r="H136" s="29"/>
      <c r="I136" s="31"/>
      <c r="J136" s="29"/>
      <c r="K136" s="29"/>
      <c r="L136" s="42">
        <f t="shared" si="1"/>
        <v>0</v>
      </c>
      <c r="M136" s="33">
        <f t="shared" si="1"/>
        <v>0</v>
      </c>
      <c r="N136" s="29">
        <v>295000</v>
      </c>
      <c r="O136" s="33">
        <v>0</v>
      </c>
      <c r="P136" s="29">
        <v>11746156</v>
      </c>
      <c r="Q136" s="34">
        <v>151.75</v>
      </c>
    </row>
    <row r="137" spans="1:17" ht="12.75">
      <c r="A137" s="26"/>
      <c r="B137" s="27"/>
      <c r="C137" s="28"/>
      <c r="D137" s="28" t="s">
        <v>200</v>
      </c>
      <c r="E137" s="28" t="s">
        <v>201</v>
      </c>
      <c r="F137" s="29">
        <v>4516205</v>
      </c>
      <c r="G137" s="33">
        <v>25.7</v>
      </c>
      <c r="H137" s="29"/>
      <c r="I137" s="31"/>
      <c r="J137" s="29"/>
      <c r="K137" s="29"/>
      <c r="L137" s="42">
        <f t="shared" si="1"/>
        <v>0</v>
      </c>
      <c r="M137" s="33">
        <f t="shared" si="1"/>
        <v>0</v>
      </c>
      <c r="N137" s="29"/>
      <c r="O137" s="33"/>
      <c r="P137" s="29">
        <v>4516205</v>
      </c>
      <c r="Q137" s="34">
        <v>25.7</v>
      </c>
    </row>
    <row r="138" spans="1:17" ht="12.75">
      <c r="A138" s="26"/>
      <c r="B138" s="27"/>
      <c r="C138" s="19" t="s">
        <v>202</v>
      </c>
      <c r="D138" s="19"/>
      <c r="E138" s="19"/>
      <c r="F138" s="20">
        <v>27410038</v>
      </c>
      <c r="G138" s="24">
        <v>245.45</v>
      </c>
      <c r="H138" s="20"/>
      <c r="I138" s="22"/>
      <c r="J138" s="20">
        <v>353718</v>
      </c>
      <c r="K138" s="20">
        <v>0</v>
      </c>
      <c r="L138" s="43">
        <f t="shared" si="1"/>
        <v>353718</v>
      </c>
      <c r="M138" s="24">
        <f t="shared" si="1"/>
        <v>0</v>
      </c>
      <c r="N138" s="20">
        <v>295000</v>
      </c>
      <c r="O138" s="24">
        <v>0</v>
      </c>
      <c r="P138" s="20">
        <v>28058756</v>
      </c>
      <c r="Q138" s="25">
        <v>245.45</v>
      </c>
    </row>
    <row r="139" spans="1:17" ht="12.75">
      <c r="A139" s="26"/>
      <c r="B139" s="27">
        <v>33</v>
      </c>
      <c r="C139" s="19" t="s">
        <v>203</v>
      </c>
      <c r="D139" s="19"/>
      <c r="E139" s="19"/>
      <c r="F139" s="20"/>
      <c r="G139" s="24"/>
      <c r="H139" s="20"/>
      <c r="I139" s="22"/>
      <c r="J139" s="20"/>
      <c r="K139" s="20"/>
      <c r="L139" s="43">
        <f t="shared" si="1"/>
        <v>0</v>
      </c>
      <c r="M139" s="24">
        <f t="shared" si="1"/>
        <v>0</v>
      </c>
      <c r="N139" s="20"/>
      <c r="O139" s="24"/>
      <c r="P139" s="20"/>
      <c r="Q139" s="25"/>
    </row>
    <row r="140" spans="1:17" ht="12.75">
      <c r="A140" s="26"/>
      <c r="B140" s="27"/>
      <c r="C140" s="28"/>
      <c r="D140" s="28" t="s">
        <v>204</v>
      </c>
      <c r="E140" s="28" t="s">
        <v>205</v>
      </c>
      <c r="F140" s="29">
        <v>2397006</v>
      </c>
      <c r="G140" s="33">
        <v>12.5</v>
      </c>
      <c r="H140" s="29"/>
      <c r="I140" s="31"/>
      <c r="J140" s="29"/>
      <c r="K140" s="29"/>
      <c r="L140" s="42">
        <f aca="true" t="shared" si="2" ref="L140:M203">J140+H140</f>
        <v>0</v>
      </c>
      <c r="M140" s="33">
        <f t="shared" si="2"/>
        <v>0</v>
      </c>
      <c r="N140" s="29"/>
      <c r="O140" s="33"/>
      <c r="P140" s="29">
        <v>2397006</v>
      </c>
      <c r="Q140" s="34">
        <v>12.5</v>
      </c>
    </row>
    <row r="141" spans="1:17" ht="12.75">
      <c r="A141" s="26"/>
      <c r="B141" s="27"/>
      <c r="C141" s="28"/>
      <c r="D141" s="28" t="s">
        <v>206</v>
      </c>
      <c r="E141" s="28" t="s">
        <v>207</v>
      </c>
      <c r="F141" s="29">
        <v>3700850</v>
      </c>
      <c r="G141" s="33">
        <v>7.7</v>
      </c>
      <c r="H141" s="29"/>
      <c r="I141" s="31"/>
      <c r="J141" s="29"/>
      <c r="K141" s="29"/>
      <c r="L141" s="42">
        <f t="shared" si="2"/>
        <v>0</v>
      </c>
      <c r="M141" s="33">
        <f t="shared" si="2"/>
        <v>0</v>
      </c>
      <c r="N141" s="29"/>
      <c r="O141" s="33"/>
      <c r="P141" s="29">
        <v>3700850</v>
      </c>
      <c r="Q141" s="34">
        <v>7.7</v>
      </c>
    </row>
    <row r="142" spans="1:17" ht="12.75">
      <c r="A142" s="26"/>
      <c r="B142" s="27"/>
      <c r="C142" s="28"/>
      <c r="D142" s="28" t="s">
        <v>208</v>
      </c>
      <c r="E142" s="28" t="s">
        <v>209</v>
      </c>
      <c r="F142" s="29">
        <v>1079104</v>
      </c>
      <c r="G142" s="33">
        <v>13</v>
      </c>
      <c r="H142" s="29"/>
      <c r="I142" s="31"/>
      <c r="J142" s="29"/>
      <c r="K142" s="29"/>
      <c r="L142" s="42">
        <f t="shared" si="2"/>
        <v>0</v>
      </c>
      <c r="M142" s="33">
        <f t="shared" si="2"/>
        <v>0</v>
      </c>
      <c r="N142" s="29"/>
      <c r="O142" s="33"/>
      <c r="P142" s="29">
        <v>1079104</v>
      </c>
      <c r="Q142" s="34">
        <v>13</v>
      </c>
    </row>
    <row r="143" spans="1:17" ht="12.75">
      <c r="A143" s="26"/>
      <c r="B143" s="27"/>
      <c r="C143" s="28"/>
      <c r="D143" s="28" t="s">
        <v>210</v>
      </c>
      <c r="E143" s="28" t="s">
        <v>211</v>
      </c>
      <c r="F143" s="29">
        <v>1858672</v>
      </c>
      <c r="G143" s="33">
        <v>17</v>
      </c>
      <c r="H143" s="29"/>
      <c r="I143" s="31"/>
      <c r="J143" s="29"/>
      <c r="K143" s="29"/>
      <c r="L143" s="42">
        <f t="shared" si="2"/>
        <v>0</v>
      </c>
      <c r="M143" s="33">
        <f t="shared" si="2"/>
        <v>0</v>
      </c>
      <c r="N143" s="29"/>
      <c r="O143" s="33"/>
      <c r="P143" s="29">
        <v>1858672</v>
      </c>
      <c r="Q143" s="34">
        <v>17</v>
      </c>
    </row>
    <row r="144" spans="1:17" ht="12.75">
      <c r="A144" s="26"/>
      <c r="B144" s="27"/>
      <c r="C144" s="28"/>
      <c r="D144" s="28" t="s">
        <v>212</v>
      </c>
      <c r="E144" s="28" t="s">
        <v>213</v>
      </c>
      <c r="F144" s="29">
        <v>2021121</v>
      </c>
      <c r="G144" s="33">
        <v>11.8</v>
      </c>
      <c r="H144" s="29"/>
      <c r="I144" s="31"/>
      <c r="J144" s="29"/>
      <c r="K144" s="29"/>
      <c r="L144" s="42">
        <f t="shared" si="2"/>
        <v>0</v>
      </c>
      <c r="M144" s="33">
        <f t="shared" si="2"/>
        <v>0</v>
      </c>
      <c r="N144" s="29"/>
      <c r="O144" s="33"/>
      <c r="P144" s="29">
        <v>2021121</v>
      </c>
      <c r="Q144" s="34">
        <v>11.8</v>
      </c>
    </row>
    <row r="145" spans="1:17" ht="12.75">
      <c r="A145" s="26"/>
      <c r="B145" s="27"/>
      <c r="C145" s="28"/>
      <c r="D145" s="28" t="s">
        <v>214</v>
      </c>
      <c r="E145" s="28" t="s">
        <v>215</v>
      </c>
      <c r="F145" s="29">
        <v>6599221</v>
      </c>
      <c r="G145" s="33"/>
      <c r="H145" s="29"/>
      <c r="I145" s="31"/>
      <c r="J145" s="29"/>
      <c r="K145" s="29"/>
      <c r="L145" s="42">
        <f t="shared" si="2"/>
        <v>0</v>
      </c>
      <c r="M145" s="33">
        <f t="shared" si="2"/>
        <v>0</v>
      </c>
      <c r="N145" s="29"/>
      <c r="O145" s="33"/>
      <c r="P145" s="29">
        <v>6599221</v>
      </c>
      <c r="Q145" s="34"/>
    </row>
    <row r="146" spans="1:17" ht="12.75">
      <c r="A146" s="26"/>
      <c r="B146" s="27"/>
      <c r="C146" s="19" t="s">
        <v>216</v>
      </c>
      <c r="D146" s="19"/>
      <c r="E146" s="19"/>
      <c r="F146" s="20">
        <v>17655974</v>
      </c>
      <c r="G146" s="24">
        <v>62</v>
      </c>
      <c r="H146" s="20"/>
      <c r="I146" s="22"/>
      <c r="J146" s="20"/>
      <c r="K146" s="20"/>
      <c r="L146" s="43">
        <f t="shared" si="2"/>
        <v>0</v>
      </c>
      <c r="M146" s="24">
        <f t="shared" si="2"/>
        <v>0</v>
      </c>
      <c r="N146" s="20"/>
      <c r="O146" s="24"/>
      <c r="P146" s="20">
        <v>17655974</v>
      </c>
      <c r="Q146" s="25">
        <v>62</v>
      </c>
    </row>
    <row r="147" spans="1:17" ht="12.75">
      <c r="A147" s="26"/>
      <c r="B147" s="27">
        <v>34</v>
      </c>
      <c r="C147" s="19" t="s">
        <v>217</v>
      </c>
      <c r="D147" s="19"/>
      <c r="E147" s="19"/>
      <c r="F147" s="20"/>
      <c r="G147" s="24"/>
      <c r="H147" s="20"/>
      <c r="I147" s="22"/>
      <c r="J147" s="20"/>
      <c r="K147" s="20"/>
      <c r="L147" s="43">
        <f t="shared" si="2"/>
        <v>0</v>
      </c>
      <c r="M147" s="24">
        <f t="shared" si="2"/>
        <v>0</v>
      </c>
      <c r="N147" s="20"/>
      <c r="O147" s="24"/>
      <c r="P147" s="20"/>
      <c r="Q147" s="25"/>
    </row>
    <row r="148" spans="1:17" ht="12.75">
      <c r="A148" s="26"/>
      <c r="B148" s="27"/>
      <c r="C148" s="28"/>
      <c r="D148" s="28" t="s">
        <v>218</v>
      </c>
      <c r="E148" s="28" t="s">
        <v>219</v>
      </c>
      <c r="F148" s="29">
        <v>4603231</v>
      </c>
      <c r="G148" s="33">
        <v>19</v>
      </c>
      <c r="H148" s="29"/>
      <c r="I148" s="31"/>
      <c r="J148" s="29">
        <v>32200</v>
      </c>
      <c r="K148" s="29">
        <v>0</v>
      </c>
      <c r="L148" s="42">
        <f t="shared" si="2"/>
        <v>32200</v>
      </c>
      <c r="M148" s="33">
        <f t="shared" si="2"/>
        <v>0</v>
      </c>
      <c r="N148" s="29"/>
      <c r="O148" s="33"/>
      <c r="P148" s="29">
        <v>4635431</v>
      </c>
      <c r="Q148" s="34">
        <v>19</v>
      </c>
    </row>
    <row r="149" spans="1:17" ht="12.75">
      <c r="A149" s="26"/>
      <c r="B149" s="27"/>
      <c r="C149" s="28"/>
      <c r="D149" s="28" t="s">
        <v>220</v>
      </c>
      <c r="E149" s="28" t="s">
        <v>221</v>
      </c>
      <c r="F149" s="29">
        <v>4829323</v>
      </c>
      <c r="G149" s="33">
        <v>62.5</v>
      </c>
      <c r="H149" s="29"/>
      <c r="I149" s="31"/>
      <c r="J149" s="29"/>
      <c r="K149" s="29"/>
      <c r="L149" s="42">
        <f t="shared" si="2"/>
        <v>0</v>
      </c>
      <c r="M149" s="33">
        <f t="shared" si="2"/>
        <v>0</v>
      </c>
      <c r="N149" s="29"/>
      <c r="O149" s="33"/>
      <c r="P149" s="29">
        <v>4829323</v>
      </c>
      <c r="Q149" s="34">
        <v>62.5</v>
      </c>
    </row>
    <row r="150" spans="1:17" ht="12.75">
      <c r="A150" s="26"/>
      <c r="B150" s="27"/>
      <c r="C150" s="28"/>
      <c r="D150" s="28" t="s">
        <v>222</v>
      </c>
      <c r="E150" s="28" t="s">
        <v>223</v>
      </c>
      <c r="F150" s="29">
        <v>4475323</v>
      </c>
      <c r="G150" s="33">
        <v>55.5</v>
      </c>
      <c r="H150" s="29"/>
      <c r="I150" s="31"/>
      <c r="J150" s="29"/>
      <c r="K150" s="29"/>
      <c r="L150" s="42">
        <f t="shared" si="2"/>
        <v>0</v>
      </c>
      <c r="M150" s="33">
        <f t="shared" si="2"/>
        <v>0</v>
      </c>
      <c r="N150" s="29"/>
      <c r="O150" s="33"/>
      <c r="P150" s="29">
        <v>4475323</v>
      </c>
      <c r="Q150" s="34">
        <v>55.5</v>
      </c>
    </row>
    <row r="151" spans="1:17" ht="12.75">
      <c r="A151" s="26"/>
      <c r="B151" s="27"/>
      <c r="C151" s="28"/>
      <c r="D151" s="28" t="s">
        <v>224</v>
      </c>
      <c r="E151" s="28" t="s">
        <v>225</v>
      </c>
      <c r="F151" s="29">
        <v>4806653</v>
      </c>
      <c r="G151" s="33">
        <v>66</v>
      </c>
      <c r="H151" s="29"/>
      <c r="I151" s="31"/>
      <c r="J151" s="29"/>
      <c r="K151" s="29"/>
      <c r="L151" s="42">
        <f t="shared" si="2"/>
        <v>0</v>
      </c>
      <c r="M151" s="33">
        <f t="shared" si="2"/>
        <v>0</v>
      </c>
      <c r="N151" s="29"/>
      <c r="O151" s="33"/>
      <c r="P151" s="29">
        <v>4806653</v>
      </c>
      <c r="Q151" s="34">
        <v>66</v>
      </c>
    </row>
    <row r="152" spans="1:17" ht="12.75">
      <c r="A152" s="26"/>
      <c r="B152" s="27"/>
      <c r="C152" s="28"/>
      <c r="D152" s="28" t="s">
        <v>226</v>
      </c>
      <c r="E152" s="28" t="s">
        <v>227</v>
      </c>
      <c r="F152" s="29">
        <v>149109</v>
      </c>
      <c r="G152" s="33"/>
      <c r="H152" s="29"/>
      <c r="I152" s="31"/>
      <c r="J152" s="29"/>
      <c r="K152" s="29"/>
      <c r="L152" s="42">
        <f t="shared" si="2"/>
        <v>0</v>
      </c>
      <c r="M152" s="33">
        <f t="shared" si="2"/>
        <v>0</v>
      </c>
      <c r="N152" s="29"/>
      <c r="O152" s="33"/>
      <c r="P152" s="29">
        <v>149109</v>
      </c>
      <c r="Q152" s="34"/>
    </row>
    <row r="153" spans="1:17" ht="12.75">
      <c r="A153" s="26"/>
      <c r="B153" s="27"/>
      <c r="C153" s="19" t="s">
        <v>228</v>
      </c>
      <c r="D153" s="19"/>
      <c r="E153" s="19"/>
      <c r="F153" s="20">
        <v>18863639</v>
      </c>
      <c r="G153" s="24">
        <v>203</v>
      </c>
      <c r="H153" s="20"/>
      <c r="I153" s="22"/>
      <c r="J153" s="20">
        <v>32200</v>
      </c>
      <c r="K153" s="20">
        <v>0</v>
      </c>
      <c r="L153" s="43">
        <f t="shared" si="2"/>
        <v>32200</v>
      </c>
      <c r="M153" s="24">
        <f t="shared" si="2"/>
        <v>0</v>
      </c>
      <c r="N153" s="20"/>
      <c r="O153" s="24"/>
      <c r="P153" s="20">
        <v>18895839</v>
      </c>
      <c r="Q153" s="25">
        <v>203</v>
      </c>
    </row>
    <row r="154" spans="1:17" ht="12.75">
      <c r="A154" s="26"/>
      <c r="B154" s="27">
        <v>35</v>
      </c>
      <c r="C154" s="19" t="s">
        <v>229</v>
      </c>
      <c r="D154" s="19"/>
      <c r="E154" s="19"/>
      <c r="F154" s="20"/>
      <c r="G154" s="24"/>
      <c r="H154" s="20"/>
      <c r="I154" s="22"/>
      <c r="J154" s="20"/>
      <c r="K154" s="20"/>
      <c r="L154" s="43">
        <f t="shared" si="2"/>
        <v>0</v>
      </c>
      <c r="M154" s="24">
        <f t="shared" si="2"/>
        <v>0</v>
      </c>
      <c r="N154" s="20"/>
      <c r="O154" s="24"/>
      <c r="P154" s="20"/>
      <c r="Q154" s="25"/>
    </row>
    <row r="155" spans="1:17" ht="12.75">
      <c r="A155" s="26"/>
      <c r="B155" s="27"/>
      <c r="C155" s="28"/>
      <c r="D155" s="28" t="s">
        <v>230</v>
      </c>
      <c r="E155" s="28" t="s">
        <v>229</v>
      </c>
      <c r="F155" s="29">
        <v>807296</v>
      </c>
      <c r="G155" s="33"/>
      <c r="H155" s="29"/>
      <c r="I155" s="31"/>
      <c r="J155" s="29"/>
      <c r="K155" s="29"/>
      <c r="L155" s="42">
        <f t="shared" si="2"/>
        <v>0</v>
      </c>
      <c r="M155" s="33">
        <f t="shared" si="2"/>
        <v>0</v>
      </c>
      <c r="N155" s="29"/>
      <c r="O155" s="33"/>
      <c r="P155" s="29">
        <v>807296</v>
      </c>
      <c r="Q155" s="34"/>
    </row>
    <row r="156" spans="1:17" ht="12.75">
      <c r="A156" s="26"/>
      <c r="B156" s="27"/>
      <c r="C156" s="19" t="s">
        <v>231</v>
      </c>
      <c r="D156" s="19"/>
      <c r="E156" s="19"/>
      <c r="F156" s="20">
        <v>807296</v>
      </c>
      <c r="G156" s="24"/>
      <c r="H156" s="20"/>
      <c r="I156" s="22"/>
      <c r="J156" s="20"/>
      <c r="K156" s="20"/>
      <c r="L156" s="43">
        <f t="shared" si="2"/>
        <v>0</v>
      </c>
      <c r="M156" s="24">
        <f t="shared" si="2"/>
        <v>0</v>
      </c>
      <c r="N156" s="20"/>
      <c r="O156" s="24"/>
      <c r="P156" s="20">
        <v>807296</v>
      </c>
      <c r="Q156" s="25"/>
    </row>
    <row r="157" spans="1:17" ht="12.75">
      <c r="A157" s="26"/>
      <c r="B157" s="27">
        <v>36</v>
      </c>
      <c r="C157" s="19" t="s">
        <v>232</v>
      </c>
      <c r="D157" s="19"/>
      <c r="E157" s="19"/>
      <c r="F157" s="20"/>
      <c r="G157" s="24"/>
      <c r="H157" s="20"/>
      <c r="I157" s="22"/>
      <c r="J157" s="20"/>
      <c r="K157" s="20"/>
      <c r="L157" s="43">
        <f t="shared" si="2"/>
        <v>0</v>
      </c>
      <c r="M157" s="24">
        <f t="shared" si="2"/>
        <v>0</v>
      </c>
      <c r="N157" s="20"/>
      <c r="O157" s="24"/>
      <c r="P157" s="20"/>
      <c r="Q157" s="25"/>
    </row>
    <row r="158" spans="1:17" ht="12.75">
      <c r="A158" s="26"/>
      <c r="B158" s="27"/>
      <c r="C158" s="28"/>
      <c r="D158" s="28" t="s">
        <v>233</v>
      </c>
      <c r="E158" s="28" t="s">
        <v>232</v>
      </c>
      <c r="F158" s="29">
        <v>336789</v>
      </c>
      <c r="G158" s="33">
        <v>2</v>
      </c>
      <c r="H158" s="29"/>
      <c r="I158" s="31"/>
      <c r="J158" s="29"/>
      <c r="K158" s="29"/>
      <c r="L158" s="42">
        <f t="shared" si="2"/>
        <v>0</v>
      </c>
      <c r="M158" s="33">
        <f t="shared" si="2"/>
        <v>0</v>
      </c>
      <c r="N158" s="29"/>
      <c r="O158" s="33"/>
      <c r="P158" s="29">
        <v>336789</v>
      </c>
      <c r="Q158" s="34">
        <v>2</v>
      </c>
    </row>
    <row r="159" spans="1:17" ht="12.75">
      <c r="A159" s="26"/>
      <c r="B159" s="27"/>
      <c r="C159" s="19" t="s">
        <v>234</v>
      </c>
      <c r="D159" s="19"/>
      <c r="E159" s="19"/>
      <c r="F159" s="20">
        <v>336789</v>
      </c>
      <c r="G159" s="24">
        <v>2</v>
      </c>
      <c r="H159" s="20"/>
      <c r="I159" s="22"/>
      <c r="J159" s="20"/>
      <c r="K159" s="20"/>
      <c r="L159" s="43">
        <f t="shared" si="2"/>
        <v>0</v>
      </c>
      <c r="M159" s="24">
        <f t="shared" si="2"/>
        <v>0</v>
      </c>
      <c r="N159" s="20"/>
      <c r="O159" s="24"/>
      <c r="P159" s="20">
        <v>336789</v>
      </c>
      <c r="Q159" s="25">
        <v>2</v>
      </c>
    </row>
    <row r="160" spans="1:17" ht="12.75">
      <c r="A160" s="26"/>
      <c r="B160" s="27">
        <v>37</v>
      </c>
      <c r="C160" s="19" t="s">
        <v>235</v>
      </c>
      <c r="D160" s="19"/>
      <c r="E160" s="19"/>
      <c r="F160" s="20"/>
      <c r="G160" s="24"/>
      <c r="H160" s="20"/>
      <c r="I160" s="22"/>
      <c r="J160" s="20"/>
      <c r="K160" s="20"/>
      <c r="L160" s="43">
        <f t="shared" si="2"/>
        <v>0</v>
      </c>
      <c r="M160" s="24">
        <f t="shared" si="2"/>
        <v>0</v>
      </c>
      <c r="N160" s="20"/>
      <c r="O160" s="24"/>
      <c r="P160" s="20"/>
      <c r="Q160" s="25"/>
    </row>
    <row r="161" spans="1:17" ht="12.75">
      <c r="A161" s="26"/>
      <c r="B161" s="27"/>
      <c r="C161" s="28"/>
      <c r="D161" s="28" t="s">
        <v>236</v>
      </c>
      <c r="E161" s="28" t="s">
        <v>235</v>
      </c>
      <c r="F161" s="29">
        <v>368000</v>
      </c>
      <c r="G161" s="33"/>
      <c r="H161" s="29"/>
      <c r="I161" s="31"/>
      <c r="J161" s="29"/>
      <c r="K161" s="29"/>
      <c r="L161" s="42">
        <f t="shared" si="2"/>
        <v>0</v>
      </c>
      <c r="M161" s="33">
        <f t="shared" si="2"/>
        <v>0</v>
      </c>
      <c r="N161" s="29"/>
      <c r="O161" s="33"/>
      <c r="P161" s="29">
        <v>368000</v>
      </c>
      <c r="Q161" s="34"/>
    </row>
    <row r="162" spans="1:17" ht="12.75">
      <c r="A162" s="26"/>
      <c r="B162" s="27"/>
      <c r="C162" s="19" t="s">
        <v>237</v>
      </c>
      <c r="D162" s="19"/>
      <c r="E162" s="19"/>
      <c r="F162" s="20">
        <v>368000</v>
      </c>
      <c r="G162" s="24"/>
      <c r="H162" s="20"/>
      <c r="I162" s="22"/>
      <c r="J162" s="20"/>
      <c r="K162" s="20"/>
      <c r="L162" s="43">
        <f t="shared" si="2"/>
        <v>0</v>
      </c>
      <c r="M162" s="24">
        <f t="shared" si="2"/>
        <v>0</v>
      </c>
      <c r="N162" s="20"/>
      <c r="O162" s="24"/>
      <c r="P162" s="20">
        <v>368000</v>
      </c>
      <c r="Q162" s="25"/>
    </row>
    <row r="163" spans="1:17" ht="12.75">
      <c r="A163" s="26"/>
      <c r="B163" s="27">
        <v>38</v>
      </c>
      <c r="C163" s="19" t="s">
        <v>238</v>
      </c>
      <c r="D163" s="19"/>
      <c r="E163" s="19"/>
      <c r="F163" s="20"/>
      <c r="G163" s="24"/>
      <c r="H163" s="20"/>
      <c r="I163" s="22"/>
      <c r="J163" s="20"/>
      <c r="K163" s="20"/>
      <c r="L163" s="43">
        <f t="shared" si="2"/>
        <v>0</v>
      </c>
      <c r="M163" s="24">
        <f t="shared" si="2"/>
        <v>0</v>
      </c>
      <c r="N163" s="20"/>
      <c r="O163" s="24"/>
      <c r="P163" s="20"/>
      <c r="Q163" s="25"/>
    </row>
    <row r="164" spans="1:17" ht="12.75">
      <c r="A164" s="26"/>
      <c r="B164" s="27"/>
      <c r="C164" s="28"/>
      <c r="D164" s="28" t="s">
        <v>239</v>
      </c>
      <c r="E164" s="28" t="s">
        <v>238</v>
      </c>
      <c r="F164" s="29">
        <v>161250</v>
      </c>
      <c r="G164" s="33"/>
      <c r="H164" s="29"/>
      <c r="I164" s="31"/>
      <c r="J164" s="29">
        <v>448952</v>
      </c>
      <c r="K164" s="29">
        <v>0</v>
      </c>
      <c r="L164" s="42">
        <f t="shared" si="2"/>
        <v>448952</v>
      </c>
      <c r="M164" s="33">
        <f t="shared" si="2"/>
        <v>0</v>
      </c>
      <c r="N164" s="29"/>
      <c r="O164" s="33"/>
      <c r="P164" s="29">
        <v>610202</v>
      </c>
      <c r="Q164" s="34">
        <v>0</v>
      </c>
    </row>
    <row r="165" spans="1:17" ht="12.75">
      <c r="A165" s="26"/>
      <c r="B165" s="27"/>
      <c r="C165" s="19" t="s">
        <v>240</v>
      </c>
      <c r="D165" s="19"/>
      <c r="E165" s="19"/>
      <c r="F165" s="20">
        <v>161250</v>
      </c>
      <c r="G165" s="24"/>
      <c r="H165" s="20"/>
      <c r="I165" s="22"/>
      <c r="J165" s="20">
        <v>448952</v>
      </c>
      <c r="K165" s="20">
        <v>0</v>
      </c>
      <c r="L165" s="43">
        <f t="shared" si="2"/>
        <v>448952</v>
      </c>
      <c r="M165" s="24">
        <f t="shared" si="2"/>
        <v>0</v>
      </c>
      <c r="N165" s="20"/>
      <c r="O165" s="24"/>
      <c r="P165" s="20">
        <v>610202</v>
      </c>
      <c r="Q165" s="25">
        <v>0</v>
      </c>
    </row>
    <row r="166" spans="1:17" ht="12.75">
      <c r="A166" s="26"/>
      <c r="B166" s="27">
        <v>39</v>
      </c>
      <c r="C166" s="19" t="s">
        <v>241</v>
      </c>
      <c r="D166" s="19"/>
      <c r="E166" s="19"/>
      <c r="F166" s="20"/>
      <c r="G166" s="24"/>
      <c r="H166" s="20"/>
      <c r="I166" s="22"/>
      <c r="J166" s="20"/>
      <c r="K166" s="20"/>
      <c r="L166" s="43">
        <f t="shared" si="2"/>
        <v>0</v>
      </c>
      <c r="M166" s="24">
        <f t="shared" si="2"/>
        <v>0</v>
      </c>
      <c r="N166" s="20"/>
      <c r="O166" s="24"/>
      <c r="P166" s="20"/>
      <c r="Q166" s="25"/>
    </row>
    <row r="167" spans="1:17" ht="12.75">
      <c r="A167" s="26"/>
      <c r="B167" s="27"/>
      <c r="C167" s="28"/>
      <c r="D167" s="28" t="s">
        <v>242</v>
      </c>
      <c r="E167" s="28" t="s">
        <v>241</v>
      </c>
      <c r="F167" s="29">
        <v>100000</v>
      </c>
      <c r="G167" s="33"/>
      <c r="H167" s="29"/>
      <c r="I167" s="31"/>
      <c r="J167" s="29"/>
      <c r="K167" s="29"/>
      <c r="L167" s="42">
        <f t="shared" si="2"/>
        <v>0</v>
      </c>
      <c r="M167" s="33">
        <f t="shared" si="2"/>
        <v>0</v>
      </c>
      <c r="N167" s="29"/>
      <c r="O167" s="33"/>
      <c r="P167" s="29">
        <v>100000</v>
      </c>
      <c r="Q167" s="34"/>
    </row>
    <row r="168" spans="1:17" ht="12.75">
      <c r="A168" s="26"/>
      <c r="B168" s="27"/>
      <c r="C168" s="19" t="s">
        <v>243</v>
      </c>
      <c r="D168" s="19"/>
      <c r="E168" s="19"/>
      <c r="F168" s="20">
        <v>100000</v>
      </c>
      <c r="G168" s="24"/>
      <c r="H168" s="20"/>
      <c r="I168" s="22"/>
      <c r="J168" s="20"/>
      <c r="K168" s="20"/>
      <c r="L168" s="43">
        <f t="shared" si="2"/>
        <v>0</v>
      </c>
      <c r="M168" s="24">
        <f t="shared" si="2"/>
        <v>0</v>
      </c>
      <c r="N168" s="20"/>
      <c r="O168" s="24"/>
      <c r="P168" s="20">
        <v>100000</v>
      </c>
      <c r="Q168" s="25"/>
    </row>
    <row r="169" spans="1:17" ht="12.75">
      <c r="A169" s="26"/>
      <c r="B169" s="27">
        <v>40</v>
      </c>
      <c r="C169" s="19" t="s">
        <v>244</v>
      </c>
      <c r="D169" s="19"/>
      <c r="E169" s="19"/>
      <c r="F169" s="20"/>
      <c r="G169" s="24"/>
      <c r="H169" s="20"/>
      <c r="I169" s="22"/>
      <c r="J169" s="20"/>
      <c r="K169" s="20"/>
      <c r="L169" s="43">
        <f t="shared" si="2"/>
        <v>0</v>
      </c>
      <c r="M169" s="24">
        <f t="shared" si="2"/>
        <v>0</v>
      </c>
      <c r="N169" s="20"/>
      <c r="O169" s="24"/>
      <c r="P169" s="20"/>
      <c r="Q169" s="25"/>
    </row>
    <row r="170" spans="1:17" ht="12.75">
      <c r="A170" s="26"/>
      <c r="B170" s="27"/>
      <c r="C170" s="28"/>
      <c r="D170" s="28" t="s">
        <v>245</v>
      </c>
      <c r="E170" s="28" t="s">
        <v>244</v>
      </c>
      <c r="F170" s="29">
        <v>8424002</v>
      </c>
      <c r="G170" s="33"/>
      <c r="H170" s="29"/>
      <c r="I170" s="31"/>
      <c r="J170" s="29">
        <v>340504</v>
      </c>
      <c r="K170" s="29">
        <v>0</v>
      </c>
      <c r="L170" s="42">
        <f t="shared" si="2"/>
        <v>340504</v>
      </c>
      <c r="M170" s="33">
        <f t="shared" si="2"/>
        <v>0</v>
      </c>
      <c r="N170" s="29"/>
      <c r="O170" s="33"/>
      <c r="P170" s="29">
        <v>8764506</v>
      </c>
      <c r="Q170" s="34">
        <v>0</v>
      </c>
    </row>
    <row r="171" spans="1:17" ht="12.75">
      <c r="A171" s="26"/>
      <c r="B171" s="27"/>
      <c r="C171" s="19" t="s">
        <v>246</v>
      </c>
      <c r="D171" s="19"/>
      <c r="E171" s="19"/>
      <c r="F171" s="20">
        <v>8424002</v>
      </c>
      <c r="G171" s="24"/>
      <c r="H171" s="20"/>
      <c r="I171" s="22"/>
      <c r="J171" s="20">
        <v>340504</v>
      </c>
      <c r="K171" s="20">
        <v>0</v>
      </c>
      <c r="L171" s="43">
        <f t="shared" si="2"/>
        <v>340504</v>
      </c>
      <c r="M171" s="24">
        <f t="shared" si="2"/>
        <v>0</v>
      </c>
      <c r="N171" s="20"/>
      <c r="O171" s="24"/>
      <c r="P171" s="20">
        <v>8764506</v>
      </c>
      <c r="Q171" s="25">
        <v>0</v>
      </c>
    </row>
    <row r="172" spans="1:17" ht="12.75">
      <c r="A172" s="26"/>
      <c r="B172" s="27">
        <v>41</v>
      </c>
      <c r="C172" s="19" t="s">
        <v>247</v>
      </c>
      <c r="D172" s="19"/>
      <c r="E172" s="19"/>
      <c r="F172" s="20"/>
      <c r="G172" s="24"/>
      <c r="H172" s="20"/>
      <c r="I172" s="22"/>
      <c r="J172" s="20"/>
      <c r="K172" s="20"/>
      <c r="L172" s="43">
        <f t="shared" si="2"/>
        <v>0</v>
      </c>
      <c r="M172" s="24">
        <f t="shared" si="2"/>
        <v>0</v>
      </c>
      <c r="N172" s="20"/>
      <c r="O172" s="24"/>
      <c r="P172" s="20"/>
      <c r="Q172" s="25"/>
    </row>
    <row r="173" spans="1:17" ht="12.75">
      <c r="A173" s="26"/>
      <c r="B173" s="27"/>
      <c r="C173" s="28"/>
      <c r="D173" s="28" t="s">
        <v>248</v>
      </c>
      <c r="E173" s="28" t="s">
        <v>249</v>
      </c>
      <c r="F173" s="29">
        <v>4160080</v>
      </c>
      <c r="G173" s="33">
        <v>20</v>
      </c>
      <c r="H173" s="29"/>
      <c r="I173" s="31"/>
      <c r="J173" s="29">
        <v>203263</v>
      </c>
      <c r="K173" s="29">
        <v>0</v>
      </c>
      <c r="L173" s="42">
        <f t="shared" si="2"/>
        <v>203263</v>
      </c>
      <c r="M173" s="33">
        <f t="shared" si="2"/>
        <v>0</v>
      </c>
      <c r="N173" s="29"/>
      <c r="O173" s="33"/>
      <c r="P173" s="29">
        <v>4363343</v>
      </c>
      <c r="Q173" s="34">
        <v>20</v>
      </c>
    </row>
    <row r="174" spans="1:17" ht="12.75">
      <c r="A174" s="26"/>
      <c r="B174" s="27"/>
      <c r="C174" s="28"/>
      <c r="D174" s="28" t="s">
        <v>250</v>
      </c>
      <c r="E174" s="28" t="s">
        <v>251</v>
      </c>
      <c r="F174" s="29">
        <v>3073601</v>
      </c>
      <c r="G174" s="33">
        <v>39</v>
      </c>
      <c r="H174" s="29"/>
      <c r="I174" s="31"/>
      <c r="J174" s="29"/>
      <c r="K174" s="29"/>
      <c r="L174" s="42">
        <f t="shared" si="2"/>
        <v>0</v>
      </c>
      <c r="M174" s="33">
        <f t="shared" si="2"/>
        <v>0</v>
      </c>
      <c r="N174" s="29"/>
      <c r="O174" s="33"/>
      <c r="P174" s="29">
        <v>3073601</v>
      </c>
      <c r="Q174" s="34">
        <v>39</v>
      </c>
    </row>
    <row r="175" spans="1:17" ht="12.75">
      <c r="A175" s="26"/>
      <c r="B175" s="27"/>
      <c r="C175" s="28"/>
      <c r="D175" s="28" t="s">
        <v>252</v>
      </c>
      <c r="E175" s="28" t="s">
        <v>253</v>
      </c>
      <c r="F175" s="29">
        <v>1633272</v>
      </c>
      <c r="G175" s="33">
        <v>14</v>
      </c>
      <c r="H175" s="29"/>
      <c r="I175" s="31"/>
      <c r="J175" s="29"/>
      <c r="K175" s="29"/>
      <c r="L175" s="42">
        <f t="shared" si="2"/>
        <v>0</v>
      </c>
      <c r="M175" s="33">
        <f t="shared" si="2"/>
        <v>0</v>
      </c>
      <c r="N175" s="29"/>
      <c r="O175" s="33"/>
      <c r="P175" s="29">
        <v>1633272</v>
      </c>
      <c r="Q175" s="34">
        <v>14</v>
      </c>
    </row>
    <row r="176" spans="1:17" ht="12.75">
      <c r="A176" s="26"/>
      <c r="B176" s="27"/>
      <c r="C176" s="28"/>
      <c r="D176" s="28" t="s">
        <v>254</v>
      </c>
      <c r="E176" s="28" t="s">
        <v>255</v>
      </c>
      <c r="F176" s="29">
        <v>7422054</v>
      </c>
      <c r="G176" s="33">
        <v>83</v>
      </c>
      <c r="H176" s="29"/>
      <c r="I176" s="31"/>
      <c r="J176" s="29"/>
      <c r="K176" s="29"/>
      <c r="L176" s="42">
        <f t="shared" si="2"/>
        <v>0</v>
      </c>
      <c r="M176" s="33">
        <f t="shared" si="2"/>
        <v>0</v>
      </c>
      <c r="N176" s="29"/>
      <c r="O176" s="33"/>
      <c r="P176" s="29">
        <v>7422054</v>
      </c>
      <c r="Q176" s="34">
        <v>83</v>
      </c>
    </row>
    <row r="177" spans="1:17" ht="12.75">
      <c r="A177" s="26"/>
      <c r="B177" s="27"/>
      <c r="C177" s="28"/>
      <c r="D177" s="28" t="s">
        <v>256</v>
      </c>
      <c r="E177" s="28" t="s">
        <v>257</v>
      </c>
      <c r="F177" s="29">
        <v>4954279</v>
      </c>
      <c r="G177" s="33">
        <v>52</v>
      </c>
      <c r="H177" s="29"/>
      <c r="I177" s="31"/>
      <c r="J177" s="29"/>
      <c r="K177" s="29"/>
      <c r="L177" s="42">
        <f t="shared" si="2"/>
        <v>0</v>
      </c>
      <c r="M177" s="33">
        <f t="shared" si="2"/>
        <v>0</v>
      </c>
      <c r="N177" s="29"/>
      <c r="O177" s="33"/>
      <c r="P177" s="29">
        <v>4954279</v>
      </c>
      <c r="Q177" s="34">
        <v>52</v>
      </c>
    </row>
    <row r="178" spans="1:17" ht="12.75">
      <c r="A178" s="26"/>
      <c r="B178" s="27"/>
      <c r="C178" s="19" t="s">
        <v>258</v>
      </c>
      <c r="D178" s="19"/>
      <c r="E178" s="19"/>
      <c r="F178" s="20">
        <v>21243286</v>
      </c>
      <c r="G178" s="24">
        <v>208</v>
      </c>
      <c r="H178" s="20"/>
      <c r="I178" s="22"/>
      <c r="J178" s="20">
        <v>203263</v>
      </c>
      <c r="K178" s="20">
        <v>0</v>
      </c>
      <c r="L178" s="43">
        <f t="shared" si="2"/>
        <v>203263</v>
      </c>
      <c r="M178" s="24">
        <f t="shared" si="2"/>
        <v>0</v>
      </c>
      <c r="N178" s="20"/>
      <c r="O178" s="24"/>
      <c r="P178" s="20">
        <v>21446549</v>
      </c>
      <c r="Q178" s="25">
        <v>208</v>
      </c>
    </row>
    <row r="179" spans="1:17" s="54" customFormat="1" ht="12.75">
      <c r="A179" s="46"/>
      <c r="B179" s="47">
        <v>42</v>
      </c>
      <c r="C179" s="48" t="s">
        <v>259</v>
      </c>
      <c r="D179" s="48"/>
      <c r="E179" s="48"/>
      <c r="F179" s="49"/>
      <c r="G179" s="50"/>
      <c r="H179" s="49"/>
      <c r="I179" s="51"/>
      <c r="J179" s="49"/>
      <c r="K179" s="49"/>
      <c r="L179" s="52">
        <f t="shared" si="2"/>
        <v>0</v>
      </c>
      <c r="M179" s="50">
        <f t="shared" si="2"/>
        <v>0</v>
      </c>
      <c r="N179" s="49"/>
      <c r="O179" s="50"/>
      <c r="P179" s="49"/>
      <c r="Q179" s="53"/>
    </row>
    <row r="180" spans="1:17" s="54" customFormat="1" ht="12.75">
      <c r="A180" s="46"/>
      <c r="B180" s="47"/>
      <c r="C180" s="55"/>
      <c r="D180" s="55" t="s">
        <v>260</v>
      </c>
      <c r="E180" s="55" t="s">
        <v>259</v>
      </c>
      <c r="F180" s="56">
        <v>626283</v>
      </c>
      <c r="G180" s="57"/>
      <c r="H180" s="56"/>
      <c r="I180" s="58"/>
      <c r="J180" s="56"/>
      <c r="K180" s="56"/>
      <c r="L180" s="59">
        <f t="shared" si="2"/>
        <v>0</v>
      </c>
      <c r="M180" s="57">
        <f t="shared" si="2"/>
        <v>0</v>
      </c>
      <c r="N180" s="56">
        <f>123095+44200+22500</f>
        <v>189795</v>
      </c>
      <c r="O180" s="57">
        <v>0</v>
      </c>
      <c r="P180" s="56">
        <f>+N180+L180+F180</f>
        <v>816078</v>
      </c>
      <c r="Q180" s="60">
        <v>0</v>
      </c>
    </row>
    <row r="181" spans="1:17" ht="12.75">
      <c r="A181" s="26"/>
      <c r="B181" s="27"/>
      <c r="C181" s="19" t="s">
        <v>261</v>
      </c>
      <c r="D181" s="19"/>
      <c r="E181" s="19"/>
      <c r="F181" s="20">
        <v>626283</v>
      </c>
      <c r="G181" s="24"/>
      <c r="H181" s="20"/>
      <c r="I181" s="22"/>
      <c r="J181" s="20"/>
      <c r="K181" s="20"/>
      <c r="L181" s="43">
        <f t="shared" si="2"/>
        <v>0</v>
      </c>
      <c r="M181" s="24">
        <f t="shared" si="2"/>
        <v>0</v>
      </c>
      <c r="N181" s="20">
        <f>SUM(N180)</f>
        <v>189795</v>
      </c>
      <c r="O181" s="24">
        <v>0</v>
      </c>
      <c r="P181" s="20">
        <f>SUM(P180)</f>
        <v>816078</v>
      </c>
      <c r="Q181" s="25">
        <v>0</v>
      </c>
    </row>
    <row r="182" spans="1:17" ht="12.75">
      <c r="A182" s="26"/>
      <c r="B182" s="27">
        <v>43</v>
      </c>
      <c r="C182" s="19" t="s">
        <v>262</v>
      </c>
      <c r="D182" s="19"/>
      <c r="E182" s="19"/>
      <c r="F182" s="20"/>
      <c r="G182" s="24"/>
      <c r="H182" s="20"/>
      <c r="I182" s="22"/>
      <c r="J182" s="20"/>
      <c r="K182" s="20"/>
      <c r="L182" s="43">
        <f t="shared" si="2"/>
        <v>0</v>
      </c>
      <c r="M182" s="24">
        <f t="shared" si="2"/>
        <v>0</v>
      </c>
      <c r="N182" s="20"/>
      <c r="O182" s="24"/>
      <c r="P182" s="20"/>
      <c r="Q182" s="25"/>
    </row>
    <row r="183" spans="1:17" ht="12.75">
      <c r="A183" s="26"/>
      <c r="B183" s="27"/>
      <c r="C183" s="28"/>
      <c r="D183" s="28" t="s">
        <v>263</v>
      </c>
      <c r="E183" s="28" t="s">
        <v>262</v>
      </c>
      <c r="F183" s="29">
        <v>3073373</v>
      </c>
      <c r="G183" s="33"/>
      <c r="H183" s="29"/>
      <c r="I183" s="31"/>
      <c r="J183" s="29">
        <v>413519</v>
      </c>
      <c r="K183" s="29">
        <v>0</v>
      </c>
      <c r="L183" s="42">
        <f t="shared" si="2"/>
        <v>413519</v>
      </c>
      <c r="M183" s="33">
        <f t="shared" si="2"/>
        <v>0</v>
      </c>
      <c r="N183" s="29"/>
      <c r="O183" s="33"/>
      <c r="P183" s="29">
        <v>3486892</v>
      </c>
      <c r="Q183" s="34">
        <v>0</v>
      </c>
    </row>
    <row r="184" spans="1:17" ht="12.75">
      <c r="A184" s="26"/>
      <c r="B184" s="27"/>
      <c r="C184" s="19" t="s">
        <v>264</v>
      </c>
      <c r="D184" s="19"/>
      <c r="E184" s="19"/>
      <c r="F184" s="20">
        <v>3073373</v>
      </c>
      <c r="G184" s="24"/>
      <c r="H184" s="20"/>
      <c r="I184" s="22"/>
      <c r="J184" s="20">
        <v>413519</v>
      </c>
      <c r="K184" s="20">
        <v>0</v>
      </c>
      <c r="L184" s="43">
        <f t="shared" si="2"/>
        <v>413519</v>
      </c>
      <c r="M184" s="24">
        <f t="shared" si="2"/>
        <v>0</v>
      </c>
      <c r="N184" s="20"/>
      <c r="O184" s="24"/>
      <c r="P184" s="20">
        <v>3486892</v>
      </c>
      <c r="Q184" s="25">
        <v>0</v>
      </c>
    </row>
    <row r="185" spans="1:17" ht="12.75">
      <c r="A185" s="26"/>
      <c r="B185" s="27">
        <v>44</v>
      </c>
      <c r="C185" s="19" t="s">
        <v>265</v>
      </c>
      <c r="D185" s="19"/>
      <c r="E185" s="19"/>
      <c r="F185" s="20"/>
      <c r="G185" s="24"/>
      <c r="H185" s="20"/>
      <c r="I185" s="22"/>
      <c r="J185" s="20"/>
      <c r="K185" s="20"/>
      <c r="L185" s="43">
        <f t="shared" si="2"/>
        <v>0</v>
      </c>
      <c r="M185" s="24">
        <f t="shared" si="2"/>
        <v>0</v>
      </c>
      <c r="N185" s="20"/>
      <c r="O185" s="24"/>
      <c r="P185" s="20"/>
      <c r="Q185" s="25"/>
    </row>
    <row r="186" spans="1:17" ht="12.75">
      <c r="A186" s="26"/>
      <c r="B186" s="27"/>
      <c r="C186" s="28"/>
      <c r="D186" s="28" t="s">
        <v>266</v>
      </c>
      <c r="E186" s="28" t="s">
        <v>265</v>
      </c>
      <c r="F186" s="29">
        <v>24464977</v>
      </c>
      <c r="G186" s="33"/>
      <c r="H186" s="29"/>
      <c r="I186" s="31"/>
      <c r="J186" s="29"/>
      <c r="K186" s="29"/>
      <c r="L186" s="42">
        <f t="shared" si="2"/>
        <v>0</v>
      </c>
      <c r="M186" s="33">
        <f t="shared" si="2"/>
        <v>0</v>
      </c>
      <c r="N186" s="29">
        <v>62500</v>
      </c>
      <c r="O186" s="33"/>
      <c r="P186" s="29">
        <f>+F186+L186+N186</f>
        <v>24527477</v>
      </c>
      <c r="Q186" s="34"/>
    </row>
    <row r="187" spans="1:17" ht="12.75">
      <c r="A187" s="26"/>
      <c r="B187" s="27"/>
      <c r="C187" s="19" t="s">
        <v>267</v>
      </c>
      <c r="D187" s="19"/>
      <c r="E187" s="19"/>
      <c r="F187" s="20">
        <v>24464977</v>
      </c>
      <c r="G187" s="24"/>
      <c r="H187" s="20"/>
      <c r="I187" s="22"/>
      <c r="J187" s="20"/>
      <c r="K187" s="20"/>
      <c r="L187" s="43">
        <f t="shared" si="2"/>
        <v>0</v>
      </c>
      <c r="M187" s="24">
        <f t="shared" si="2"/>
        <v>0</v>
      </c>
      <c r="N187" s="20">
        <f>SUM(N186)</f>
        <v>62500</v>
      </c>
      <c r="O187" s="24"/>
      <c r="P187" s="20">
        <f>SUM(P186)</f>
        <v>24527477</v>
      </c>
      <c r="Q187" s="25"/>
    </row>
    <row r="188" spans="1:17" ht="12.75">
      <c r="A188" s="26"/>
      <c r="B188" s="27">
        <v>45</v>
      </c>
      <c r="C188" s="19" t="s">
        <v>268</v>
      </c>
      <c r="D188" s="19"/>
      <c r="E188" s="19"/>
      <c r="F188" s="20"/>
      <c r="G188" s="24"/>
      <c r="H188" s="20"/>
      <c r="I188" s="22"/>
      <c r="J188" s="20"/>
      <c r="K188" s="20"/>
      <c r="L188" s="43">
        <f t="shared" si="2"/>
        <v>0</v>
      </c>
      <c r="M188" s="24">
        <f t="shared" si="2"/>
        <v>0</v>
      </c>
      <c r="N188" s="20"/>
      <c r="O188" s="24"/>
      <c r="P188" s="20"/>
      <c r="Q188" s="25"/>
    </row>
    <row r="189" spans="1:17" ht="12.75">
      <c r="A189" s="26"/>
      <c r="B189" s="27"/>
      <c r="C189" s="28"/>
      <c r="D189" s="28" t="s">
        <v>269</v>
      </c>
      <c r="E189" s="28" t="s">
        <v>268</v>
      </c>
      <c r="F189" s="29">
        <v>2456339</v>
      </c>
      <c r="G189" s="33"/>
      <c r="H189" s="29"/>
      <c r="I189" s="31"/>
      <c r="J189" s="29">
        <v>-101746</v>
      </c>
      <c r="K189" s="29">
        <v>0</v>
      </c>
      <c r="L189" s="42">
        <f t="shared" si="2"/>
        <v>-101746</v>
      </c>
      <c r="M189" s="33">
        <f t="shared" si="2"/>
        <v>0</v>
      </c>
      <c r="N189" s="29"/>
      <c r="O189" s="33"/>
      <c r="P189" s="29">
        <v>2354593</v>
      </c>
      <c r="Q189" s="34">
        <v>0</v>
      </c>
    </row>
    <row r="190" spans="1:17" ht="12.75">
      <c r="A190" s="26"/>
      <c r="B190" s="27"/>
      <c r="C190" s="19" t="s">
        <v>270</v>
      </c>
      <c r="D190" s="19"/>
      <c r="E190" s="19"/>
      <c r="F190" s="20">
        <v>2456339</v>
      </c>
      <c r="G190" s="24"/>
      <c r="H190" s="20"/>
      <c r="I190" s="22"/>
      <c r="J190" s="20">
        <v>-101746</v>
      </c>
      <c r="K190" s="20">
        <v>0</v>
      </c>
      <c r="L190" s="43">
        <f t="shared" si="2"/>
        <v>-101746</v>
      </c>
      <c r="M190" s="24">
        <f t="shared" si="2"/>
        <v>0</v>
      </c>
      <c r="N190" s="20"/>
      <c r="O190" s="24"/>
      <c r="P190" s="20">
        <v>2354593</v>
      </c>
      <c r="Q190" s="25">
        <v>0</v>
      </c>
    </row>
    <row r="191" spans="1:17" ht="12.75">
      <c r="A191" s="26"/>
      <c r="B191" s="27">
        <v>46</v>
      </c>
      <c r="C191" s="19" t="s">
        <v>271</v>
      </c>
      <c r="D191" s="19"/>
      <c r="E191" s="19"/>
      <c r="F191" s="20"/>
      <c r="G191" s="24"/>
      <c r="H191" s="20"/>
      <c r="I191" s="22"/>
      <c r="J191" s="20"/>
      <c r="K191" s="20"/>
      <c r="L191" s="43">
        <f t="shared" si="2"/>
        <v>0</v>
      </c>
      <c r="M191" s="24">
        <f t="shared" si="2"/>
        <v>0</v>
      </c>
      <c r="N191" s="20"/>
      <c r="O191" s="24"/>
      <c r="P191" s="20"/>
      <c r="Q191" s="25"/>
    </row>
    <row r="192" spans="1:17" ht="12.75">
      <c r="A192" s="26"/>
      <c r="B192" s="27"/>
      <c r="C192" s="28"/>
      <c r="D192" s="28" t="s">
        <v>272</v>
      </c>
      <c r="E192" s="28" t="s">
        <v>271</v>
      </c>
      <c r="F192" s="29">
        <v>9007712</v>
      </c>
      <c r="G192" s="33"/>
      <c r="H192" s="29"/>
      <c r="I192" s="31"/>
      <c r="J192" s="29"/>
      <c r="K192" s="29"/>
      <c r="L192" s="42">
        <f t="shared" si="2"/>
        <v>0</v>
      </c>
      <c r="M192" s="33">
        <f t="shared" si="2"/>
        <v>0</v>
      </c>
      <c r="N192" s="29"/>
      <c r="O192" s="33"/>
      <c r="P192" s="29">
        <v>9007712</v>
      </c>
      <c r="Q192" s="34"/>
    </row>
    <row r="193" spans="1:17" ht="12.75">
      <c r="A193" s="26"/>
      <c r="B193" s="27"/>
      <c r="C193" s="19" t="s">
        <v>273</v>
      </c>
      <c r="D193" s="19"/>
      <c r="E193" s="19"/>
      <c r="F193" s="20">
        <v>9007712</v>
      </c>
      <c r="G193" s="24"/>
      <c r="H193" s="20"/>
      <c r="I193" s="22"/>
      <c r="J193" s="20"/>
      <c r="K193" s="20"/>
      <c r="L193" s="43">
        <f t="shared" si="2"/>
        <v>0</v>
      </c>
      <c r="M193" s="24">
        <f t="shared" si="2"/>
        <v>0</v>
      </c>
      <c r="N193" s="20"/>
      <c r="O193" s="24"/>
      <c r="P193" s="20">
        <v>9007712</v>
      </c>
      <c r="Q193" s="25"/>
    </row>
    <row r="194" spans="1:17" ht="12.75">
      <c r="A194" s="26"/>
      <c r="B194" s="27">
        <v>47</v>
      </c>
      <c r="C194" s="19" t="s">
        <v>274</v>
      </c>
      <c r="D194" s="19"/>
      <c r="E194" s="19"/>
      <c r="F194" s="20"/>
      <c r="G194" s="24"/>
      <c r="H194" s="20"/>
      <c r="I194" s="22"/>
      <c r="J194" s="20"/>
      <c r="K194" s="20"/>
      <c r="L194" s="43">
        <f t="shared" si="2"/>
        <v>0</v>
      </c>
      <c r="M194" s="24">
        <f t="shared" si="2"/>
        <v>0</v>
      </c>
      <c r="N194" s="20"/>
      <c r="O194" s="24"/>
      <c r="P194" s="20"/>
      <c r="Q194" s="25"/>
    </row>
    <row r="195" spans="1:17" ht="12.75">
      <c r="A195" s="26"/>
      <c r="B195" s="27"/>
      <c r="C195" s="28"/>
      <c r="D195" s="28" t="s">
        <v>275</v>
      </c>
      <c r="E195" s="28" t="s">
        <v>276</v>
      </c>
      <c r="F195" s="29">
        <v>10731472</v>
      </c>
      <c r="G195" s="33">
        <v>40.8</v>
      </c>
      <c r="H195" s="29"/>
      <c r="I195" s="31"/>
      <c r="J195" s="29">
        <v>-2882</v>
      </c>
      <c r="K195" s="29">
        <v>0</v>
      </c>
      <c r="L195" s="42">
        <f t="shared" si="2"/>
        <v>-2882</v>
      </c>
      <c r="M195" s="33">
        <f t="shared" si="2"/>
        <v>0</v>
      </c>
      <c r="N195" s="29"/>
      <c r="O195" s="33"/>
      <c r="P195" s="29">
        <v>10728590</v>
      </c>
      <c r="Q195" s="34">
        <v>40.8</v>
      </c>
    </row>
    <row r="196" spans="1:17" ht="12.75">
      <c r="A196" s="26"/>
      <c r="B196" s="27"/>
      <c r="C196" s="28"/>
      <c r="D196" s="28" t="s">
        <v>277</v>
      </c>
      <c r="E196" s="28" t="s">
        <v>278</v>
      </c>
      <c r="F196" s="29">
        <v>13991492</v>
      </c>
      <c r="G196" s="33">
        <v>99.7</v>
      </c>
      <c r="H196" s="29"/>
      <c r="I196" s="31"/>
      <c r="J196" s="29"/>
      <c r="K196" s="29"/>
      <c r="L196" s="42">
        <f t="shared" si="2"/>
        <v>0</v>
      </c>
      <c r="M196" s="33">
        <f t="shared" si="2"/>
        <v>0</v>
      </c>
      <c r="N196" s="29"/>
      <c r="O196" s="33"/>
      <c r="P196" s="29">
        <v>13991492</v>
      </c>
      <c r="Q196" s="34">
        <v>99.7</v>
      </c>
    </row>
    <row r="197" spans="1:17" ht="12.75">
      <c r="A197" s="26"/>
      <c r="B197" s="27"/>
      <c r="C197" s="19" t="s">
        <v>279</v>
      </c>
      <c r="D197" s="19"/>
      <c r="E197" s="19"/>
      <c r="F197" s="20">
        <v>24722964</v>
      </c>
      <c r="G197" s="24">
        <v>140.5</v>
      </c>
      <c r="H197" s="20"/>
      <c r="I197" s="22"/>
      <c r="J197" s="20">
        <v>-2882</v>
      </c>
      <c r="K197" s="20">
        <v>0</v>
      </c>
      <c r="L197" s="43">
        <f t="shared" si="2"/>
        <v>-2882</v>
      </c>
      <c r="M197" s="24">
        <f t="shared" si="2"/>
        <v>0</v>
      </c>
      <c r="N197" s="20"/>
      <c r="O197" s="24"/>
      <c r="P197" s="20">
        <v>24720082</v>
      </c>
      <c r="Q197" s="25">
        <v>140.5</v>
      </c>
    </row>
    <row r="198" spans="1:17" ht="12.75">
      <c r="A198" s="26"/>
      <c r="B198" s="27">
        <v>48</v>
      </c>
      <c r="C198" s="19" t="s">
        <v>280</v>
      </c>
      <c r="D198" s="19"/>
      <c r="E198" s="19"/>
      <c r="F198" s="20"/>
      <c r="G198" s="24"/>
      <c r="H198" s="20"/>
      <c r="I198" s="22"/>
      <c r="J198" s="20"/>
      <c r="K198" s="20"/>
      <c r="L198" s="43">
        <f t="shared" si="2"/>
        <v>0</v>
      </c>
      <c r="M198" s="24">
        <f t="shared" si="2"/>
        <v>0</v>
      </c>
      <c r="N198" s="20"/>
      <c r="O198" s="24"/>
      <c r="P198" s="20"/>
      <c r="Q198" s="25"/>
    </row>
    <row r="199" spans="1:17" ht="12.75">
      <c r="A199" s="26"/>
      <c r="B199" s="27"/>
      <c r="C199" s="28"/>
      <c r="D199" s="28" t="s">
        <v>281</v>
      </c>
      <c r="E199" s="28" t="s">
        <v>282</v>
      </c>
      <c r="F199" s="29">
        <v>22775553</v>
      </c>
      <c r="G199" s="33">
        <v>34</v>
      </c>
      <c r="H199" s="29"/>
      <c r="I199" s="31"/>
      <c r="J199" s="29">
        <v>-83303</v>
      </c>
      <c r="K199" s="29">
        <v>0</v>
      </c>
      <c r="L199" s="42">
        <f t="shared" si="2"/>
        <v>-83303</v>
      </c>
      <c r="M199" s="33">
        <f t="shared" si="2"/>
        <v>0</v>
      </c>
      <c r="N199" s="29"/>
      <c r="O199" s="33"/>
      <c r="P199" s="29">
        <v>22692250</v>
      </c>
      <c r="Q199" s="34">
        <v>34</v>
      </c>
    </row>
    <row r="200" spans="1:17" ht="12.75">
      <c r="A200" s="26"/>
      <c r="B200" s="27"/>
      <c r="C200" s="28"/>
      <c r="D200" s="28" t="s">
        <v>283</v>
      </c>
      <c r="E200" s="28" t="s">
        <v>284</v>
      </c>
      <c r="F200" s="29">
        <v>16580322</v>
      </c>
      <c r="G200" s="33">
        <v>149.5</v>
      </c>
      <c r="H200" s="29"/>
      <c r="I200" s="31"/>
      <c r="J200" s="29">
        <v>-5506</v>
      </c>
      <c r="K200" s="29">
        <v>0</v>
      </c>
      <c r="L200" s="42">
        <f t="shared" si="2"/>
        <v>-5506</v>
      </c>
      <c r="M200" s="33">
        <f t="shared" si="2"/>
        <v>0</v>
      </c>
      <c r="N200" s="29"/>
      <c r="O200" s="33"/>
      <c r="P200" s="29">
        <v>16574816</v>
      </c>
      <c r="Q200" s="34">
        <v>149.5</v>
      </c>
    </row>
    <row r="201" spans="1:17" ht="12.75">
      <c r="A201" s="26"/>
      <c r="B201" s="27"/>
      <c r="C201" s="28"/>
      <c r="D201" s="28" t="s">
        <v>285</v>
      </c>
      <c r="E201" s="28" t="s">
        <v>286</v>
      </c>
      <c r="F201" s="29">
        <v>5640155</v>
      </c>
      <c r="G201" s="33">
        <v>48</v>
      </c>
      <c r="H201" s="29"/>
      <c r="I201" s="31"/>
      <c r="J201" s="29"/>
      <c r="K201" s="29"/>
      <c r="L201" s="42">
        <f t="shared" si="2"/>
        <v>0</v>
      </c>
      <c r="M201" s="33">
        <f t="shared" si="2"/>
        <v>0</v>
      </c>
      <c r="N201" s="29"/>
      <c r="O201" s="33"/>
      <c r="P201" s="29">
        <v>5640155</v>
      </c>
      <c r="Q201" s="34">
        <v>48</v>
      </c>
    </row>
    <row r="202" spans="1:17" ht="12.75">
      <c r="A202" s="26"/>
      <c r="B202" s="27"/>
      <c r="C202" s="28"/>
      <c r="D202" s="28" t="s">
        <v>287</v>
      </c>
      <c r="E202" s="28" t="s">
        <v>288</v>
      </c>
      <c r="F202" s="29">
        <v>49057819</v>
      </c>
      <c r="G202" s="33">
        <v>440</v>
      </c>
      <c r="H202" s="29"/>
      <c r="I202" s="31"/>
      <c r="J202" s="29"/>
      <c r="K202" s="29"/>
      <c r="L202" s="42">
        <f t="shared" si="2"/>
        <v>0</v>
      </c>
      <c r="M202" s="33">
        <f t="shared" si="2"/>
        <v>0</v>
      </c>
      <c r="N202" s="29"/>
      <c r="O202" s="33"/>
      <c r="P202" s="29">
        <v>49057819</v>
      </c>
      <c r="Q202" s="34">
        <v>440</v>
      </c>
    </row>
    <row r="203" spans="1:17" ht="12.75">
      <c r="A203" s="26"/>
      <c r="B203" s="27"/>
      <c r="C203" s="28"/>
      <c r="D203" s="28" t="s">
        <v>289</v>
      </c>
      <c r="E203" s="28" t="s">
        <v>290</v>
      </c>
      <c r="F203" s="29">
        <v>32817634</v>
      </c>
      <c r="G203" s="33">
        <v>280</v>
      </c>
      <c r="H203" s="29"/>
      <c r="I203" s="31"/>
      <c r="J203" s="29"/>
      <c r="K203" s="29"/>
      <c r="L203" s="42">
        <f t="shared" si="2"/>
        <v>0</v>
      </c>
      <c r="M203" s="33">
        <f t="shared" si="2"/>
        <v>0</v>
      </c>
      <c r="N203" s="29"/>
      <c r="O203" s="33"/>
      <c r="P203" s="29">
        <v>32817634</v>
      </c>
      <c r="Q203" s="34">
        <v>280</v>
      </c>
    </row>
    <row r="204" spans="1:17" ht="12.75">
      <c r="A204" s="26"/>
      <c r="B204" s="27"/>
      <c r="C204" s="19" t="s">
        <v>291</v>
      </c>
      <c r="D204" s="19"/>
      <c r="E204" s="19"/>
      <c r="F204" s="20">
        <v>126871483</v>
      </c>
      <c r="G204" s="24">
        <v>951.5</v>
      </c>
      <c r="H204" s="20"/>
      <c r="I204" s="22"/>
      <c r="J204" s="20">
        <v>-88809</v>
      </c>
      <c r="K204" s="20">
        <v>0</v>
      </c>
      <c r="L204" s="43">
        <f aca="true" t="shared" si="3" ref="L204:M267">J204+H204</f>
        <v>-88809</v>
      </c>
      <c r="M204" s="24">
        <f t="shared" si="3"/>
        <v>0</v>
      </c>
      <c r="N204" s="20"/>
      <c r="O204" s="24"/>
      <c r="P204" s="20">
        <v>126782674</v>
      </c>
      <c r="Q204" s="25">
        <v>951.5</v>
      </c>
    </row>
    <row r="205" spans="1:17" ht="12.75">
      <c r="A205" s="26"/>
      <c r="B205" s="27">
        <v>49</v>
      </c>
      <c r="C205" s="19" t="s">
        <v>292</v>
      </c>
      <c r="D205" s="19"/>
      <c r="E205" s="19"/>
      <c r="F205" s="20"/>
      <c r="G205" s="24"/>
      <c r="H205" s="20"/>
      <c r="I205" s="22"/>
      <c r="J205" s="20"/>
      <c r="K205" s="20"/>
      <c r="L205" s="43">
        <f t="shared" si="3"/>
        <v>0</v>
      </c>
      <c r="M205" s="24">
        <f t="shared" si="3"/>
        <v>0</v>
      </c>
      <c r="N205" s="20"/>
      <c r="O205" s="24"/>
      <c r="P205" s="20"/>
      <c r="Q205" s="25"/>
    </row>
    <row r="206" spans="1:17" ht="12.75">
      <c r="A206" s="26"/>
      <c r="B206" s="27"/>
      <c r="C206" s="28"/>
      <c r="D206" s="28" t="s">
        <v>293</v>
      </c>
      <c r="E206" s="28" t="s">
        <v>294</v>
      </c>
      <c r="F206" s="29">
        <v>3144737</v>
      </c>
      <c r="G206" s="33">
        <v>18.75</v>
      </c>
      <c r="H206" s="29"/>
      <c r="I206" s="31"/>
      <c r="J206" s="29"/>
      <c r="K206" s="29"/>
      <c r="L206" s="42">
        <f t="shared" si="3"/>
        <v>0</v>
      </c>
      <c r="M206" s="33">
        <f t="shared" si="3"/>
        <v>0</v>
      </c>
      <c r="N206" s="29"/>
      <c r="O206" s="33"/>
      <c r="P206" s="29">
        <v>3144737</v>
      </c>
      <c r="Q206" s="34">
        <v>18.75</v>
      </c>
    </row>
    <row r="207" spans="1:17" ht="12.75">
      <c r="A207" s="26"/>
      <c r="B207" s="27"/>
      <c r="C207" s="28"/>
      <c r="D207" s="28" t="s">
        <v>295</v>
      </c>
      <c r="E207" s="28" t="s">
        <v>296</v>
      </c>
      <c r="F207" s="29">
        <v>34354432</v>
      </c>
      <c r="G207" s="33"/>
      <c r="H207" s="29"/>
      <c r="I207" s="31"/>
      <c r="J207" s="29"/>
      <c r="K207" s="29"/>
      <c r="L207" s="42">
        <f t="shared" si="3"/>
        <v>0</v>
      </c>
      <c r="M207" s="33">
        <f t="shared" si="3"/>
        <v>0</v>
      </c>
      <c r="N207" s="29"/>
      <c r="O207" s="33"/>
      <c r="P207" s="29">
        <v>34354432</v>
      </c>
      <c r="Q207" s="34"/>
    </row>
    <row r="208" spans="1:17" ht="12.75">
      <c r="A208" s="26"/>
      <c r="B208" s="27"/>
      <c r="C208" s="19" t="s">
        <v>297</v>
      </c>
      <c r="D208" s="19"/>
      <c r="E208" s="19"/>
      <c r="F208" s="20">
        <v>37499169</v>
      </c>
      <c r="G208" s="24">
        <v>18.75</v>
      </c>
      <c r="H208" s="20"/>
      <c r="I208" s="22"/>
      <c r="J208" s="20"/>
      <c r="K208" s="20"/>
      <c r="L208" s="43">
        <f t="shared" si="3"/>
        <v>0</v>
      </c>
      <c r="M208" s="24">
        <f t="shared" si="3"/>
        <v>0</v>
      </c>
      <c r="N208" s="20"/>
      <c r="O208" s="24"/>
      <c r="P208" s="20">
        <v>37499169</v>
      </c>
      <c r="Q208" s="25">
        <v>18.75</v>
      </c>
    </row>
    <row r="209" spans="1:17" ht="12.75">
      <c r="A209" s="26"/>
      <c r="B209" s="27">
        <v>50</v>
      </c>
      <c r="C209" s="19" t="s">
        <v>298</v>
      </c>
      <c r="D209" s="19"/>
      <c r="E209" s="19"/>
      <c r="F209" s="20"/>
      <c r="G209" s="24"/>
      <c r="H209" s="20"/>
      <c r="I209" s="22"/>
      <c r="J209" s="20"/>
      <c r="K209" s="20"/>
      <c r="L209" s="43">
        <f t="shared" si="3"/>
        <v>0</v>
      </c>
      <c r="M209" s="24">
        <f t="shared" si="3"/>
        <v>0</v>
      </c>
      <c r="N209" s="20"/>
      <c r="O209" s="24"/>
      <c r="P209" s="20"/>
      <c r="Q209" s="25"/>
    </row>
    <row r="210" spans="1:17" ht="12.75">
      <c r="A210" s="26"/>
      <c r="B210" s="27"/>
      <c r="C210" s="28"/>
      <c r="D210" s="28" t="s">
        <v>299</v>
      </c>
      <c r="E210" s="28" t="s">
        <v>298</v>
      </c>
      <c r="F210" s="29">
        <v>1132412</v>
      </c>
      <c r="G210" s="33"/>
      <c r="H210" s="29"/>
      <c r="I210" s="31"/>
      <c r="J210" s="29"/>
      <c r="K210" s="29"/>
      <c r="L210" s="42">
        <f t="shared" si="3"/>
        <v>0</v>
      </c>
      <c r="M210" s="33">
        <f t="shared" si="3"/>
        <v>0</v>
      </c>
      <c r="N210" s="29"/>
      <c r="O210" s="33"/>
      <c r="P210" s="29">
        <v>1132412</v>
      </c>
      <c r="Q210" s="34"/>
    </row>
    <row r="211" spans="1:17" ht="12.75">
      <c r="A211" s="26"/>
      <c r="B211" s="27"/>
      <c r="C211" s="19" t="s">
        <v>300</v>
      </c>
      <c r="D211" s="19"/>
      <c r="E211" s="19"/>
      <c r="F211" s="20">
        <v>1132412</v>
      </c>
      <c r="G211" s="24"/>
      <c r="H211" s="20"/>
      <c r="I211" s="22"/>
      <c r="J211" s="20"/>
      <c r="K211" s="20"/>
      <c r="L211" s="43">
        <f t="shared" si="3"/>
        <v>0</v>
      </c>
      <c r="M211" s="24">
        <f t="shared" si="3"/>
        <v>0</v>
      </c>
      <c r="N211" s="20"/>
      <c r="O211" s="24"/>
      <c r="P211" s="20">
        <v>1132412</v>
      </c>
      <c r="Q211" s="25"/>
    </row>
    <row r="212" spans="1:17" ht="12.75">
      <c r="A212" s="26"/>
      <c r="B212" s="27">
        <v>51</v>
      </c>
      <c r="C212" s="19" t="s">
        <v>301</v>
      </c>
      <c r="D212" s="19"/>
      <c r="E212" s="19"/>
      <c r="F212" s="20"/>
      <c r="G212" s="24"/>
      <c r="H212" s="20"/>
      <c r="I212" s="22"/>
      <c r="J212" s="20"/>
      <c r="K212" s="20"/>
      <c r="L212" s="43">
        <f t="shared" si="3"/>
        <v>0</v>
      </c>
      <c r="M212" s="24">
        <f t="shared" si="3"/>
        <v>0</v>
      </c>
      <c r="N212" s="20"/>
      <c r="O212" s="24"/>
      <c r="P212" s="20"/>
      <c r="Q212" s="25"/>
    </row>
    <row r="213" spans="1:17" ht="12.75">
      <c r="A213" s="26"/>
      <c r="B213" s="27"/>
      <c r="C213" s="28"/>
      <c r="D213" s="28" t="s">
        <v>302</v>
      </c>
      <c r="E213" s="28" t="s">
        <v>301</v>
      </c>
      <c r="F213" s="29">
        <v>5000</v>
      </c>
      <c r="G213" s="33"/>
      <c r="H213" s="29"/>
      <c r="I213" s="31"/>
      <c r="J213" s="29"/>
      <c r="K213" s="29"/>
      <c r="L213" s="42">
        <f t="shared" si="3"/>
        <v>0</v>
      </c>
      <c r="M213" s="33">
        <f t="shared" si="3"/>
        <v>0</v>
      </c>
      <c r="N213" s="29"/>
      <c r="O213" s="33"/>
      <c r="P213" s="29">
        <v>5000</v>
      </c>
      <c r="Q213" s="34"/>
    </row>
    <row r="214" spans="1:17" ht="12.75">
      <c r="A214" s="26"/>
      <c r="B214" s="27"/>
      <c r="C214" s="19" t="s">
        <v>303</v>
      </c>
      <c r="D214" s="19"/>
      <c r="E214" s="19"/>
      <c r="F214" s="20">
        <v>5000</v>
      </c>
      <c r="G214" s="24"/>
      <c r="H214" s="20"/>
      <c r="I214" s="22"/>
      <c r="J214" s="20"/>
      <c r="K214" s="20"/>
      <c r="L214" s="43">
        <f t="shared" si="3"/>
        <v>0</v>
      </c>
      <c r="M214" s="24">
        <f t="shared" si="3"/>
        <v>0</v>
      </c>
      <c r="N214" s="20"/>
      <c r="O214" s="24"/>
      <c r="P214" s="20">
        <v>5000</v>
      </c>
      <c r="Q214" s="25"/>
    </row>
    <row r="215" spans="1:17" ht="12.75">
      <c r="A215" s="14" t="s">
        <v>304</v>
      </c>
      <c r="B215" s="19"/>
      <c r="C215" s="19"/>
      <c r="D215" s="19"/>
      <c r="E215" s="19"/>
      <c r="F215" s="20">
        <v>621281048</v>
      </c>
      <c r="G215" s="24">
        <v>4052.8999999999996</v>
      </c>
      <c r="H215" s="20">
        <v>0</v>
      </c>
      <c r="I215" s="22">
        <v>0</v>
      </c>
      <c r="J215" s="20">
        <v>2688804</v>
      </c>
      <c r="K215" s="20">
        <v>4</v>
      </c>
      <c r="L215" s="43">
        <f t="shared" si="3"/>
        <v>2688804</v>
      </c>
      <c r="M215" s="24">
        <f t="shared" si="3"/>
        <v>4</v>
      </c>
      <c r="N215" s="20">
        <f>SUM(N9:N214)/2</f>
        <v>1250757.01</v>
      </c>
      <c r="O215" s="45">
        <f>SUM(O9:O214)/2</f>
        <v>2</v>
      </c>
      <c r="P215" s="20">
        <v>624887414.01</v>
      </c>
      <c r="Q215" s="25">
        <v>4057.8999999999996</v>
      </c>
    </row>
    <row r="216" spans="1:17" ht="12.75">
      <c r="A216" s="14"/>
      <c r="B216" s="19"/>
      <c r="C216" s="19"/>
      <c r="D216" s="19"/>
      <c r="E216" s="19"/>
      <c r="F216" s="20"/>
      <c r="G216" s="24"/>
      <c r="H216" s="20"/>
      <c r="I216" s="22"/>
      <c r="J216" s="20"/>
      <c r="K216" s="20"/>
      <c r="L216" s="43">
        <f t="shared" si="3"/>
        <v>0</v>
      </c>
      <c r="M216" s="24">
        <f t="shared" si="3"/>
        <v>0</v>
      </c>
      <c r="N216" s="20"/>
      <c r="O216" s="24"/>
      <c r="P216" s="20"/>
      <c r="Q216" s="25"/>
    </row>
    <row r="217" spans="1:17" ht="12.75">
      <c r="A217" s="26" t="s">
        <v>305</v>
      </c>
      <c r="B217" s="28"/>
      <c r="C217" s="28"/>
      <c r="D217" s="28"/>
      <c r="E217" s="28"/>
      <c r="F217" s="29"/>
      <c r="G217" s="33"/>
      <c r="H217" s="29"/>
      <c r="I217" s="31"/>
      <c r="J217" s="29"/>
      <c r="K217" s="29"/>
      <c r="L217" s="42">
        <f t="shared" si="3"/>
        <v>0</v>
      </c>
      <c r="M217" s="33">
        <f t="shared" si="3"/>
        <v>0</v>
      </c>
      <c r="N217" s="29"/>
      <c r="O217" s="33"/>
      <c r="P217" s="29"/>
      <c r="Q217" s="34"/>
    </row>
    <row r="218" spans="1:17" ht="12.75">
      <c r="A218" s="26"/>
      <c r="B218" s="27">
        <v>52</v>
      </c>
      <c r="C218" s="28" t="s">
        <v>306</v>
      </c>
      <c r="D218" s="28"/>
      <c r="E218" s="28"/>
      <c r="F218" s="29"/>
      <c r="G218" s="33"/>
      <c r="H218" s="29"/>
      <c r="I218" s="31"/>
      <c r="J218" s="29"/>
      <c r="K218" s="29"/>
      <c r="L218" s="42">
        <f t="shared" si="3"/>
        <v>0</v>
      </c>
      <c r="M218" s="33">
        <f t="shared" si="3"/>
        <v>0</v>
      </c>
      <c r="N218" s="29"/>
      <c r="O218" s="33"/>
      <c r="P218" s="29"/>
      <c r="Q218" s="34"/>
    </row>
    <row r="219" spans="1:17" ht="12.75">
      <c r="A219" s="26"/>
      <c r="B219" s="27"/>
      <c r="C219" s="28"/>
      <c r="D219" s="28" t="s">
        <v>307</v>
      </c>
      <c r="E219" s="28" t="s">
        <v>306</v>
      </c>
      <c r="F219" s="29">
        <v>2589377</v>
      </c>
      <c r="G219" s="33">
        <v>1</v>
      </c>
      <c r="H219" s="29"/>
      <c r="I219" s="31"/>
      <c r="J219" s="29"/>
      <c r="K219" s="29"/>
      <c r="L219" s="42">
        <f t="shared" si="3"/>
        <v>0</v>
      </c>
      <c r="M219" s="33">
        <f t="shared" si="3"/>
        <v>0</v>
      </c>
      <c r="N219" s="29"/>
      <c r="O219" s="33"/>
      <c r="P219" s="29">
        <v>2589377</v>
      </c>
      <c r="Q219" s="34">
        <v>1</v>
      </c>
    </row>
    <row r="220" spans="1:17" ht="12.75">
      <c r="A220" s="26"/>
      <c r="B220" s="27"/>
      <c r="C220" s="19" t="s">
        <v>308</v>
      </c>
      <c r="D220" s="19"/>
      <c r="E220" s="19"/>
      <c r="F220" s="20">
        <v>2589377</v>
      </c>
      <c r="G220" s="24">
        <v>1</v>
      </c>
      <c r="H220" s="20"/>
      <c r="I220" s="22"/>
      <c r="J220" s="20"/>
      <c r="K220" s="20"/>
      <c r="L220" s="43">
        <f t="shared" si="3"/>
        <v>0</v>
      </c>
      <c r="M220" s="24">
        <f t="shared" si="3"/>
        <v>0</v>
      </c>
      <c r="N220" s="20"/>
      <c r="O220" s="24"/>
      <c r="P220" s="20">
        <v>2589377</v>
      </c>
      <c r="Q220" s="25">
        <v>1</v>
      </c>
    </row>
    <row r="221" spans="1:17" ht="12.75">
      <c r="A221" s="26"/>
      <c r="B221" s="27">
        <v>53</v>
      </c>
      <c r="C221" s="19" t="s">
        <v>309</v>
      </c>
      <c r="D221" s="19"/>
      <c r="E221" s="19"/>
      <c r="F221" s="20"/>
      <c r="G221" s="24"/>
      <c r="H221" s="20"/>
      <c r="I221" s="22"/>
      <c r="J221" s="20"/>
      <c r="K221" s="20"/>
      <c r="L221" s="43">
        <f t="shared" si="3"/>
        <v>0</v>
      </c>
      <c r="M221" s="24">
        <f t="shared" si="3"/>
        <v>0</v>
      </c>
      <c r="N221" s="20"/>
      <c r="O221" s="24"/>
      <c r="P221" s="20"/>
      <c r="Q221" s="25"/>
    </row>
    <row r="222" spans="1:17" ht="12.75">
      <c r="A222" s="26"/>
      <c r="B222" s="27"/>
      <c r="C222" s="28"/>
      <c r="D222" s="28" t="s">
        <v>310</v>
      </c>
      <c r="E222" s="28" t="s">
        <v>309</v>
      </c>
      <c r="F222" s="29">
        <v>64000</v>
      </c>
      <c r="G222" s="33"/>
      <c r="H222" s="29"/>
      <c r="I222" s="31"/>
      <c r="J222" s="29"/>
      <c r="K222" s="29"/>
      <c r="L222" s="42">
        <f t="shared" si="3"/>
        <v>0</v>
      </c>
      <c r="M222" s="33">
        <f t="shared" si="3"/>
        <v>0</v>
      </c>
      <c r="N222" s="29"/>
      <c r="O222" s="33"/>
      <c r="P222" s="29">
        <v>64000</v>
      </c>
      <c r="Q222" s="34"/>
    </row>
    <row r="223" spans="1:17" ht="12.75">
      <c r="A223" s="26"/>
      <c r="B223" s="27"/>
      <c r="C223" s="19" t="s">
        <v>311</v>
      </c>
      <c r="D223" s="19"/>
      <c r="E223" s="19"/>
      <c r="F223" s="20">
        <v>64000</v>
      </c>
      <c r="G223" s="24"/>
      <c r="H223" s="20"/>
      <c r="I223" s="22"/>
      <c r="J223" s="20"/>
      <c r="K223" s="20"/>
      <c r="L223" s="43">
        <f t="shared" si="3"/>
        <v>0</v>
      </c>
      <c r="M223" s="24">
        <f t="shared" si="3"/>
        <v>0</v>
      </c>
      <c r="N223" s="20"/>
      <c r="O223" s="24"/>
      <c r="P223" s="20">
        <v>64000</v>
      </c>
      <c r="Q223" s="25"/>
    </row>
    <row r="224" spans="1:17" ht="12.75">
      <c r="A224" s="26"/>
      <c r="B224" s="27">
        <v>54</v>
      </c>
      <c r="C224" s="19" t="s">
        <v>312</v>
      </c>
      <c r="D224" s="19"/>
      <c r="E224" s="19"/>
      <c r="F224" s="20"/>
      <c r="G224" s="24"/>
      <c r="H224" s="20"/>
      <c r="I224" s="22"/>
      <c r="J224" s="20"/>
      <c r="K224" s="20"/>
      <c r="L224" s="43">
        <f t="shared" si="3"/>
        <v>0</v>
      </c>
      <c r="M224" s="24">
        <f t="shared" si="3"/>
        <v>0</v>
      </c>
      <c r="N224" s="20"/>
      <c r="O224" s="24"/>
      <c r="P224" s="20"/>
      <c r="Q224" s="25"/>
    </row>
    <row r="225" spans="1:17" ht="12.75">
      <c r="A225" s="26"/>
      <c r="B225" s="27"/>
      <c r="C225" s="28"/>
      <c r="D225" s="28" t="s">
        <v>313</v>
      </c>
      <c r="E225" s="28" t="s">
        <v>312</v>
      </c>
      <c r="F225" s="29">
        <v>2767183</v>
      </c>
      <c r="G225" s="33">
        <v>8</v>
      </c>
      <c r="H225" s="29"/>
      <c r="I225" s="31"/>
      <c r="J225" s="29"/>
      <c r="K225" s="29"/>
      <c r="L225" s="42">
        <f t="shared" si="3"/>
        <v>0</v>
      </c>
      <c r="M225" s="33">
        <f t="shared" si="3"/>
        <v>0</v>
      </c>
      <c r="N225" s="29"/>
      <c r="O225" s="33"/>
      <c r="P225" s="29">
        <v>2767183</v>
      </c>
      <c r="Q225" s="34">
        <v>8</v>
      </c>
    </row>
    <row r="226" spans="1:17" ht="12.75">
      <c r="A226" s="26"/>
      <c r="B226" s="27"/>
      <c r="C226" s="19" t="s">
        <v>314</v>
      </c>
      <c r="D226" s="19"/>
      <c r="E226" s="19"/>
      <c r="F226" s="20">
        <v>2767183</v>
      </c>
      <c r="G226" s="24">
        <v>8</v>
      </c>
      <c r="H226" s="20"/>
      <c r="I226" s="22"/>
      <c r="J226" s="20"/>
      <c r="K226" s="20"/>
      <c r="L226" s="43">
        <f t="shared" si="3"/>
        <v>0</v>
      </c>
      <c r="M226" s="24">
        <f t="shared" si="3"/>
        <v>0</v>
      </c>
      <c r="N226" s="20"/>
      <c r="O226" s="24"/>
      <c r="P226" s="20">
        <v>2767183</v>
      </c>
      <c r="Q226" s="25">
        <v>8</v>
      </c>
    </row>
    <row r="227" spans="1:17" ht="12.75">
      <c r="A227" s="26"/>
      <c r="B227" s="27">
        <v>55</v>
      </c>
      <c r="C227" s="19" t="s">
        <v>315</v>
      </c>
      <c r="D227" s="19"/>
      <c r="E227" s="19"/>
      <c r="F227" s="20"/>
      <c r="G227" s="24"/>
      <c r="H227" s="20"/>
      <c r="I227" s="22"/>
      <c r="J227" s="20"/>
      <c r="K227" s="20"/>
      <c r="L227" s="43">
        <f t="shared" si="3"/>
        <v>0</v>
      </c>
      <c r="M227" s="24">
        <f t="shared" si="3"/>
        <v>0</v>
      </c>
      <c r="N227" s="20"/>
      <c r="O227" s="24"/>
      <c r="P227" s="20"/>
      <c r="Q227" s="25"/>
    </row>
    <row r="228" spans="1:17" ht="12.75">
      <c r="A228" s="26"/>
      <c r="B228" s="27"/>
      <c r="C228" s="28"/>
      <c r="D228" s="28" t="s">
        <v>316</v>
      </c>
      <c r="E228" s="28" t="s">
        <v>317</v>
      </c>
      <c r="F228" s="29">
        <v>5943646</v>
      </c>
      <c r="G228" s="33">
        <v>4</v>
      </c>
      <c r="H228" s="29"/>
      <c r="I228" s="31"/>
      <c r="J228" s="29"/>
      <c r="K228" s="29"/>
      <c r="L228" s="42">
        <f t="shared" si="3"/>
        <v>0</v>
      </c>
      <c r="M228" s="33">
        <f t="shared" si="3"/>
        <v>0</v>
      </c>
      <c r="N228" s="29"/>
      <c r="O228" s="33"/>
      <c r="P228" s="29">
        <v>5943646</v>
      </c>
      <c r="Q228" s="34">
        <v>4</v>
      </c>
    </row>
    <row r="229" spans="1:17" ht="12.75">
      <c r="A229" s="26"/>
      <c r="B229" s="27"/>
      <c r="C229" s="28"/>
      <c r="D229" s="28" t="s">
        <v>318</v>
      </c>
      <c r="E229" s="28" t="s">
        <v>319</v>
      </c>
      <c r="F229" s="29">
        <v>22435855</v>
      </c>
      <c r="G229" s="33">
        <v>12</v>
      </c>
      <c r="H229" s="29"/>
      <c r="I229" s="31"/>
      <c r="J229" s="29"/>
      <c r="K229" s="29"/>
      <c r="L229" s="42">
        <f t="shared" si="3"/>
        <v>0</v>
      </c>
      <c r="M229" s="33">
        <f t="shared" si="3"/>
        <v>0</v>
      </c>
      <c r="N229" s="29"/>
      <c r="O229" s="33"/>
      <c r="P229" s="29">
        <v>22435855</v>
      </c>
      <c r="Q229" s="34">
        <v>12</v>
      </c>
    </row>
    <row r="230" spans="1:17" ht="12.75">
      <c r="A230" s="26"/>
      <c r="B230" s="27"/>
      <c r="C230" s="19" t="s">
        <v>320</v>
      </c>
      <c r="D230" s="19"/>
      <c r="E230" s="19"/>
      <c r="F230" s="20">
        <v>28379501</v>
      </c>
      <c r="G230" s="24">
        <v>16</v>
      </c>
      <c r="H230" s="20"/>
      <c r="I230" s="22"/>
      <c r="J230" s="20"/>
      <c r="K230" s="20"/>
      <c r="L230" s="43">
        <f t="shared" si="3"/>
        <v>0</v>
      </c>
      <c r="M230" s="24">
        <f t="shared" si="3"/>
        <v>0</v>
      </c>
      <c r="N230" s="20"/>
      <c r="O230" s="24"/>
      <c r="P230" s="20">
        <v>28379501</v>
      </c>
      <c r="Q230" s="25">
        <v>16</v>
      </c>
    </row>
    <row r="231" spans="1:17" ht="12.75">
      <c r="A231" s="26"/>
      <c r="B231" s="27">
        <v>56</v>
      </c>
      <c r="C231" s="19" t="s">
        <v>321</v>
      </c>
      <c r="D231" s="19"/>
      <c r="E231" s="19"/>
      <c r="F231" s="20"/>
      <c r="G231" s="24"/>
      <c r="H231" s="20"/>
      <c r="I231" s="22"/>
      <c r="J231" s="20"/>
      <c r="K231" s="20"/>
      <c r="L231" s="43">
        <f t="shared" si="3"/>
        <v>0</v>
      </c>
      <c r="M231" s="24">
        <f t="shared" si="3"/>
        <v>0</v>
      </c>
      <c r="N231" s="20"/>
      <c r="O231" s="24"/>
      <c r="P231" s="20"/>
      <c r="Q231" s="25"/>
    </row>
    <row r="232" spans="1:17" ht="12.75">
      <c r="A232" s="26"/>
      <c r="B232" s="27"/>
      <c r="C232" s="28"/>
      <c r="D232" s="28" t="s">
        <v>322</v>
      </c>
      <c r="E232" s="28" t="s">
        <v>321</v>
      </c>
      <c r="F232" s="29">
        <v>6461293</v>
      </c>
      <c r="G232" s="33">
        <v>36</v>
      </c>
      <c r="H232" s="29"/>
      <c r="I232" s="31"/>
      <c r="J232" s="29">
        <v>-537</v>
      </c>
      <c r="K232" s="29">
        <v>0</v>
      </c>
      <c r="L232" s="42">
        <f t="shared" si="3"/>
        <v>-537</v>
      </c>
      <c r="M232" s="33">
        <f t="shared" si="3"/>
        <v>0</v>
      </c>
      <c r="N232" s="29"/>
      <c r="O232" s="33"/>
      <c r="P232" s="29">
        <v>6460756</v>
      </c>
      <c r="Q232" s="34">
        <v>36</v>
      </c>
    </row>
    <row r="233" spans="1:17" ht="12.75">
      <c r="A233" s="26"/>
      <c r="B233" s="27"/>
      <c r="C233" s="19" t="s">
        <v>323</v>
      </c>
      <c r="D233" s="19"/>
      <c r="E233" s="19"/>
      <c r="F233" s="20">
        <v>6461293</v>
      </c>
      <c r="G233" s="24">
        <v>36</v>
      </c>
      <c r="H233" s="20"/>
      <c r="I233" s="22"/>
      <c r="J233" s="20">
        <v>-537</v>
      </c>
      <c r="K233" s="20">
        <v>0</v>
      </c>
      <c r="L233" s="43">
        <f t="shared" si="3"/>
        <v>-537</v>
      </c>
      <c r="M233" s="24">
        <f t="shared" si="3"/>
        <v>0</v>
      </c>
      <c r="N233" s="20"/>
      <c r="O233" s="24"/>
      <c r="P233" s="20">
        <v>6460756</v>
      </c>
      <c r="Q233" s="25">
        <v>36</v>
      </c>
    </row>
    <row r="234" spans="1:17" ht="12.75">
      <c r="A234" s="26"/>
      <c r="B234" s="27">
        <v>57</v>
      </c>
      <c r="C234" s="19" t="s">
        <v>324</v>
      </c>
      <c r="D234" s="19"/>
      <c r="E234" s="19"/>
      <c r="F234" s="20"/>
      <c r="G234" s="24"/>
      <c r="H234" s="20"/>
      <c r="I234" s="22"/>
      <c r="J234" s="20"/>
      <c r="K234" s="20"/>
      <c r="L234" s="43">
        <f t="shared" si="3"/>
        <v>0</v>
      </c>
      <c r="M234" s="24">
        <f t="shared" si="3"/>
        <v>0</v>
      </c>
      <c r="N234" s="20"/>
      <c r="O234" s="24"/>
      <c r="P234" s="20"/>
      <c r="Q234" s="25"/>
    </row>
    <row r="235" spans="1:17" ht="12.75">
      <c r="A235" s="26"/>
      <c r="B235" s="27"/>
      <c r="C235" s="28"/>
      <c r="D235" s="28" t="s">
        <v>325</v>
      </c>
      <c r="E235" s="28" t="s">
        <v>326</v>
      </c>
      <c r="F235" s="29">
        <v>2089001</v>
      </c>
      <c r="G235" s="33">
        <v>8.5</v>
      </c>
      <c r="H235" s="29"/>
      <c r="I235" s="31"/>
      <c r="J235" s="29"/>
      <c r="K235" s="29"/>
      <c r="L235" s="42">
        <f t="shared" si="3"/>
        <v>0</v>
      </c>
      <c r="M235" s="33">
        <f t="shared" si="3"/>
        <v>0</v>
      </c>
      <c r="N235" s="29"/>
      <c r="O235" s="33"/>
      <c r="P235" s="29">
        <v>2089001</v>
      </c>
      <c r="Q235" s="34">
        <v>8.5</v>
      </c>
    </row>
    <row r="236" spans="1:17" ht="12.75">
      <c r="A236" s="26"/>
      <c r="B236" s="27"/>
      <c r="C236" s="19" t="s">
        <v>327</v>
      </c>
      <c r="D236" s="19"/>
      <c r="E236" s="19"/>
      <c r="F236" s="20">
        <v>2089001</v>
      </c>
      <c r="G236" s="24">
        <v>8.5</v>
      </c>
      <c r="H236" s="20"/>
      <c r="I236" s="22"/>
      <c r="J236" s="20"/>
      <c r="K236" s="20"/>
      <c r="L236" s="43">
        <f t="shared" si="3"/>
        <v>0</v>
      </c>
      <c r="M236" s="24">
        <f t="shared" si="3"/>
        <v>0</v>
      </c>
      <c r="N236" s="20"/>
      <c r="O236" s="24"/>
      <c r="P236" s="20">
        <v>2089001</v>
      </c>
      <c r="Q236" s="25">
        <v>8.5</v>
      </c>
    </row>
    <row r="237" spans="1:17" ht="12.75">
      <c r="A237" s="26"/>
      <c r="B237" s="27">
        <v>58</v>
      </c>
      <c r="C237" s="19" t="s">
        <v>328</v>
      </c>
      <c r="D237" s="19"/>
      <c r="E237" s="19"/>
      <c r="F237" s="20"/>
      <c r="G237" s="24"/>
      <c r="H237" s="20"/>
      <c r="I237" s="22"/>
      <c r="J237" s="20"/>
      <c r="K237" s="20"/>
      <c r="L237" s="43">
        <f t="shared" si="3"/>
        <v>0</v>
      </c>
      <c r="M237" s="24">
        <f t="shared" si="3"/>
        <v>0</v>
      </c>
      <c r="N237" s="20"/>
      <c r="O237" s="24"/>
      <c r="P237" s="20"/>
      <c r="Q237" s="25"/>
    </row>
    <row r="238" spans="1:17" ht="12.75">
      <c r="A238" s="26"/>
      <c r="B238" s="27"/>
      <c r="C238" s="28"/>
      <c r="D238" s="28" t="s">
        <v>329</v>
      </c>
      <c r="E238" s="28" t="s">
        <v>328</v>
      </c>
      <c r="F238" s="29">
        <v>23766745</v>
      </c>
      <c r="G238" s="33">
        <v>11</v>
      </c>
      <c r="H238" s="29"/>
      <c r="I238" s="31"/>
      <c r="J238" s="29">
        <v>4745033</v>
      </c>
      <c r="K238" s="29">
        <v>0</v>
      </c>
      <c r="L238" s="42">
        <f t="shared" si="3"/>
        <v>4745033</v>
      </c>
      <c r="M238" s="33">
        <f t="shared" si="3"/>
        <v>0</v>
      </c>
      <c r="N238" s="29"/>
      <c r="O238" s="33"/>
      <c r="P238" s="29">
        <v>28511778</v>
      </c>
      <c r="Q238" s="34">
        <v>11</v>
      </c>
    </row>
    <row r="239" spans="1:17" ht="12.75">
      <c r="A239" s="26"/>
      <c r="B239" s="27"/>
      <c r="C239" s="19" t="s">
        <v>330</v>
      </c>
      <c r="D239" s="19"/>
      <c r="E239" s="19"/>
      <c r="F239" s="20">
        <v>23766745</v>
      </c>
      <c r="G239" s="24">
        <v>11</v>
      </c>
      <c r="H239" s="20"/>
      <c r="I239" s="22"/>
      <c r="J239" s="20">
        <v>4745033</v>
      </c>
      <c r="K239" s="20">
        <v>0</v>
      </c>
      <c r="L239" s="43">
        <f t="shared" si="3"/>
        <v>4745033</v>
      </c>
      <c r="M239" s="24">
        <f t="shared" si="3"/>
        <v>0</v>
      </c>
      <c r="N239" s="20"/>
      <c r="O239" s="24"/>
      <c r="P239" s="20">
        <v>28511778</v>
      </c>
      <c r="Q239" s="25">
        <v>11</v>
      </c>
    </row>
    <row r="240" spans="1:17" ht="12.75">
      <c r="A240" s="26"/>
      <c r="B240" s="27">
        <v>59</v>
      </c>
      <c r="C240" s="19" t="s">
        <v>331</v>
      </c>
      <c r="D240" s="19"/>
      <c r="E240" s="19"/>
      <c r="F240" s="20"/>
      <c r="G240" s="24"/>
      <c r="H240" s="20"/>
      <c r="I240" s="22"/>
      <c r="J240" s="20"/>
      <c r="K240" s="20"/>
      <c r="L240" s="43">
        <f t="shared" si="3"/>
        <v>0</v>
      </c>
      <c r="M240" s="24">
        <f t="shared" si="3"/>
        <v>0</v>
      </c>
      <c r="N240" s="20"/>
      <c r="O240" s="24"/>
      <c r="P240" s="20"/>
      <c r="Q240" s="25"/>
    </row>
    <row r="241" spans="1:17" ht="12.75">
      <c r="A241" s="26"/>
      <c r="B241" s="27"/>
      <c r="C241" s="28"/>
      <c r="D241" s="28" t="s">
        <v>332</v>
      </c>
      <c r="E241" s="28" t="s">
        <v>333</v>
      </c>
      <c r="F241" s="29">
        <v>164078256</v>
      </c>
      <c r="G241" s="33">
        <v>34.5</v>
      </c>
      <c r="H241" s="29"/>
      <c r="I241" s="31"/>
      <c r="J241" s="29"/>
      <c r="K241" s="29"/>
      <c r="L241" s="42">
        <f t="shared" si="3"/>
        <v>0</v>
      </c>
      <c r="M241" s="33">
        <f t="shared" si="3"/>
        <v>0</v>
      </c>
      <c r="N241" s="29"/>
      <c r="O241" s="33"/>
      <c r="P241" s="29">
        <v>164078256</v>
      </c>
      <c r="Q241" s="34">
        <v>34.5</v>
      </c>
    </row>
    <row r="242" spans="1:17" ht="12.75">
      <c r="A242" s="26"/>
      <c r="B242" s="27"/>
      <c r="C242" s="28"/>
      <c r="D242" s="28" t="s">
        <v>334</v>
      </c>
      <c r="E242" s="28" t="s">
        <v>335</v>
      </c>
      <c r="F242" s="29">
        <v>10339717</v>
      </c>
      <c r="G242" s="33">
        <v>39</v>
      </c>
      <c r="H242" s="29"/>
      <c r="I242" s="31"/>
      <c r="J242" s="29"/>
      <c r="K242" s="29"/>
      <c r="L242" s="42">
        <f t="shared" si="3"/>
        <v>0</v>
      </c>
      <c r="M242" s="33">
        <f t="shared" si="3"/>
        <v>0</v>
      </c>
      <c r="N242" s="29"/>
      <c r="O242" s="33"/>
      <c r="P242" s="29">
        <v>10339717</v>
      </c>
      <c r="Q242" s="34">
        <v>39</v>
      </c>
    </row>
    <row r="243" spans="1:17" ht="12.75">
      <c r="A243" s="26"/>
      <c r="B243" s="27"/>
      <c r="C243" s="19" t="s">
        <v>336</v>
      </c>
      <c r="D243" s="19"/>
      <c r="E243" s="19"/>
      <c r="F243" s="20">
        <v>174417973</v>
      </c>
      <c r="G243" s="24">
        <v>73.5</v>
      </c>
      <c r="H243" s="20"/>
      <c r="I243" s="22"/>
      <c r="J243" s="20"/>
      <c r="K243" s="20"/>
      <c r="L243" s="43">
        <f t="shared" si="3"/>
        <v>0</v>
      </c>
      <c r="M243" s="24">
        <f t="shared" si="3"/>
        <v>0</v>
      </c>
      <c r="N243" s="20"/>
      <c r="O243" s="24"/>
      <c r="P243" s="20">
        <v>174417973</v>
      </c>
      <c r="Q243" s="25">
        <v>73.5</v>
      </c>
    </row>
    <row r="244" spans="1:17" ht="12.75">
      <c r="A244" s="26"/>
      <c r="B244" s="27">
        <v>60</v>
      </c>
      <c r="C244" s="19" t="s">
        <v>337</v>
      </c>
      <c r="D244" s="19"/>
      <c r="E244" s="19"/>
      <c r="F244" s="20"/>
      <c r="G244" s="24"/>
      <c r="H244" s="20"/>
      <c r="I244" s="22"/>
      <c r="J244" s="20"/>
      <c r="K244" s="20"/>
      <c r="L244" s="43">
        <f t="shared" si="3"/>
        <v>0</v>
      </c>
      <c r="M244" s="24">
        <f t="shared" si="3"/>
        <v>0</v>
      </c>
      <c r="N244" s="20"/>
      <c r="O244" s="24"/>
      <c r="P244" s="20"/>
      <c r="Q244" s="25"/>
    </row>
    <row r="245" spans="1:17" ht="12.75">
      <c r="A245" s="26"/>
      <c r="B245" s="27"/>
      <c r="C245" s="28"/>
      <c r="D245" s="28" t="s">
        <v>338</v>
      </c>
      <c r="E245" s="28" t="s">
        <v>337</v>
      </c>
      <c r="F245" s="29">
        <v>1465587</v>
      </c>
      <c r="G245" s="33">
        <v>12.5</v>
      </c>
      <c r="H245" s="29"/>
      <c r="I245" s="31"/>
      <c r="J245" s="29"/>
      <c r="K245" s="29"/>
      <c r="L245" s="42">
        <f t="shared" si="3"/>
        <v>0</v>
      </c>
      <c r="M245" s="33">
        <f t="shared" si="3"/>
        <v>0</v>
      </c>
      <c r="N245" s="29"/>
      <c r="O245" s="33"/>
      <c r="P245" s="29">
        <v>1465587</v>
      </c>
      <c r="Q245" s="34">
        <v>12.5</v>
      </c>
    </row>
    <row r="246" spans="1:17" ht="12.75">
      <c r="A246" s="26"/>
      <c r="B246" s="27"/>
      <c r="C246" s="19" t="s">
        <v>339</v>
      </c>
      <c r="D246" s="19"/>
      <c r="E246" s="19"/>
      <c r="F246" s="20">
        <v>1465587</v>
      </c>
      <c r="G246" s="24">
        <v>12.5</v>
      </c>
      <c r="H246" s="20"/>
      <c r="I246" s="22"/>
      <c r="J246" s="20"/>
      <c r="K246" s="20"/>
      <c r="L246" s="43">
        <f t="shared" si="3"/>
        <v>0</v>
      </c>
      <c r="M246" s="24">
        <f t="shared" si="3"/>
        <v>0</v>
      </c>
      <c r="N246" s="20"/>
      <c r="O246" s="24"/>
      <c r="P246" s="20">
        <v>1465587</v>
      </c>
      <c r="Q246" s="25">
        <v>12.5</v>
      </c>
    </row>
    <row r="247" spans="1:17" ht="12.75">
      <c r="A247" s="26"/>
      <c r="B247" s="27">
        <v>61</v>
      </c>
      <c r="C247" s="19" t="s">
        <v>340</v>
      </c>
      <c r="D247" s="19"/>
      <c r="E247" s="19"/>
      <c r="F247" s="20"/>
      <c r="G247" s="24"/>
      <c r="H247" s="20"/>
      <c r="I247" s="22"/>
      <c r="J247" s="20"/>
      <c r="K247" s="20"/>
      <c r="L247" s="43">
        <f t="shared" si="3"/>
        <v>0</v>
      </c>
      <c r="M247" s="24">
        <f t="shared" si="3"/>
        <v>0</v>
      </c>
      <c r="N247" s="20"/>
      <c r="O247" s="24"/>
      <c r="P247" s="20"/>
      <c r="Q247" s="25"/>
    </row>
    <row r="248" spans="1:17" ht="12.75">
      <c r="A248" s="26"/>
      <c r="B248" s="27"/>
      <c r="C248" s="28"/>
      <c r="D248" s="28" t="s">
        <v>341</v>
      </c>
      <c r="E248" s="28" t="s">
        <v>340</v>
      </c>
      <c r="F248" s="29">
        <v>1149646</v>
      </c>
      <c r="G248" s="33">
        <v>7.85</v>
      </c>
      <c r="H248" s="29"/>
      <c r="I248" s="31"/>
      <c r="J248" s="29"/>
      <c r="K248" s="29"/>
      <c r="L248" s="42">
        <f t="shared" si="3"/>
        <v>0</v>
      </c>
      <c r="M248" s="33">
        <f t="shared" si="3"/>
        <v>0</v>
      </c>
      <c r="N248" s="29"/>
      <c r="O248" s="33"/>
      <c r="P248" s="29">
        <v>1149646</v>
      </c>
      <c r="Q248" s="34">
        <v>7.85</v>
      </c>
    </row>
    <row r="249" spans="1:17" ht="12.75">
      <c r="A249" s="26"/>
      <c r="B249" s="27"/>
      <c r="C249" s="19" t="s">
        <v>342</v>
      </c>
      <c r="D249" s="19"/>
      <c r="E249" s="19"/>
      <c r="F249" s="20">
        <v>1149646</v>
      </c>
      <c r="G249" s="24">
        <v>7.85</v>
      </c>
      <c r="H249" s="20"/>
      <c r="I249" s="22"/>
      <c r="J249" s="20"/>
      <c r="K249" s="20"/>
      <c r="L249" s="43">
        <f t="shared" si="3"/>
        <v>0</v>
      </c>
      <c r="M249" s="24">
        <f t="shared" si="3"/>
        <v>0</v>
      </c>
      <c r="N249" s="20"/>
      <c r="O249" s="24"/>
      <c r="P249" s="20">
        <v>1149646</v>
      </c>
      <c r="Q249" s="25">
        <v>7.85</v>
      </c>
    </row>
    <row r="250" spans="1:17" ht="12.75">
      <c r="A250" s="26"/>
      <c r="B250" s="27">
        <v>62</v>
      </c>
      <c r="C250" s="19" t="s">
        <v>343</v>
      </c>
      <c r="D250" s="19"/>
      <c r="E250" s="19"/>
      <c r="F250" s="20"/>
      <c r="G250" s="24"/>
      <c r="H250" s="20"/>
      <c r="I250" s="22"/>
      <c r="J250" s="20"/>
      <c r="K250" s="20"/>
      <c r="L250" s="43">
        <f t="shared" si="3"/>
        <v>0</v>
      </c>
      <c r="M250" s="24">
        <f t="shared" si="3"/>
        <v>0</v>
      </c>
      <c r="N250" s="20"/>
      <c r="O250" s="24"/>
      <c r="P250" s="20"/>
      <c r="Q250" s="25"/>
    </row>
    <row r="251" spans="1:17" ht="12.75">
      <c r="A251" s="26"/>
      <c r="B251" s="27"/>
      <c r="C251" s="28"/>
      <c r="D251" s="28" t="s">
        <v>344</v>
      </c>
      <c r="E251" s="28" t="s">
        <v>343</v>
      </c>
      <c r="F251" s="29">
        <v>1299325</v>
      </c>
      <c r="G251" s="33">
        <v>12.5</v>
      </c>
      <c r="H251" s="29"/>
      <c r="I251" s="31"/>
      <c r="J251" s="29"/>
      <c r="K251" s="29"/>
      <c r="L251" s="42">
        <f t="shared" si="3"/>
        <v>0</v>
      </c>
      <c r="M251" s="33">
        <f t="shared" si="3"/>
        <v>0</v>
      </c>
      <c r="N251" s="29"/>
      <c r="O251" s="33"/>
      <c r="P251" s="29">
        <v>1299325</v>
      </c>
      <c r="Q251" s="34">
        <v>12.5</v>
      </c>
    </row>
    <row r="252" spans="1:17" ht="12.75">
      <c r="A252" s="26"/>
      <c r="B252" s="27"/>
      <c r="C252" s="19" t="s">
        <v>345</v>
      </c>
      <c r="D252" s="19"/>
      <c r="E252" s="19"/>
      <c r="F252" s="20">
        <v>1299325</v>
      </c>
      <c r="G252" s="24">
        <v>12.5</v>
      </c>
      <c r="H252" s="20"/>
      <c r="I252" s="22"/>
      <c r="J252" s="20"/>
      <c r="K252" s="20"/>
      <c r="L252" s="43">
        <f t="shared" si="3"/>
        <v>0</v>
      </c>
      <c r="M252" s="24">
        <f t="shared" si="3"/>
        <v>0</v>
      </c>
      <c r="N252" s="20"/>
      <c r="O252" s="24"/>
      <c r="P252" s="20">
        <v>1299325</v>
      </c>
      <c r="Q252" s="25">
        <v>12.5</v>
      </c>
    </row>
    <row r="253" spans="1:17" ht="12.75">
      <c r="A253" s="26"/>
      <c r="B253" s="27">
        <v>63</v>
      </c>
      <c r="C253" s="19" t="s">
        <v>346</v>
      </c>
      <c r="D253" s="19"/>
      <c r="E253" s="19"/>
      <c r="F253" s="20"/>
      <c r="G253" s="24"/>
      <c r="H253" s="20"/>
      <c r="I253" s="22"/>
      <c r="J253" s="20"/>
      <c r="K253" s="20"/>
      <c r="L253" s="43">
        <f t="shared" si="3"/>
        <v>0</v>
      </c>
      <c r="M253" s="24">
        <f t="shared" si="3"/>
        <v>0</v>
      </c>
      <c r="N253" s="20"/>
      <c r="O253" s="24"/>
      <c r="P253" s="20"/>
      <c r="Q253" s="25"/>
    </row>
    <row r="254" spans="1:17" ht="12.75">
      <c r="A254" s="26"/>
      <c r="B254" s="27"/>
      <c r="C254" s="28"/>
      <c r="D254" s="28" t="s">
        <v>347</v>
      </c>
      <c r="E254" s="28" t="s">
        <v>346</v>
      </c>
      <c r="F254" s="29">
        <v>164475</v>
      </c>
      <c r="G254" s="33">
        <v>1</v>
      </c>
      <c r="H254" s="29"/>
      <c r="I254" s="31"/>
      <c r="J254" s="29"/>
      <c r="K254" s="29"/>
      <c r="L254" s="42">
        <f t="shared" si="3"/>
        <v>0</v>
      </c>
      <c r="M254" s="33">
        <f t="shared" si="3"/>
        <v>0</v>
      </c>
      <c r="N254" s="29"/>
      <c r="O254" s="33"/>
      <c r="P254" s="29">
        <v>164475</v>
      </c>
      <c r="Q254" s="34">
        <v>1</v>
      </c>
    </row>
    <row r="255" spans="1:17" ht="12.75">
      <c r="A255" s="26"/>
      <c r="B255" s="27"/>
      <c r="C255" s="19" t="s">
        <v>348</v>
      </c>
      <c r="D255" s="19"/>
      <c r="E255" s="19"/>
      <c r="F255" s="20">
        <v>164475</v>
      </c>
      <c r="G255" s="24">
        <v>1</v>
      </c>
      <c r="H255" s="20"/>
      <c r="I255" s="22"/>
      <c r="J255" s="20"/>
      <c r="K255" s="20"/>
      <c r="L255" s="43">
        <f t="shared" si="3"/>
        <v>0</v>
      </c>
      <c r="M255" s="24">
        <f t="shared" si="3"/>
        <v>0</v>
      </c>
      <c r="N255" s="20"/>
      <c r="O255" s="24"/>
      <c r="P255" s="20">
        <v>164475</v>
      </c>
      <c r="Q255" s="25">
        <v>1</v>
      </c>
    </row>
    <row r="256" spans="1:17" ht="12.75">
      <c r="A256" s="26"/>
      <c r="B256" s="27">
        <v>64</v>
      </c>
      <c r="C256" s="19" t="s">
        <v>349</v>
      </c>
      <c r="D256" s="19"/>
      <c r="E256" s="19"/>
      <c r="F256" s="20"/>
      <c r="G256" s="24"/>
      <c r="H256" s="20"/>
      <c r="I256" s="22"/>
      <c r="J256" s="20"/>
      <c r="K256" s="20"/>
      <c r="L256" s="43">
        <f t="shared" si="3"/>
        <v>0</v>
      </c>
      <c r="M256" s="24">
        <f t="shared" si="3"/>
        <v>0</v>
      </c>
      <c r="N256" s="20"/>
      <c r="O256" s="24"/>
      <c r="P256" s="20"/>
      <c r="Q256" s="25"/>
    </row>
    <row r="257" spans="1:17" ht="12.75">
      <c r="A257" s="26"/>
      <c r="B257" s="27"/>
      <c r="C257" s="28"/>
      <c r="D257" s="28" t="s">
        <v>350</v>
      </c>
      <c r="E257" s="28" t="s">
        <v>349</v>
      </c>
      <c r="F257" s="29">
        <v>1797396</v>
      </c>
      <c r="G257" s="33"/>
      <c r="H257" s="29"/>
      <c r="I257" s="31"/>
      <c r="J257" s="29"/>
      <c r="K257" s="29"/>
      <c r="L257" s="42">
        <f t="shared" si="3"/>
        <v>0</v>
      </c>
      <c r="M257" s="33">
        <f t="shared" si="3"/>
        <v>0</v>
      </c>
      <c r="N257" s="29"/>
      <c r="O257" s="33"/>
      <c r="P257" s="29">
        <v>1797396</v>
      </c>
      <c r="Q257" s="34"/>
    </row>
    <row r="258" spans="1:17" ht="12.75">
      <c r="A258" s="26"/>
      <c r="B258" s="27"/>
      <c r="C258" s="19" t="s">
        <v>351</v>
      </c>
      <c r="D258" s="19"/>
      <c r="E258" s="19"/>
      <c r="F258" s="20">
        <v>1797396</v>
      </c>
      <c r="G258" s="24"/>
      <c r="H258" s="20"/>
      <c r="I258" s="22"/>
      <c r="J258" s="20"/>
      <c r="K258" s="20"/>
      <c r="L258" s="43">
        <f t="shared" si="3"/>
        <v>0</v>
      </c>
      <c r="M258" s="24">
        <f t="shared" si="3"/>
        <v>0</v>
      </c>
      <c r="N258" s="20"/>
      <c r="O258" s="24"/>
      <c r="P258" s="20">
        <v>1797396</v>
      </c>
      <c r="Q258" s="25"/>
    </row>
    <row r="259" spans="1:17" ht="12.75">
      <c r="A259" s="26"/>
      <c r="B259" s="27">
        <v>65</v>
      </c>
      <c r="C259" s="19" t="s">
        <v>352</v>
      </c>
      <c r="D259" s="19"/>
      <c r="E259" s="19"/>
      <c r="F259" s="20"/>
      <c r="G259" s="24"/>
      <c r="H259" s="20"/>
      <c r="I259" s="22"/>
      <c r="J259" s="20"/>
      <c r="K259" s="20"/>
      <c r="L259" s="43">
        <f t="shared" si="3"/>
        <v>0</v>
      </c>
      <c r="M259" s="24">
        <f t="shared" si="3"/>
        <v>0</v>
      </c>
      <c r="N259" s="20"/>
      <c r="O259" s="24"/>
      <c r="P259" s="20"/>
      <c r="Q259" s="25"/>
    </row>
    <row r="260" spans="1:17" ht="12.75">
      <c r="A260" s="26"/>
      <c r="B260" s="27"/>
      <c r="C260" s="28"/>
      <c r="D260" s="28" t="s">
        <v>353</v>
      </c>
      <c r="E260" s="28" t="s">
        <v>352</v>
      </c>
      <c r="F260" s="29">
        <v>964832</v>
      </c>
      <c r="G260" s="33">
        <v>7.5</v>
      </c>
      <c r="H260" s="29"/>
      <c r="I260" s="31"/>
      <c r="J260" s="29"/>
      <c r="K260" s="29"/>
      <c r="L260" s="42">
        <f t="shared" si="3"/>
        <v>0</v>
      </c>
      <c r="M260" s="33">
        <f t="shared" si="3"/>
        <v>0</v>
      </c>
      <c r="N260" s="29"/>
      <c r="O260" s="33"/>
      <c r="P260" s="29">
        <v>964832</v>
      </c>
      <c r="Q260" s="34">
        <v>7.5</v>
      </c>
    </row>
    <row r="261" spans="1:17" ht="12.75">
      <c r="A261" s="26"/>
      <c r="B261" s="27"/>
      <c r="C261" s="19" t="s">
        <v>354</v>
      </c>
      <c r="D261" s="19"/>
      <c r="E261" s="19"/>
      <c r="F261" s="20">
        <v>964832</v>
      </c>
      <c r="G261" s="24">
        <v>7.5</v>
      </c>
      <c r="H261" s="20"/>
      <c r="I261" s="22"/>
      <c r="J261" s="20"/>
      <c r="K261" s="20"/>
      <c r="L261" s="43">
        <f t="shared" si="3"/>
        <v>0</v>
      </c>
      <c r="M261" s="24">
        <f t="shared" si="3"/>
        <v>0</v>
      </c>
      <c r="N261" s="20"/>
      <c r="O261" s="24"/>
      <c r="P261" s="20">
        <v>964832</v>
      </c>
      <c r="Q261" s="25">
        <v>7.5</v>
      </c>
    </row>
    <row r="262" spans="1:17" ht="12.75">
      <c r="A262" s="26"/>
      <c r="B262" s="27">
        <v>66</v>
      </c>
      <c r="C262" s="19" t="s">
        <v>355</v>
      </c>
      <c r="D262" s="19"/>
      <c r="E262" s="19"/>
      <c r="F262" s="20"/>
      <c r="G262" s="24"/>
      <c r="H262" s="20"/>
      <c r="I262" s="22"/>
      <c r="J262" s="20"/>
      <c r="K262" s="20"/>
      <c r="L262" s="43">
        <f t="shared" si="3"/>
        <v>0</v>
      </c>
      <c r="M262" s="24">
        <f t="shared" si="3"/>
        <v>0</v>
      </c>
      <c r="N262" s="20"/>
      <c r="O262" s="24"/>
      <c r="P262" s="20"/>
      <c r="Q262" s="25"/>
    </row>
    <row r="263" spans="1:17" ht="12.75">
      <c r="A263" s="26"/>
      <c r="B263" s="27"/>
      <c r="C263" s="28"/>
      <c r="D263" s="28" t="s">
        <v>356</v>
      </c>
      <c r="E263" s="28" t="s">
        <v>355</v>
      </c>
      <c r="F263" s="29">
        <v>406000</v>
      </c>
      <c r="G263" s="33"/>
      <c r="H263" s="29"/>
      <c r="I263" s="31"/>
      <c r="J263" s="29"/>
      <c r="K263" s="29"/>
      <c r="L263" s="42">
        <f t="shared" si="3"/>
        <v>0</v>
      </c>
      <c r="M263" s="33">
        <f t="shared" si="3"/>
        <v>0</v>
      </c>
      <c r="N263" s="29"/>
      <c r="O263" s="33"/>
      <c r="P263" s="29">
        <v>406000</v>
      </c>
      <c r="Q263" s="34"/>
    </row>
    <row r="264" spans="1:17" ht="12.75">
      <c r="A264" s="26"/>
      <c r="B264" s="27"/>
      <c r="C264" s="19" t="s">
        <v>357</v>
      </c>
      <c r="D264" s="19"/>
      <c r="E264" s="19"/>
      <c r="F264" s="20">
        <v>406000</v>
      </c>
      <c r="G264" s="24"/>
      <c r="H264" s="20"/>
      <c r="I264" s="22"/>
      <c r="J264" s="20"/>
      <c r="K264" s="20"/>
      <c r="L264" s="43">
        <f t="shared" si="3"/>
        <v>0</v>
      </c>
      <c r="M264" s="24">
        <f t="shared" si="3"/>
        <v>0</v>
      </c>
      <c r="N264" s="20"/>
      <c r="O264" s="24"/>
      <c r="P264" s="20">
        <v>406000</v>
      </c>
      <c r="Q264" s="25"/>
    </row>
    <row r="265" spans="1:17" ht="12.75">
      <c r="A265" s="26"/>
      <c r="B265" s="27">
        <v>67</v>
      </c>
      <c r="C265" s="19" t="s">
        <v>358</v>
      </c>
      <c r="D265" s="19"/>
      <c r="E265" s="19"/>
      <c r="F265" s="20"/>
      <c r="G265" s="24"/>
      <c r="H265" s="20"/>
      <c r="I265" s="22"/>
      <c r="J265" s="20"/>
      <c r="K265" s="20"/>
      <c r="L265" s="43">
        <f t="shared" si="3"/>
        <v>0</v>
      </c>
      <c r="M265" s="24">
        <f t="shared" si="3"/>
        <v>0</v>
      </c>
      <c r="N265" s="20"/>
      <c r="O265" s="24"/>
      <c r="P265" s="20"/>
      <c r="Q265" s="25"/>
    </row>
    <row r="266" spans="1:17" ht="12.75">
      <c r="A266" s="26"/>
      <c r="B266" s="27"/>
      <c r="C266" s="28"/>
      <c r="D266" s="28" t="s">
        <v>359</v>
      </c>
      <c r="E266" s="28" t="s">
        <v>358</v>
      </c>
      <c r="F266" s="29">
        <v>3250372</v>
      </c>
      <c r="G266" s="33">
        <v>18.85</v>
      </c>
      <c r="H266" s="29"/>
      <c r="I266" s="31"/>
      <c r="J266" s="29"/>
      <c r="K266" s="29"/>
      <c r="L266" s="42">
        <f t="shared" si="3"/>
        <v>0</v>
      </c>
      <c r="M266" s="33">
        <f t="shared" si="3"/>
        <v>0</v>
      </c>
      <c r="N266" s="29"/>
      <c r="O266" s="33"/>
      <c r="P266" s="29">
        <v>3250372</v>
      </c>
      <c r="Q266" s="34">
        <v>18.85</v>
      </c>
    </row>
    <row r="267" spans="1:17" ht="12.75">
      <c r="A267" s="26"/>
      <c r="B267" s="27"/>
      <c r="C267" s="19" t="s">
        <v>360</v>
      </c>
      <c r="D267" s="19"/>
      <c r="E267" s="19"/>
      <c r="F267" s="20">
        <v>3250372</v>
      </c>
      <c r="G267" s="24">
        <v>18.85</v>
      </c>
      <c r="H267" s="20"/>
      <c r="I267" s="22"/>
      <c r="J267" s="20"/>
      <c r="K267" s="20"/>
      <c r="L267" s="43">
        <f t="shared" si="3"/>
        <v>0</v>
      </c>
      <c r="M267" s="24">
        <f t="shared" si="3"/>
        <v>0</v>
      </c>
      <c r="N267" s="20"/>
      <c r="O267" s="24"/>
      <c r="P267" s="20">
        <v>3250372</v>
      </c>
      <c r="Q267" s="25">
        <v>18.85</v>
      </c>
    </row>
    <row r="268" spans="1:17" ht="12.75">
      <c r="A268" s="26"/>
      <c r="B268" s="27">
        <v>68</v>
      </c>
      <c r="C268" s="19" t="s">
        <v>361</v>
      </c>
      <c r="D268" s="19"/>
      <c r="E268" s="19"/>
      <c r="F268" s="20"/>
      <c r="G268" s="24"/>
      <c r="H268" s="20"/>
      <c r="I268" s="22"/>
      <c r="J268" s="20"/>
      <c r="K268" s="20"/>
      <c r="L268" s="43">
        <f aca="true" t="shared" si="4" ref="L268:M331">J268+H268</f>
        <v>0</v>
      </c>
      <c r="M268" s="24">
        <f t="shared" si="4"/>
        <v>0</v>
      </c>
      <c r="N268" s="20"/>
      <c r="O268" s="24"/>
      <c r="P268" s="20"/>
      <c r="Q268" s="25"/>
    </row>
    <row r="269" spans="1:17" ht="12.75">
      <c r="A269" s="26"/>
      <c r="B269" s="27"/>
      <c r="C269" s="28"/>
      <c r="D269" s="28" t="s">
        <v>362</v>
      </c>
      <c r="E269" s="28" t="s">
        <v>361</v>
      </c>
      <c r="F269" s="29">
        <v>4979122</v>
      </c>
      <c r="G269" s="33">
        <v>2.75</v>
      </c>
      <c r="H269" s="29"/>
      <c r="I269" s="31"/>
      <c r="J269" s="29">
        <v>5362</v>
      </c>
      <c r="K269" s="29">
        <v>0</v>
      </c>
      <c r="L269" s="42">
        <f t="shared" si="4"/>
        <v>5362</v>
      </c>
      <c r="M269" s="33">
        <f t="shared" si="4"/>
        <v>0</v>
      </c>
      <c r="N269" s="29"/>
      <c r="O269" s="33"/>
      <c r="P269" s="29">
        <v>4984484</v>
      </c>
      <c r="Q269" s="34">
        <v>2.75</v>
      </c>
    </row>
    <row r="270" spans="1:17" ht="12.75">
      <c r="A270" s="26"/>
      <c r="B270" s="27"/>
      <c r="C270" s="19" t="s">
        <v>363</v>
      </c>
      <c r="D270" s="19"/>
      <c r="E270" s="19"/>
      <c r="F270" s="20">
        <v>4979122</v>
      </c>
      <c r="G270" s="24">
        <v>2.75</v>
      </c>
      <c r="H270" s="20"/>
      <c r="I270" s="22"/>
      <c r="J270" s="20">
        <v>5362</v>
      </c>
      <c r="K270" s="20">
        <v>0</v>
      </c>
      <c r="L270" s="43">
        <f t="shared" si="4"/>
        <v>5362</v>
      </c>
      <c r="M270" s="24">
        <f t="shared" si="4"/>
        <v>0</v>
      </c>
      <c r="N270" s="20"/>
      <c r="O270" s="24"/>
      <c r="P270" s="20">
        <v>4984484</v>
      </c>
      <c r="Q270" s="25">
        <v>2.75</v>
      </c>
    </row>
    <row r="271" spans="1:17" ht="12.75">
      <c r="A271" s="26"/>
      <c r="B271" s="27">
        <v>69</v>
      </c>
      <c r="C271" s="19" t="s">
        <v>364</v>
      </c>
      <c r="D271" s="19"/>
      <c r="E271" s="19"/>
      <c r="F271" s="20"/>
      <c r="G271" s="24"/>
      <c r="H271" s="20"/>
      <c r="I271" s="22"/>
      <c r="J271" s="20"/>
      <c r="K271" s="20"/>
      <c r="L271" s="43">
        <f t="shared" si="4"/>
        <v>0</v>
      </c>
      <c r="M271" s="24">
        <f t="shared" si="4"/>
        <v>0</v>
      </c>
      <c r="N271" s="20"/>
      <c r="O271" s="24"/>
      <c r="P271" s="20"/>
      <c r="Q271" s="25"/>
    </row>
    <row r="272" spans="1:17" ht="12.75">
      <c r="A272" s="26"/>
      <c r="B272" s="27"/>
      <c r="C272" s="28"/>
      <c r="D272" s="28" t="s">
        <v>365</v>
      </c>
      <c r="E272" s="28" t="s">
        <v>366</v>
      </c>
      <c r="F272" s="29">
        <v>40809577</v>
      </c>
      <c r="G272" s="33">
        <v>13.75</v>
      </c>
      <c r="H272" s="29"/>
      <c r="I272" s="31"/>
      <c r="J272" s="29">
        <v>-13092</v>
      </c>
      <c r="K272" s="29">
        <v>0</v>
      </c>
      <c r="L272" s="42">
        <f t="shared" si="4"/>
        <v>-13092</v>
      </c>
      <c r="M272" s="33">
        <f t="shared" si="4"/>
        <v>0</v>
      </c>
      <c r="N272" s="29"/>
      <c r="O272" s="33"/>
      <c r="P272" s="29">
        <v>40796485</v>
      </c>
      <c r="Q272" s="34">
        <v>13.75</v>
      </c>
    </row>
    <row r="273" spans="1:17" ht="12.75">
      <c r="A273" s="26"/>
      <c r="B273" s="27"/>
      <c r="C273" s="28"/>
      <c r="D273" s="28" t="s">
        <v>367</v>
      </c>
      <c r="E273" s="28" t="s">
        <v>361</v>
      </c>
      <c r="F273" s="29"/>
      <c r="G273" s="33"/>
      <c r="H273" s="29"/>
      <c r="I273" s="31"/>
      <c r="J273" s="29"/>
      <c r="K273" s="29"/>
      <c r="L273" s="42">
        <f t="shared" si="4"/>
        <v>0</v>
      </c>
      <c r="M273" s="33">
        <f t="shared" si="4"/>
        <v>0</v>
      </c>
      <c r="N273" s="29">
        <v>0.01</v>
      </c>
      <c r="O273" s="33">
        <v>0</v>
      </c>
      <c r="P273" s="29">
        <v>0.01</v>
      </c>
      <c r="Q273" s="34">
        <v>0</v>
      </c>
    </row>
    <row r="274" spans="1:17" ht="12.75">
      <c r="A274" s="26"/>
      <c r="B274" s="27"/>
      <c r="C274" s="19" t="s">
        <v>368</v>
      </c>
      <c r="D274" s="19"/>
      <c r="E274" s="19"/>
      <c r="F274" s="20">
        <v>40809577</v>
      </c>
      <c r="G274" s="24">
        <v>13.75</v>
      </c>
      <c r="H274" s="20"/>
      <c r="I274" s="22"/>
      <c r="J274" s="20">
        <v>-13092</v>
      </c>
      <c r="K274" s="20">
        <v>0</v>
      </c>
      <c r="L274" s="43">
        <f t="shared" si="4"/>
        <v>-13092</v>
      </c>
      <c r="M274" s="24">
        <f t="shared" si="4"/>
        <v>0</v>
      </c>
      <c r="N274" s="20">
        <v>0.01</v>
      </c>
      <c r="O274" s="24">
        <v>0</v>
      </c>
      <c r="P274" s="20">
        <v>40796485.01</v>
      </c>
      <c r="Q274" s="25">
        <v>13.75</v>
      </c>
    </row>
    <row r="275" spans="1:17" ht="12.75">
      <c r="A275" s="26"/>
      <c r="B275" s="27">
        <v>70</v>
      </c>
      <c r="C275" s="19" t="s">
        <v>369</v>
      </c>
      <c r="D275" s="19"/>
      <c r="E275" s="19"/>
      <c r="F275" s="20"/>
      <c r="G275" s="24"/>
      <c r="H275" s="20"/>
      <c r="I275" s="22"/>
      <c r="J275" s="20"/>
      <c r="K275" s="20"/>
      <c r="L275" s="43">
        <f t="shared" si="4"/>
        <v>0</v>
      </c>
      <c r="M275" s="24">
        <f t="shared" si="4"/>
        <v>0</v>
      </c>
      <c r="N275" s="20"/>
      <c r="O275" s="24"/>
      <c r="P275" s="20"/>
      <c r="Q275" s="25"/>
    </row>
    <row r="276" spans="1:17" ht="12.75">
      <c r="A276" s="26"/>
      <c r="B276" s="27"/>
      <c r="C276" s="28"/>
      <c r="D276" s="28" t="s">
        <v>370</v>
      </c>
      <c r="E276" s="28" t="s">
        <v>371</v>
      </c>
      <c r="F276" s="29">
        <v>11613341</v>
      </c>
      <c r="G276" s="33">
        <v>11</v>
      </c>
      <c r="H276" s="29"/>
      <c r="I276" s="31"/>
      <c r="J276" s="29"/>
      <c r="K276" s="29"/>
      <c r="L276" s="42">
        <f t="shared" si="4"/>
        <v>0</v>
      </c>
      <c r="M276" s="33">
        <f t="shared" si="4"/>
        <v>0</v>
      </c>
      <c r="N276" s="29"/>
      <c r="O276" s="33"/>
      <c r="P276" s="29">
        <v>11613341</v>
      </c>
      <c r="Q276" s="34">
        <v>11</v>
      </c>
    </row>
    <row r="277" spans="1:17" ht="12.75">
      <c r="A277" s="26"/>
      <c r="B277" s="27"/>
      <c r="C277" s="28"/>
      <c r="D277" s="28" t="s">
        <v>372</v>
      </c>
      <c r="E277" s="28" t="s">
        <v>373</v>
      </c>
      <c r="F277" s="29">
        <v>567982</v>
      </c>
      <c r="G277" s="33"/>
      <c r="H277" s="29"/>
      <c r="I277" s="31"/>
      <c r="J277" s="29"/>
      <c r="K277" s="29"/>
      <c r="L277" s="42">
        <f t="shared" si="4"/>
        <v>0</v>
      </c>
      <c r="M277" s="33">
        <f t="shared" si="4"/>
        <v>0</v>
      </c>
      <c r="N277" s="29"/>
      <c r="O277" s="33"/>
      <c r="P277" s="29">
        <v>567982</v>
      </c>
      <c r="Q277" s="34"/>
    </row>
    <row r="278" spans="1:17" ht="12.75">
      <c r="A278" s="26"/>
      <c r="B278" s="27"/>
      <c r="C278" s="19" t="s">
        <v>374</v>
      </c>
      <c r="D278" s="19"/>
      <c r="E278" s="19"/>
      <c r="F278" s="20">
        <v>12181323</v>
      </c>
      <c r="G278" s="24">
        <v>11</v>
      </c>
      <c r="H278" s="20"/>
      <c r="I278" s="22"/>
      <c r="J278" s="20"/>
      <c r="K278" s="20"/>
      <c r="L278" s="43">
        <f t="shared" si="4"/>
        <v>0</v>
      </c>
      <c r="M278" s="24">
        <f t="shared" si="4"/>
        <v>0</v>
      </c>
      <c r="N278" s="20"/>
      <c r="O278" s="24"/>
      <c r="P278" s="20">
        <v>12181323</v>
      </c>
      <c r="Q278" s="25">
        <v>11</v>
      </c>
    </row>
    <row r="279" spans="1:17" ht="12.75">
      <c r="A279" s="26"/>
      <c r="B279" s="27">
        <v>71</v>
      </c>
      <c r="C279" s="19" t="s">
        <v>375</v>
      </c>
      <c r="D279" s="19"/>
      <c r="E279" s="19"/>
      <c r="F279" s="20"/>
      <c r="G279" s="24"/>
      <c r="H279" s="20"/>
      <c r="I279" s="22"/>
      <c r="J279" s="20"/>
      <c r="K279" s="20"/>
      <c r="L279" s="43">
        <f t="shared" si="4"/>
        <v>0</v>
      </c>
      <c r="M279" s="24">
        <f t="shared" si="4"/>
        <v>0</v>
      </c>
      <c r="N279" s="20"/>
      <c r="O279" s="24"/>
      <c r="P279" s="20"/>
      <c r="Q279" s="25"/>
    </row>
    <row r="280" spans="1:17" ht="12.75">
      <c r="A280" s="26"/>
      <c r="B280" s="27"/>
      <c r="C280" s="28"/>
      <c r="D280" s="28" t="s">
        <v>376</v>
      </c>
      <c r="E280" s="28" t="s">
        <v>377</v>
      </c>
      <c r="F280" s="29">
        <v>10009151</v>
      </c>
      <c r="G280" s="33">
        <v>4.5</v>
      </c>
      <c r="H280" s="29"/>
      <c r="I280" s="31"/>
      <c r="J280" s="29"/>
      <c r="K280" s="29"/>
      <c r="L280" s="42">
        <f t="shared" si="4"/>
        <v>0</v>
      </c>
      <c r="M280" s="33">
        <f t="shared" si="4"/>
        <v>0</v>
      </c>
      <c r="N280" s="29"/>
      <c r="O280" s="33"/>
      <c r="P280" s="29">
        <v>10009151</v>
      </c>
      <c r="Q280" s="34">
        <v>4.5</v>
      </c>
    </row>
    <row r="281" spans="1:17" ht="12.75">
      <c r="A281" s="26"/>
      <c r="B281" s="27"/>
      <c r="C281" s="28"/>
      <c r="D281" s="28" t="s">
        <v>378</v>
      </c>
      <c r="E281" s="28" t="s">
        <v>379</v>
      </c>
      <c r="F281" s="29">
        <v>700000</v>
      </c>
      <c r="G281" s="33"/>
      <c r="H281" s="29"/>
      <c r="I281" s="31"/>
      <c r="J281" s="29"/>
      <c r="K281" s="29"/>
      <c r="L281" s="42">
        <f t="shared" si="4"/>
        <v>0</v>
      </c>
      <c r="M281" s="33">
        <f t="shared" si="4"/>
        <v>0</v>
      </c>
      <c r="N281" s="29"/>
      <c r="O281" s="33"/>
      <c r="P281" s="29">
        <v>700000</v>
      </c>
      <c r="Q281" s="34"/>
    </row>
    <row r="282" spans="1:17" ht="12.75">
      <c r="A282" s="26"/>
      <c r="B282" s="27"/>
      <c r="C282" s="19" t="s">
        <v>380</v>
      </c>
      <c r="D282" s="19"/>
      <c r="E282" s="19"/>
      <c r="F282" s="20">
        <v>10709151</v>
      </c>
      <c r="G282" s="24">
        <v>4.5</v>
      </c>
      <c r="H282" s="20"/>
      <c r="I282" s="22"/>
      <c r="J282" s="20"/>
      <c r="K282" s="20"/>
      <c r="L282" s="43">
        <f t="shared" si="4"/>
        <v>0</v>
      </c>
      <c r="M282" s="24">
        <f t="shared" si="4"/>
        <v>0</v>
      </c>
      <c r="N282" s="20"/>
      <c r="O282" s="24"/>
      <c r="P282" s="20">
        <v>10709151</v>
      </c>
      <c r="Q282" s="25">
        <v>4.5</v>
      </c>
    </row>
    <row r="283" spans="1:17" ht="12.75">
      <c r="A283" s="26"/>
      <c r="B283" s="27">
        <v>72</v>
      </c>
      <c r="C283" s="19" t="s">
        <v>381</v>
      </c>
      <c r="D283" s="19"/>
      <c r="E283" s="19"/>
      <c r="F283" s="20"/>
      <c r="G283" s="24"/>
      <c r="H283" s="20"/>
      <c r="I283" s="22"/>
      <c r="J283" s="20"/>
      <c r="K283" s="20"/>
      <c r="L283" s="43">
        <f t="shared" si="4"/>
        <v>0</v>
      </c>
      <c r="M283" s="24">
        <f t="shared" si="4"/>
        <v>0</v>
      </c>
      <c r="N283" s="20"/>
      <c r="O283" s="24"/>
      <c r="P283" s="20"/>
      <c r="Q283" s="25"/>
    </row>
    <row r="284" spans="1:17" ht="12.75">
      <c r="A284" s="26"/>
      <c r="B284" s="27"/>
      <c r="C284" s="28"/>
      <c r="D284" s="28" t="s">
        <v>382</v>
      </c>
      <c r="E284" s="28" t="s">
        <v>381</v>
      </c>
      <c r="F284" s="29">
        <v>9996530</v>
      </c>
      <c r="G284" s="33"/>
      <c r="H284" s="29"/>
      <c r="I284" s="31"/>
      <c r="J284" s="29"/>
      <c r="K284" s="29"/>
      <c r="L284" s="42">
        <f t="shared" si="4"/>
        <v>0</v>
      </c>
      <c r="M284" s="33">
        <f t="shared" si="4"/>
        <v>0</v>
      </c>
      <c r="N284" s="29">
        <v>1783040</v>
      </c>
      <c r="O284" s="33">
        <v>0</v>
      </c>
      <c r="P284" s="29">
        <v>11779570</v>
      </c>
      <c r="Q284" s="34">
        <v>0</v>
      </c>
    </row>
    <row r="285" spans="1:17" ht="12.75">
      <c r="A285" s="26"/>
      <c r="B285" s="27"/>
      <c r="C285" s="19" t="s">
        <v>383</v>
      </c>
      <c r="D285" s="19"/>
      <c r="E285" s="19"/>
      <c r="F285" s="20">
        <v>9996530</v>
      </c>
      <c r="G285" s="24"/>
      <c r="H285" s="20"/>
      <c r="I285" s="22"/>
      <c r="J285" s="20"/>
      <c r="K285" s="20"/>
      <c r="L285" s="43">
        <f t="shared" si="4"/>
        <v>0</v>
      </c>
      <c r="M285" s="24">
        <f t="shared" si="4"/>
        <v>0</v>
      </c>
      <c r="N285" s="20">
        <v>1783040</v>
      </c>
      <c r="O285" s="24">
        <v>0</v>
      </c>
      <c r="P285" s="20">
        <v>11779570</v>
      </c>
      <c r="Q285" s="25">
        <v>0</v>
      </c>
    </row>
    <row r="286" spans="1:17" ht="12.75">
      <c r="A286" s="26"/>
      <c r="B286" s="27">
        <v>73</v>
      </c>
      <c r="C286" s="19" t="s">
        <v>384</v>
      </c>
      <c r="D286" s="19"/>
      <c r="E286" s="19"/>
      <c r="F286" s="20"/>
      <c r="G286" s="24"/>
      <c r="H286" s="20"/>
      <c r="I286" s="22"/>
      <c r="J286" s="20"/>
      <c r="K286" s="20"/>
      <c r="L286" s="43">
        <f t="shared" si="4"/>
        <v>0</v>
      </c>
      <c r="M286" s="24">
        <f t="shared" si="4"/>
        <v>0</v>
      </c>
      <c r="N286" s="20"/>
      <c r="O286" s="24"/>
      <c r="P286" s="20"/>
      <c r="Q286" s="25"/>
    </row>
    <row r="287" spans="1:17" ht="12.75">
      <c r="A287" s="26"/>
      <c r="B287" s="27"/>
      <c r="C287" s="28"/>
      <c r="D287" s="28" t="s">
        <v>385</v>
      </c>
      <c r="E287" s="28" t="s">
        <v>386</v>
      </c>
      <c r="F287" s="29">
        <v>15265911</v>
      </c>
      <c r="G287" s="33"/>
      <c r="H287" s="29"/>
      <c r="I287" s="31"/>
      <c r="J287" s="29"/>
      <c r="K287" s="29"/>
      <c r="L287" s="42">
        <f t="shared" si="4"/>
        <v>0</v>
      </c>
      <c r="M287" s="33">
        <f t="shared" si="4"/>
        <v>0</v>
      </c>
      <c r="N287" s="29"/>
      <c r="O287" s="33"/>
      <c r="P287" s="29">
        <v>15265911</v>
      </c>
      <c r="Q287" s="34"/>
    </row>
    <row r="288" spans="1:17" ht="12.75">
      <c r="A288" s="26"/>
      <c r="B288" s="27"/>
      <c r="C288" s="28"/>
      <c r="D288" s="28" t="s">
        <v>387</v>
      </c>
      <c r="E288" s="28" t="s">
        <v>388</v>
      </c>
      <c r="F288" s="29">
        <v>39895659</v>
      </c>
      <c r="G288" s="33">
        <v>82.63</v>
      </c>
      <c r="H288" s="29"/>
      <c r="I288" s="31"/>
      <c r="J288" s="29"/>
      <c r="K288" s="29"/>
      <c r="L288" s="42">
        <f t="shared" si="4"/>
        <v>0</v>
      </c>
      <c r="M288" s="33">
        <f t="shared" si="4"/>
        <v>0</v>
      </c>
      <c r="N288" s="29"/>
      <c r="O288" s="33"/>
      <c r="P288" s="29">
        <v>39895659</v>
      </c>
      <c r="Q288" s="34">
        <v>82.63</v>
      </c>
    </row>
    <row r="289" spans="1:17" ht="12.75">
      <c r="A289" s="26"/>
      <c r="B289" s="27"/>
      <c r="C289" s="28"/>
      <c r="D289" s="28" t="s">
        <v>389</v>
      </c>
      <c r="E289" s="28" t="s">
        <v>390</v>
      </c>
      <c r="F289" s="29">
        <v>4916741</v>
      </c>
      <c r="G289" s="33">
        <v>1.87</v>
      </c>
      <c r="H289" s="29"/>
      <c r="I289" s="31"/>
      <c r="J289" s="29"/>
      <c r="K289" s="29"/>
      <c r="L289" s="42">
        <f t="shared" si="4"/>
        <v>0</v>
      </c>
      <c r="M289" s="33">
        <f t="shared" si="4"/>
        <v>0</v>
      </c>
      <c r="N289" s="29"/>
      <c r="O289" s="33"/>
      <c r="P289" s="29">
        <v>4916741</v>
      </c>
      <c r="Q289" s="34">
        <v>1.87</v>
      </c>
    </row>
    <row r="290" spans="1:17" ht="12.75">
      <c r="A290" s="26"/>
      <c r="B290" s="27"/>
      <c r="C290" s="28"/>
      <c r="D290" s="28" t="s">
        <v>391</v>
      </c>
      <c r="E290" s="28" t="s">
        <v>392</v>
      </c>
      <c r="F290" s="29">
        <v>7110089</v>
      </c>
      <c r="G290" s="33">
        <v>32.37</v>
      </c>
      <c r="H290" s="29"/>
      <c r="I290" s="31"/>
      <c r="J290" s="29">
        <v>7980</v>
      </c>
      <c r="K290" s="29">
        <v>0</v>
      </c>
      <c r="L290" s="42">
        <f t="shared" si="4"/>
        <v>7980</v>
      </c>
      <c r="M290" s="33">
        <f t="shared" si="4"/>
        <v>0</v>
      </c>
      <c r="N290" s="29"/>
      <c r="O290" s="33"/>
      <c r="P290" s="29">
        <v>7118069</v>
      </c>
      <c r="Q290" s="34">
        <v>32.37</v>
      </c>
    </row>
    <row r="291" spans="1:17" ht="12.75">
      <c r="A291" s="26"/>
      <c r="B291" s="27"/>
      <c r="C291" s="28"/>
      <c r="D291" s="28" t="s">
        <v>393</v>
      </c>
      <c r="E291" s="28" t="s">
        <v>394</v>
      </c>
      <c r="F291" s="29">
        <v>1614202</v>
      </c>
      <c r="G291" s="33">
        <v>2.5</v>
      </c>
      <c r="H291" s="29"/>
      <c r="I291" s="31"/>
      <c r="J291" s="29"/>
      <c r="K291" s="29"/>
      <c r="L291" s="42">
        <f t="shared" si="4"/>
        <v>0</v>
      </c>
      <c r="M291" s="33">
        <f t="shared" si="4"/>
        <v>0</v>
      </c>
      <c r="N291" s="29"/>
      <c r="O291" s="33"/>
      <c r="P291" s="29">
        <v>1614202</v>
      </c>
      <c r="Q291" s="34">
        <v>2.5</v>
      </c>
    </row>
    <row r="292" spans="1:17" ht="12.75">
      <c r="A292" s="26"/>
      <c r="B292" s="27"/>
      <c r="C292" s="19" t="s">
        <v>395</v>
      </c>
      <c r="D292" s="19"/>
      <c r="E292" s="19"/>
      <c r="F292" s="20">
        <v>68802602</v>
      </c>
      <c r="G292" s="24">
        <v>119.37</v>
      </c>
      <c r="H292" s="20"/>
      <c r="I292" s="22"/>
      <c r="J292" s="20">
        <v>7980</v>
      </c>
      <c r="K292" s="20">
        <v>0</v>
      </c>
      <c r="L292" s="43">
        <f t="shared" si="4"/>
        <v>7980</v>
      </c>
      <c r="M292" s="24">
        <f t="shared" si="4"/>
        <v>0</v>
      </c>
      <c r="N292" s="20"/>
      <c r="O292" s="24"/>
      <c r="P292" s="20">
        <v>68810582</v>
      </c>
      <c r="Q292" s="25">
        <v>119.37</v>
      </c>
    </row>
    <row r="293" spans="1:17" ht="12.75">
      <c r="A293" s="26"/>
      <c r="B293" s="27">
        <v>74</v>
      </c>
      <c r="C293" s="19" t="s">
        <v>396</v>
      </c>
      <c r="D293" s="19"/>
      <c r="E293" s="19"/>
      <c r="F293" s="20"/>
      <c r="G293" s="24"/>
      <c r="H293" s="20"/>
      <c r="I293" s="22"/>
      <c r="J293" s="20"/>
      <c r="K293" s="20"/>
      <c r="L293" s="43">
        <f t="shared" si="4"/>
        <v>0</v>
      </c>
      <c r="M293" s="24">
        <f t="shared" si="4"/>
        <v>0</v>
      </c>
      <c r="N293" s="20"/>
      <c r="O293" s="24"/>
      <c r="P293" s="20"/>
      <c r="Q293" s="25"/>
    </row>
    <row r="294" spans="1:17" ht="12.75">
      <c r="A294" s="26"/>
      <c r="B294" s="27"/>
      <c r="C294" s="28"/>
      <c r="D294" s="28" t="s">
        <v>397</v>
      </c>
      <c r="E294" s="28" t="s">
        <v>398</v>
      </c>
      <c r="F294" s="29">
        <v>10121329</v>
      </c>
      <c r="G294" s="33">
        <v>34.3</v>
      </c>
      <c r="H294" s="29"/>
      <c r="I294" s="31"/>
      <c r="J294" s="29">
        <v>11131</v>
      </c>
      <c r="K294" s="29">
        <v>0</v>
      </c>
      <c r="L294" s="42">
        <f t="shared" si="4"/>
        <v>11131</v>
      </c>
      <c r="M294" s="33">
        <f t="shared" si="4"/>
        <v>0</v>
      </c>
      <c r="N294" s="29"/>
      <c r="O294" s="33"/>
      <c r="P294" s="29">
        <v>10132460</v>
      </c>
      <c r="Q294" s="34">
        <v>34.3</v>
      </c>
    </row>
    <row r="295" spans="1:17" ht="12.75">
      <c r="A295" s="26"/>
      <c r="B295" s="27"/>
      <c r="C295" s="28"/>
      <c r="D295" s="28" t="s">
        <v>399</v>
      </c>
      <c r="E295" s="28" t="s">
        <v>400</v>
      </c>
      <c r="F295" s="29">
        <v>6278471</v>
      </c>
      <c r="G295" s="33">
        <v>49.17</v>
      </c>
      <c r="H295" s="29"/>
      <c r="I295" s="31"/>
      <c r="J295" s="29">
        <v>551465</v>
      </c>
      <c r="K295" s="29">
        <v>0</v>
      </c>
      <c r="L295" s="42">
        <f t="shared" si="4"/>
        <v>551465</v>
      </c>
      <c r="M295" s="33">
        <f t="shared" si="4"/>
        <v>0</v>
      </c>
      <c r="N295" s="29"/>
      <c r="O295" s="33"/>
      <c r="P295" s="29">
        <v>6829936</v>
      </c>
      <c r="Q295" s="34">
        <v>49.17</v>
      </c>
    </row>
    <row r="296" spans="1:17" ht="12.75">
      <c r="A296" s="26"/>
      <c r="B296" s="27"/>
      <c r="C296" s="28"/>
      <c r="D296" s="28" t="s">
        <v>401</v>
      </c>
      <c r="E296" s="28" t="s">
        <v>402</v>
      </c>
      <c r="F296" s="29">
        <v>7752976</v>
      </c>
      <c r="G296" s="33">
        <v>70.52</v>
      </c>
      <c r="H296" s="29"/>
      <c r="I296" s="31"/>
      <c r="J296" s="29"/>
      <c r="K296" s="29"/>
      <c r="L296" s="42">
        <f t="shared" si="4"/>
        <v>0</v>
      </c>
      <c r="M296" s="33">
        <f t="shared" si="4"/>
        <v>0</v>
      </c>
      <c r="N296" s="29"/>
      <c r="O296" s="33"/>
      <c r="P296" s="29">
        <v>7752976</v>
      </c>
      <c r="Q296" s="34">
        <v>70.52</v>
      </c>
    </row>
    <row r="297" spans="1:17" ht="12.75">
      <c r="A297" s="26"/>
      <c r="B297" s="27"/>
      <c r="C297" s="28"/>
      <c r="D297" s="28" t="s">
        <v>403</v>
      </c>
      <c r="E297" s="28" t="s">
        <v>404</v>
      </c>
      <c r="F297" s="29">
        <v>4282222</v>
      </c>
      <c r="G297" s="33">
        <v>28.5</v>
      </c>
      <c r="H297" s="29"/>
      <c r="I297" s="31"/>
      <c r="J297" s="29"/>
      <c r="K297" s="29"/>
      <c r="L297" s="42">
        <f t="shared" si="4"/>
        <v>0</v>
      </c>
      <c r="M297" s="33">
        <f t="shared" si="4"/>
        <v>0</v>
      </c>
      <c r="N297" s="29"/>
      <c r="O297" s="33"/>
      <c r="P297" s="29">
        <v>4282222</v>
      </c>
      <c r="Q297" s="34">
        <v>28.5</v>
      </c>
    </row>
    <row r="298" spans="1:17" ht="12.75">
      <c r="A298" s="26"/>
      <c r="B298" s="27"/>
      <c r="C298" s="19" t="s">
        <v>405</v>
      </c>
      <c r="D298" s="19"/>
      <c r="E298" s="19"/>
      <c r="F298" s="20">
        <v>28434998</v>
      </c>
      <c r="G298" s="24">
        <v>182.49</v>
      </c>
      <c r="H298" s="20"/>
      <c r="I298" s="22"/>
      <c r="J298" s="20">
        <v>562596</v>
      </c>
      <c r="K298" s="20">
        <v>0</v>
      </c>
      <c r="L298" s="43">
        <f t="shared" si="4"/>
        <v>562596</v>
      </c>
      <c r="M298" s="24">
        <f t="shared" si="4"/>
        <v>0</v>
      </c>
      <c r="N298" s="20"/>
      <c r="O298" s="24"/>
      <c r="P298" s="20">
        <v>28997594</v>
      </c>
      <c r="Q298" s="25">
        <v>182.49</v>
      </c>
    </row>
    <row r="299" spans="1:17" ht="12.75">
      <c r="A299" s="26"/>
      <c r="B299" s="27">
        <v>75</v>
      </c>
      <c r="C299" s="19" t="s">
        <v>406</v>
      </c>
      <c r="D299" s="19"/>
      <c r="E299" s="19"/>
      <c r="F299" s="20"/>
      <c r="G299" s="24"/>
      <c r="H299" s="20"/>
      <c r="I299" s="22"/>
      <c r="J299" s="20"/>
      <c r="K299" s="20"/>
      <c r="L299" s="43">
        <f t="shared" si="4"/>
        <v>0</v>
      </c>
      <c r="M299" s="24">
        <f t="shared" si="4"/>
        <v>0</v>
      </c>
      <c r="N299" s="20"/>
      <c r="O299" s="24"/>
      <c r="P299" s="20"/>
      <c r="Q299" s="25"/>
    </row>
    <row r="300" spans="1:17" ht="12.75">
      <c r="A300" s="26"/>
      <c r="B300" s="27"/>
      <c r="C300" s="28"/>
      <c r="D300" s="28" t="s">
        <v>407</v>
      </c>
      <c r="E300" s="28" t="s">
        <v>408</v>
      </c>
      <c r="F300" s="29">
        <v>8442736</v>
      </c>
      <c r="G300" s="33"/>
      <c r="H300" s="29"/>
      <c r="I300" s="31"/>
      <c r="J300" s="29">
        <v>-1814000</v>
      </c>
      <c r="K300" s="29">
        <v>0</v>
      </c>
      <c r="L300" s="42">
        <f t="shared" si="4"/>
        <v>-1814000</v>
      </c>
      <c r="M300" s="33">
        <f t="shared" si="4"/>
        <v>0</v>
      </c>
      <c r="N300" s="29"/>
      <c r="O300" s="33"/>
      <c r="P300" s="29">
        <v>6628736</v>
      </c>
      <c r="Q300" s="34">
        <v>0</v>
      </c>
    </row>
    <row r="301" spans="1:17" ht="12.75">
      <c r="A301" s="26"/>
      <c r="B301" s="27"/>
      <c r="C301" s="28"/>
      <c r="D301" s="28" t="s">
        <v>409</v>
      </c>
      <c r="E301" s="28" t="s">
        <v>410</v>
      </c>
      <c r="F301" s="29">
        <v>8048288</v>
      </c>
      <c r="G301" s="33">
        <v>1.5</v>
      </c>
      <c r="H301" s="29"/>
      <c r="I301" s="31"/>
      <c r="J301" s="29">
        <v>-141966</v>
      </c>
      <c r="K301" s="29">
        <v>0</v>
      </c>
      <c r="L301" s="42">
        <f t="shared" si="4"/>
        <v>-141966</v>
      </c>
      <c r="M301" s="33">
        <f t="shared" si="4"/>
        <v>0</v>
      </c>
      <c r="N301" s="29"/>
      <c r="O301" s="33"/>
      <c r="P301" s="29">
        <v>7906322</v>
      </c>
      <c r="Q301" s="34">
        <v>1.5</v>
      </c>
    </row>
    <row r="302" spans="1:17" ht="12.75">
      <c r="A302" s="26"/>
      <c r="B302" s="27"/>
      <c r="C302" s="28"/>
      <c r="D302" s="28" t="s">
        <v>411</v>
      </c>
      <c r="E302" s="28" t="s">
        <v>412</v>
      </c>
      <c r="F302" s="29">
        <v>2219300</v>
      </c>
      <c r="G302" s="33">
        <v>44.5</v>
      </c>
      <c r="H302" s="29"/>
      <c r="I302" s="31"/>
      <c r="J302" s="29">
        <v>10000</v>
      </c>
      <c r="K302" s="29">
        <v>0</v>
      </c>
      <c r="L302" s="42">
        <f t="shared" si="4"/>
        <v>10000</v>
      </c>
      <c r="M302" s="33">
        <f t="shared" si="4"/>
        <v>0</v>
      </c>
      <c r="N302" s="29">
        <v>49169</v>
      </c>
      <c r="O302" s="33">
        <v>0</v>
      </c>
      <c r="P302" s="29">
        <v>2278469</v>
      </c>
      <c r="Q302" s="34">
        <v>44.5</v>
      </c>
    </row>
    <row r="303" spans="1:17" ht="12.75">
      <c r="A303" s="26"/>
      <c r="B303" s="27"/>
      <c r="C303" s="28"/>
      <c r="D303" s="28" t="s">
        <v>413</v>
      </c>
      <c r="E303" s="28" t="s">
        <v>414</v>
      </c>
      <c r="F303" s="29">
        <v>6932455</v>
      </c>
      <c r="G303" s="33">
        <v>58.8</v>
      </c>
      <c r="H303" s="29"/>
      <c r="I303" s="31"/>
      <c r="J303" s="29"/>
      <c r="K303" s="29"/>
      <c r="L303" s="42">
        <f t="shared" si="4"/>
        <v>0</v>
      </c>
      <c r="M303" s="33">
        <f t="shared" si="4"/>
        <v>0</v>
      </c>
      <c r="N303" s="29"/>
      <c r="O303" s="33"/>
      <c r="P303" s="29">
        <v>6932455</v>
      </c>
      <c r="Q303" s="34">
        <v>58.8</v>
      </c>
    </row>
    <row r="304" spans="1:17" ht="12.75">
      <c r="A304" s="26"/>
      <c r="B304" s="27"/>
      <c r="C304" s="19" t="s">
        <v>415</v>
      </c>
      <c r="D304" s="19"/>
      <c r="E304" s="19"/>
      <c r="F304" s="20">
        <v>25642779</v>
      </c>
      <c r="G304" s="24">
        <v>104.8</v>
      </c>
      <c r="H304" s="20"/>
      <c r="I304" s="22"/>
      <c r="J304" s="20">
        <v>-1945966</v>
      </c>
      <c r="K304" s="20">
        <v>0</v>
      </c>
      <c r="L304" s="43">
        <f t="shared" si="4"/>
        <v>-1945966</v>
      </c>
      <c r="M304" s="24">
        <f t="shared" si="4"/>
        <v>0</v>
      </c>
      <c r="N304" s="20">
        <v>49169</v>
      </c>
      <c r="O304" s="24">
        <v>0</v>
      </c>
      <c r="P304" s="20">
        <v>23745982</v>
      </c>
      <c r="Q304" s="25">
        <v>104.8</v>
      </c>
    </row>
    <row r="305" spans="1:17" ht="12.75">
      <c r="A305" s="26"/>
      <c r="B305" s="27">
        <v>76</v>
      </c>
      <c r="C305" s="19" t="s">
        <v>416</v>
      </c>
      <c r="D305" s="19"/>
      <c r="E305" s="19"/>
      <c r="F305" s="20"/>
      <c r="G305" s="24"/>
      <c r="H305" s="20"/>
      <c r="I305" s="22"/>
      <c r="J305" s="20"/>
      <c r="K305" s="20"/>
      <c r="L305" s="43">
        <f t="shared" si="4"/>
        <v>0</v>
      </c>
      <c r="M305" s="24">
        <f t="shared" si="4"/>
        <v>0</v>
      </c>
      <c r="N305" s="20"/>
      <c r="O305" s="24"/>
      <c r="P305" s="20"/>
      <c r="Q305" s="25"/>
    </row>
    <row r="306" spans="1:17" ht="12.75">
      <c r="A306" s="26"/>
      <c r="B306" s="27"/>
      <c r="C306" s="28"/>
      <c r="D306" s="28" t="s">
        <v>417</v>
      </c>
      <c r="E306" s="28" t="s">
        <v>416</v>
      </c>
      <c r="F306" s="29">
        <v>15950438</v>
      </c>
      <c r="G306" s="33">
        <v>96</v>
      </c>
      <c r="H306" s="29"/>
      <c r="I306" s="31"/>
      <c r="J306" s="29">
        <v>-5098</v>
      </c>
      <c r="K306" s="29">
        <v>0</v>
      </c>
      <c r="L306" s="42">
        <f t="shared" si="4"/>
        <v>-5098</v>
      </c>
      <c r="M306" s="33">
        <f t="shared" si="4"/>
        <v>0</v>
      </c>
      <c r="N306" s="29"/>
      <c r="O306" s="33"/>
      <c r="P306" s="29">
        <v>15945340</v>
      </c>
      <c r="Q306" s="34">
        <v>96</v>
      </c>
    </row>
    <row r="307" spans="1:17" ht="12.75">
      <c r="A307" s="26"/>
      <c r="B307" s="27"/>
      <c r="C307" s="19" t="s">
        <v>418</v>
      </c>
      <c r="D307" s="19"/>
      <c r="E307" s="19"/>
      <c r="F307" s="20">
        <v>15950438</v>
      </c>
      <c r="G307" s="24">
        <v>96</v>
      </c>
      <c r="H307" s="20"/>
      <c r="I307" s="22"/>
      <c r="J307" s="20">
        <v>-5098</v>
      </c>
      <c r="K307" s="20">
        <v>0</v>
      </c>
      <c r="L307" s="43">
        <f t="shared" si="4"/>
        <v>-5098</v>
      </c>
      <c r="M307" s="24">
        <f t="shared" si="4"/>
        <v>0</v>
      </c>
      <c r="N307" s="20"/>
      <c r="O307" s="24"/>
      <c r="P307" s="20">
        <v>15945340</v>
      </c>
      <c r="Q307" s="25">
        <v>96</v>
      </c>
    </row>
    <row r="308" spans="1:17" ht="12.75">
      <c r="A308" s="26"/>
      <c r="B308" s="27">
        <v>77</v>
      </c>
      <c r="C308" s="19" t="s">
        <v>419</v>
      </c>
      <c r="D308" s="19"/>
      <c r="E308" s="19"/>
      <c r="F308" s="20"/>
      <c r="G308" s="24"/>
      <c r="H308" s="20"/>
      <c r="I308" s="22"/>
      <c r="J308" s="20"/>
      <c r="K308" s="20"/>
      <c r="L308" s="43">
        <f t="shared" si="4"/>
        <v>0</v>
      </c>
      <c r="M308" s="24">
        <f t="shared" si="4"/>
        <v>0</v>
      </c>
      <c r="N308" s="20"/>
      <c r="O308" s="24"/>
      <c r="P308" s="20"/>
      <c r="Q308" s="25"/>
    </row>
    <row r="309" spans="1:17" ht="12.75">
      <c r="A309" s="26"/>
      <c r="B309" s="27"/>
      <c r="C309" s="28"/>
      <c r="D309" s="28" t="s">
        <v>420</v>
      </c>
      <c r="E309" s="28" t="s">
        <v>421</v>
      </c>
      <c r="F309" s="29">
        <v>140511</v>
      </c>
      <c r="G309" s="33">
        <v>1.1</v>
      </c>
      <c r="H309" s="29"/>
      <c r="I309" s="31"/>
      <c r="J309" s="29"/>
      <c r="K309" s="29"/>
      <c r="L309" s="42">
        <f t="shared" si="4"/>
        <v>0</v>
      </c>
      <c r="M309" s="33">
        <f t="shared" si="4"/>
        <v>0</v>
      </c>
      <c r="N309" s="29"/>
      <c r="O309" s="33"/>
      <c r="P309" s="29">
        <v>140511</v>
      </c>
      <c r="Q309" s="34">
        <v>1.1</v>
      </c>
    </row>
    <row r="310" spans="1:17" ht="12.75">
      <c r="A310" s="26"/>
      <c r="B310" s="27"/>
      <c r="C310" s="19" t="s">
        <v>422</v>
      </c>
      <c r="D310" s="19"/>
      <c r="E310" s="19"/>
      <c r="F310" s="20">
        <v>140511</v>
      </c>
      <c r="G310" s="24">
        <v>1.1</v>
      </c>
      <c r="H310" s="20"/>
      <c r="I310" s="22"/>
      <c r="J310" s="20"/>
      <c r="K310" s="20"/>
      <c r="L310" s="43">
        <f t="shared" si="4"/>
        <v>0</v>
      </c>
      <c r="M310" s="24">
        <f t="shared" si="4"/>
        <v>0</v>
      </c>
      <c r="N310" s="20"/>
      <c r="O310" s="24"/>
      <c r="P310" s="20">
        <v>140511</v>
      </c>
      <c r="Q310" s="25">
        <v>1.1</v>
      </c>
    </row>
    <row r="311" spans="1:17" ht="12.75">
      <c r="A311" s="26"/>
      <c r="B311" s="27">
        <v>78</v>
      </c>
      <c r="C311" s="19" t="s">
        <v>423</v>
      </c>
      <c r="D311" s="19"/>
      <c r="E311" s="19"/>
      <c r="F311" s="20"/>
      <c r="G311" s="24"/>
      <c r="H311" s="20"/>
      <c r="I311" s="22"/>
      <c r="J311" s="20"/>
      <c r="K311" s="20"/>
      <c r="L311" s="43">
        <f t="shared" si="4"/>
        <v>0</v>
      </c>
      <c r="M311" s="24">
        <f t="shared" si="4"/>
        <v>0</v>
      </c>
      <c r="N311" s="20"/>
      <c r="O311" s="24"/>
      <c r="P311" s="20"/>
      <c r="Q311" s="25"/>
    </row>
    <row r="312" spans="1:17" ht="12.75">
      <c r="A312" s="26"/>
      <c r="B312" s="27"/>
      <c r="C312" s="28"/>
      <c r="D312" s="28" t="s">
        <v>424</v>
      </c>
      <c r="E312" s="28" t="s">
        <v>425</v>
      </c>
      <c r="F312" s="29">
        <v>29226578</v>
      </c>
      <c r="G312" s="33">
        <v>20.5</v>
      </c>
      <c r="H312" s="29"/>
      <c r="I312" s="31"/>
      <c r="J312" s="29"/>
      <c r="K312" s="29"/>
      <c r="L312" s="42">
        <f t="shared" si="4"/>
        <v>0</v>
      </c>
      <c r="M312" s="33">
        <f t="shared" si="4"/>
        <v>0</v>
      </c>
      <c r="N312" s="29"/>
      <c r="O312" s="33"/>
      <c r="P312" s="29">
        <v>29226578</v>
      </c>
      <c r="Q312" s="34">
        <v>20.5</v>
      </c>
    </row>
    <row r="313" spans="1:17" ht="12.75">
      <c r="A313" s="26"/>
      <c r="B313" s="27"/>
      <c r="C313" s="28"/>
      <c r="D313" s="28" t="s">
        <v>426</v>
      </c>
      <c r="E313" s="28" t="s">
        <v>427</v>
      </c>
      <c r="F313" s="29">
        <v>1505299</v>
      </c>
      <c r="G313" s="33">
        <v>16.4</v>
      </c>
      <c r="H313" s="29"/>
      <c r="I313" s="31"/>
      <c r="J313" s="29"/>
      <c r="K313" s="29"/>
      <c r="L313" s="42">
        <f t="shared" si="4"/>
        <v>0</v>
      </c>
      <c r="M313" s="33">
        <f t="shared" si="4"/>
        <v>0</v>
      </c>
      <c r="N313" s="29"/>
      <c r="O313" s="33"/>
      <c r="P313" s="29">
        <v>1505299</v>
      </c>
      <c r="Q313" s="34">
        <v>16.4</v>
      </c>
    </row>
    <row r="314" spans="1:17" ht="12.75">
      <c r="A314" s="26"/>
      <c r="B314" s="27"/>
      <c r="C314" s="19" t="s">
        <v>428</v>
      </c>
      <c r="D314" s="19"/>
      <c r="E314" s="19"/>
      <c r="F314" s="20">
        <v>30731877</v>
      </c>
      <c r="G314" s="24">
        <v>36.9</v>
      </c>
      <c r="H314" s="20"/>
      <c r="I314" s="22"/>
      <c r="J314" s="20"/>
      <c r="K314" s="20"/>
      <c r="L314" s="43">
        <f t="shared" si="4"/>
        <v>0</v>
      </c>
      <c r="M314" s="24">
        <f t="shared" si="4"/>
        <v>0</v>
      </c>
      <c r="N314" s="20"/>
      <c r="O314" s="24"/>
      <c r="P314" s="20">
        <v>30731877</v>
      </c>
      <c r="Q314" s="25">
        <v>36.9</v>
      </c>
    </row>
    <row r="315" spans="1:17" ht="12.75">
      <c r="A315" s="26"/>
      <c r="B315" s="27">
        <v>79</v>
      </c>
      <c r="C315" s="19" t="s">
        <v>429</v>
      </c>
      <c r="D315" s="19"/>
      <c r="E315" s="19"/>
      <c r="F315" s="20"/>
      <c r="G315" s="24"/>
      <c r="H315" s="20"/>
      <c r="I315" s="22"/>
      <c r="J315" s="20"/>
      <c r="K315" s="20"/>
      <c r="L315" s="43">
        <f t="shared" si="4"/>
        <v>0</v>
      </c>
      <c r="M315" s="24">
        <f t="shared" si="4"/>
        <v>0</v>
      </c>
      <c r="N315" s="20"/>
      <c r="O315" s="24"/>
      <c r="P315" s="20"/>
      <c r="Q315" s="25"/>
    </row>
    <row r="316" spans="1:17" ht="12.75">
      <c r="A316" s="26"/>
      <c r="B316" s="27"/>
      <c r="C316" s="28"/>
      <c r="D316" s="28" t="s">
        <v>430</v>
      </c>
      <c r="E316" s="28" t="s">
        <v>429</v>
      </c>
      <c r="F316" s="29">
        <v>14908204</v>
      </c>
      <c r="G316" s="33"/>
      <c r="H316" s="29"/>
      <c r="I316" s="31"/>
      <c r="J316" s="29"/>
      <c r="K316" s="29"/>
      <c r="L316" s="42">
        <f t="shared" si="4"/>
        <v>0</v>
      </c>
      <c r="M316" s="33">
        <f t="shared" si="4"/>
        <v>0</v>
      </c>
      <c r="N316" s="29"/>
      <c r="O316" s="33"/>
      <c r="P316" s="29">
        <v>14908204</v>
      </c>
      <c r="Q316" s="34"/>
    </row>
    <row r="317" spans="1:17" ht="12.75">
      <c r="A317" s="26"/>
      <c r="B317" s="27"/>
      <c r="C317" s="19" t="s">
        <v>431</v>
      </c>
      <c r="D317" s="19"/>
      <c r="E317" s="19"/>
      <c r="F317" s="20">
        <v>14908204</v>
      </c>
      <c r="G317" s="24"/>
      <c r="H317" s="20"/>
      <c r="I317" s="22"/>
      <c r="J317" s="20"/>
      <c r="K317" s="20"/>
      <c r="L317" s="43">
        <f t="shared" si="4"/>
        <v>0</v>
      </c>
      <c r="M317" s="24">
        <f t="shared" si="4"/>
        <v>0</v>
      </c>
      <c r="N317" s="20"/>
      <c r="O317" s="24"/>
      <c r="P317" s="20">
        <v>14908204</v>
      </c>
      <c r="Q317" s="25"/>
    </row>
    <row r="318" spans="1:17" ht="12.75">
      <c r="A318" s="26"/>
      <c r="B318" s="27">
        <v>80</v>
      </c>
      <c r="C318" s="19" t="s">
        <v>432</v>
      </c>
      <c r="D318" s="19"/>
      <c r="E318" s="19"/>
      <c r="F318" s="20"/>
      <c r="G318" s="24"/>
      <c r="H318" s="20"/>
      <c r="I318" s="22"/>
      <c r="J318" s="20"/>
      <c r="K318" s="20"/>
      <c r="L318" s="43">
        <f t="shared" si="4"/>
        <v>0</v>
      </c>
      <c r="M318" s="24">
        <f t="shared" si="4"/>
        <v>0</v>
      </c>
      <c r="N318" s="20"/>
      <c r="O318" s="24"/>
      <c r="P318" s="20"/>
      <c r="Q318" s="25"/>
    </row>
    <row r="319" spans="1:17" ht="12.75">
      <c r="A319" s="26"/>
      <c r="B319" s="27"/>
      <c r="C319" s="28"/>
      <c r="D319" s="28" t="s">
        <v>433</v>
      </c>
      <c r="E319" s="28" t="s">
        <v>434</v>
      </c>
      <c r="F319" s="29">
        <v>825368</v>
      </c>
      <c r="G319" s="33">
        <v>1</v>
      </c>
      <c r="H319" s="29"/>
      <c r="I319" s="31"/>
      <c r="J319" s="29"/>
      <c r="K319" s="29"/>
      <c r="L319" s="42">
        <f t="shared" si="4"/>
        <v>0</v>
      </c>
      <c r="M319" s="33">
        <f t="shared" si="4"/>
        <v>0</v>
      </c>
      <c r="N319" s="29"/>
      <c r="O319" s="33"/>
      <c r="P319" s="29">
        <v>825368</v>
      </c>
      <c r="Q319" s="34">
        <v>1</v>
      </c>
    </row>
    <row r="320" spans="1:17" ht="12.75">
      <c r="A320" s="26"/>
      <c r="B320" s="27"/>
      <c r="C320" s="19" t="s">
        <v>435</v>
      </c>
      <c r="D320" s="19"/>
      <c r="E320" s="19"/>
      <c r="F320" s="20">
        <v>825368</v>
      </c>
      <c r="G320" s="24">
        <v>1</v>
      </c>
      <c r="H320" s="20"/>
      <c r="I320" s="22"/>
      <c r="J320" s="20"/>
      <c r="K320" s="20"/>
      <c r="L320" s="43">
        <f t="shared" si="4"/>
        <v>0</v>
      </c>
      <c r="M320" s="24">
        <f t="shared" si="4"/>
        <v>0</v>
      </c>
      <c r="N320" s="20"/>
      <c r="O320" s="24"/>
      <c r="P320" s="20">
        <v>825368</v>
      </c>
      <c r="Q320" s="25">
        <v>1</v>
      </c>
    </row>
    <row r="321" spans="1:17" ht="12.75">
      <c r="A321" s="26"/>
      <c r="B321" s="27">
        <v>81</v>
      </c>
      <c r="C321" s="19" t="s">
        <v>436</v>
      </c>
      <c r="D321" s="19"/>
      <c r="E321" s="19"/>
      <c r="F321" s="20"/>
      <c r="G321" s="24"/>
      <c r="H321" s="20"/>
      <c r="I321" s="22"/>
      <c r="J321" s="20"/>
      <c r="K321" s="20"/>
      <c r="L321" s="43">
        <f t="shared" si="4"/>
        <v>0</v>
      </c>
      <c r="M321" s="24">
        <f t="shared" si="4"/>
        <v>0</v>
      </c>
      <c r="N321" s="20"/>
      <c r="O321" s="24"/>
      <c r="P321" s="20"/>
      <c r="Q321" s="25"/>
    </row>
    <row r="322" spans="1:17" ht="12.75">
      <c r="A322" s="26"/>
      <c r="B322" s="27"/>
      <c r="C322" s="28"/>
      <c r="D322" s="28" t="s">
        <v>437</v>
      </c>
      <c r="E322" s="28" t="s">
        <v>436</v>
      </c>
      <c r="F322" s="29">
        <v>1929735</v>
      </c>
      <c r="G322" s="33">
        <v>12.84</v>
      </c>
      <c r="H322" s="29"/>
      <c r="I322" s="31"/>
      <c r="J322" s="29"/>
      <c r="K322" s="29"/>
      <c r="L322" s="42">
        <f t="shared" si="4"/>
        <v>0</v>
      </c>
      <c r="M322" s="33">
        <f t="shared" si="4"/>
        <v>0</v>
      </c>
      <c r="N322" s="29"/>
      <c r="O322" s="33"/>
      <c r="P322" s="29">
        <v>1929735</v>
      </c>
      <c r="Q322" s="34">
        <v>12.84</v>
      </c>
    </row>
    <row r="323" spans="1:17" ht="12.75">
      <c r="A323" s="26"/>
      <c r="B323" s="27"/>
      <c r="C323" s="19" t="s">
        <v>438</v>
      </c>
      <c r="D323" s="19"/>
      <c r="E323" s="19"/>
      <c r="F323" s="20">
        <v>1929735</v>
      </c>
      <c r="G323" s="24">
        <v>12.84</v>
      </c>
      <c r="H323" s="20"/>
      <c r="I323" s="22"/>
      <c r="J323" s="20"/>
      <c r="K323" s="20"/>
      <c r="L323" s="43">
        <f t="shared" si="4"/>
        <v>0</v>
      </c>
      <c r="M323" s="24">
        <f t="shared" si="4"/>
        <v>0</v>
      </c>
      <c r="N323" s="20"/>
      <c r="O323" s="24"/>
      <c r="P323" s="20">
        <v>1929735</v>
      </c>
      <c r="Q323" s="25">
        <v>12.84</v>
      </c>
    </row>
    <row r="324" spans="1:17" ht="12.75">
      <c r="A324" s="26"/>
      <c r="B324" s="27">
        <v>82</v>
      </c>
      <c r="C324" s="19" t="s">
        <v>439</v>
      </c>
      <c r="D324" s="19"/>
      <c r="E324" s="19"/>
      <c r="F324" s="20"/>
      <c r="G324" s="24"/>
      <c r="H324" s="20"/>
      <c r="I324" s="22"/>
      <c r="J324" s="20"/>
      <c r="K324" s="20"/>
      <c r="L324" s="43">
        <f t="shared" si="4"/>
        <v>0</v>
      </c>
      <c r="M324" s="24">
        <f t="shared" si="4"/>
        <v>0</v>
      </c>
      <c r="N324" s="20"/>
      <c r="O324" s="24"/>
      <c r="P324" s="20"/>
      <c r="Q324" s="25"/>
    </row>
    <row r="325" spans="1:17" ht="12.75">
      <c r="A325" s="26"/>
      <c r="B325" s="27"/>
      <c r="C325" s="28"/>
      <c r="D325" s="28" t="s">
        <v>440</v>
      </c>
      <c r="E325" s="28" t="s">
        <v>441</v>
      </c>
      <c r="F325" s="29">
        <v>1071250</v>
      </c>
      <c r="G325" s="33">
        <v>8</v>
      </c>
      <c r="H325" s="29"/>
      <c r="I325" s="31"/>
      <c r="J325" s="29"/>
      <c r="K325" s="29"/>
      <c r="L325" s="42">
        <f t="shared" si="4"/>
        <v>0</v>
      </c>
      <c r="M325" s="33">
        <f t="shared" si="4"/>
        <v>0</v>
      </c>
      <c r="N325" s="29"/>
      <c r="O325" s="33"/>
      <c r="P325" s="29">
        <v>1071250</v>
      </c>
      <c r="Q325" s="34">
        <v>8</v>
      </c>
    </row>
    <row r="326" spans="1:17" ht="12.75">
      <c r="A326" s="26"/>
      <c r="B326" s="27"/>
      <c r="C326" s="28"/>
      <c r="D326" s="28" t="s">
        <v>442</v>
      </c>
      <c r="E326" s="28" t="s">
        <v>443</v>
      </c>
      <c r="F326" s="29">
        <v>6817677</v>
      </c>
      <c r="G326" s="33">
        <v>16</v>
      </c>
      <c r="H326" s="29"/>
      <c r="I326" s="31"/>
      <c r="J326" s="29">
        <v>12889</v>
      </c>
      <c r="K326" s="29">
        <v>0</v>
      </c>
      <c r="L326" s="42">
        <f t="shared" si="4"/>
        <v>12889</v>
      </c>
      <c r="M326" s="33">
        <f t="shared" si="4"/>
        <v>0</v>
      </c>
      <c r="N326" s="29">
        <v>-171915</v>
      </c>
      <c r="O326" s="33">
        <v>-1</v>
      </c>
      <c r="P326" s="29">
        <v>6658651</v>
      </c>
      <c r="Q326" s="34">
        <v>15</v>
      </c>
    </row>
    <row r="327" spans="1:17" ht="12.75">
      <c r="A327" s="26"/>
      <c r="B327" s="27"/>
      <c r="C327" s="28"/>
      <c r="D327" s="28" t="s">
        <v>444</v>
      </c>
      <c r="E327" s="28" t="s">
        <v>445</v>
      </c>
      <c r="F327" s="29">
        <v>6258027</v>
      </c>
      <c r="G327" s="33">
        <v>53.5</v>
      </c>
      <c r="H327" s="29"/>
      <c r="I327" s="31"/>
      <c r="J327" s="29"/>
      <c r="K327" s="29"/>
      <c r="L327" s="42">
        <f t="shared" si="4"/>
        <v>0</v>
      </c>
      <c r="M327" s="33">
        <f t="shared" si="4"/>
        <v>0</v>
      </c>
      <c r="N327" s="29"/>
      <c r="O327" s="33"/>
      <c r="P327" s="29">
        <v>6258027</v>
      </c>
      <c r="Q327" s="34">
        <v>53.5</v>
      </c>
    </row>
    <row r="328" spans="1:17" ht="12.75">
      <c r="A328" s="26"/>
      <c r="B328" s="27"/>
      <c r="C328" s="28"/>
      <c r="D328" s="28" t="s">
        <v>446</v>
      </c>
      <c r="E328" s="28" t="s">
        <v>447</v>
      </c>
      <c r="F328" s="29">
        <v>5102816</v>
      </c>
      <c r="G328" s="33">
        <v>39</v>
      </c>
      <c r="H328" s="29"/>
      <c r="I328" s="31"/>
      <c r="J328" s="29">
        <v>15365</v>
      </c>
      <c r="K328" s="29">
        <v>0</v>
      </c>
      <c r="L328" s="42">
        <f t="shared" si="4"/>
        <v>15365</v>
      </c>
      <c r="M328" s="33">
        <f t="shared" si="4"/>
        <v>0</v>
      </c>
      <c r="N328" s="29"/>
      <c r="O328" s="33"/>
      <c r="P328" s="29">
        <v>5118181</v>
      </c>
      <c r="Q328" s="34">
        <v>39</v>
      </c>
    </row>
    <row r="329" spans="1:17" ht="12.75">
      <c r="A329" s="26"/>
      <c r="B329" s="27"/>
      <c r="C329" s="19" t="s">
        <v>448</v>
      </c>
      <c r="D329" s="19"/>
      <c r="E329" s="19"/>
      <c r="F329" s="20">
        <v>19249770</v>
      </c>
      <c r="G329" s="24">
        <v>116.5</v>
      </c>
      <c r="H329" s="20"/>
      <c r="I329" s="22"/>
      <c r="J329" s="20">
        <v>28254</v>
      </c>
      <c r="K329" s="20">
        <v>0</v>
      </c>
      <c r="L329" s="43">
        <f t="shared" si="4"/>
        <v>28254</v>
      </c>
      <c r="M329" s="24">
        <f t="shared" si="4"/>
        <v>0</v>
      </c>
      <c r="N329" s="20">
        <v>-171915</v>
      </c>
      <c r="O329" s="24">
        <v>-1</v>
      </c>
      <c r="P329" s="20">
        <v>19106109</v>
      </c>
      <c r="Q329" s="25">
        <v>115.5</v>
      </c>
    </row>
    <row r="330" spans="1:17" ht="12.75">
      <c r="A330" s="26"/>
      <c r="B330" s="27">
        <v>83</v>
      </c>
      <c r="C330" s="19" t="s">
        <v>449</v>
      </c>
      <c r="D330" s="19"/>
      <c r="E330" s="19"/>
      <c r="F330" s="20"/>
      <c r="G330" s="24"/>
      <c r="H330" s="20"/>
      <c r="I330" s="22"/>
      <c r="J330" s="20"/>
      <c r="K330" s="20"/>
      <c r="L330" s="43">
        <f t="shared" si="4"/>
        <v>0</v>
      </c>
      <c r="M330" s="24">
        <f t="shared" si="4"/>
        <v>0</v>
      </c>
      <c r="N330" s="20"/>
      <c r="O330" s="24"/>
      <c r="P330" s="20"/>
      <c r="Q330" s="25"/>
    </row>
    <row r="331" spans="1:17" ht="12.75">
      <c r="A331" s="26"/>
      <c r="B331" s="27"/>
      <c r="C331" s="28"/>
      <c r="D331" s="28" t="s">
        <v>450</v>
      </c>
      <c r="E331" s="28" t="s">
        <v>449</v>
      </c>
      <c r="F331" s="29">
        <v>50000</v>
      </c>
      <c r="G331" s="33"/>
      <c r="H331" s="29"/>
      <c r="I331" s="31"/>
      <c r="J331" s="29"/>
      <c r="K331" s="29"/>
      <c r="L331" s="42">
        <f t="shared" si="4"/>
        <v>0</v>
      </c>
      <c r="M331" s="33">
        <f t="shared" si="4"/>
        <v>0</v>
      </c>
      <c r="N331" s="29"/>
      <c r="O331" s="33"/>
      <c r="P331" s="29">
        <v>50000</v>
      </c>
      <c r="Q331" s="34"/>
    </row>
    <row r="332" spans="1:17" ht="12.75">
      <c r="A332" s="26"/>
      <c r="B332" s="27"/>
      <c r="C332" s="19" t="s">
        <v>451</v>
      </c>
      <c r="D332" s="19"/>
      <c r="E332" s="19"/>
      <c r="F332" s="20">
        <v>50000</v>
      </c>
      <c r="G332" s="24"/>
      <c r="H332" s="20"/>
      <c r="I332" s="22"/>
      <c r="J332" s="20"/>
      <c r="K332" s="20"/>
      <c r="L332" s="43">
        <f aca="true" t="shared" si="5" ref="L332:M395">J332+H332</f>
        <v>0</v>
      </c>
      <c r="M332" s="24">
        <f t="shared" si="5"/>
        <v>0</v>
      </c>
      <c r="N332" s="20"/>
      <c r="O332" s="24"/>
      <c r="P332" s="20">
        <v>50000</v>
      </c>
      <c r="Q332" s="25"/>
    </row>
    <row r="333" spans="1:17" ht="12.75">
      <c r="A333" s="26"/>
      <c r="B333" s="27">
        <v>84</v>
      </c>
      <c r="C333" s="19" t="s">
        <v>452</v>
      </c>
      <c r="D333" s="19"/>
      <c r="E333" s="19"/>
      <c r="F333" s="20"/>
      <c r="G333" s="24"/>
      <c r="H333" s="20"/>
      <c r="I333" s="22"/>
      <c r="J333" s="20"/>
      <c r="K333" s="20"/>
      <c r="L333" s="43">
        <f t="shared" si="5"/>
        <v>0</v>
      </c>
      <c r="M333" s="24">
        <f t="shared" si="5"/>
        <v>0</v>
      </c>
      <c r="N333" s="20"/>
      <c r="O333" s="24"/>
      <c r="P333" s="20"/>
      <c r="Q333" s="25"/>
    </row>
    <row r="334" spans="1:17" ht="12.75">
      <c r="A334" s="26"/>
      <c r="B334" s="27"/>
      <c r="C334" s="28"/>
      <c r="D334" s="28" t="s">
        <v>453</v>
      </c>
      <c r="E334" s="28" t="s">
        <v>452</v>
      </c>
      <c r="F334" s="29">
        <v>50000</v>
      </c>
      <c r="G334" s="33"/>
      <c r="H334" s="29"/>
      <c r="I334" s="31"/>
      <c r="J334" s="29"/>
      <c r="K334" s="29"/>
      <c r="L334" s="42">
        <f t="shared" si="5"/>
        <v>0</v>
      </c>
      <c r="M334" s="33">
        <f t="shared" si="5"/>
        <v>0</v>
      </c>
      <c r="N334" s="29"/>
      <c r="O334" s="33"/>
      <c r="P334" s="29">
        <v>50000</v>
      </c>
      <c r="Q334" s="34"/>
    </row>
    <row r="335" spans="1:17" ht="12.75">
      <c r="A335" s="26"/>
      <c r="B335" s="27"/>
      <c r="C335" s="19" t="s">
        <v>454</v>
      </c>
      <c r="D335" s="19"/>
      <c r="E335" s="19"/>
      <c r="F335" s="20">
        <v>50000</v>
      </c>
      <c r="G335" s="24"/>
      <c r="H335" s="20"/>
      <c r="I335" s="22"/>
      <c r="J335" s="20"/>
      <c r="K335" s="20"/>
      <c r="L335" s="43">
        <f t="shared" si="5"/>
        <v>0</v>
      </c>
      <c r="M335" s="24">
        <f t="shared" si="5"/>
        <v>0</v>
      </c>
      <c r="N335" s="20"/>
      <c r="O335" s="24"/>
      <c r="P335" s="20">
        <v>50000</v>
      </c>
      <c r="Q335" s="25"/>
    </row>
    <row r="336" spans="1:17" ht="12.75">
      <c r="A336" s="26"/>
      <c r="B336" s="27">
        <v>85</v>
      </c>
      <c r="C336" s="19" t="s">
        <v>455</v>
      </c>
      <c r="D336" s="19"/>
      <c r="E336" s="19"/>
      <c r="F336" s="20"/>
      <c r="G336" s="24"/>
      <c r="H336" s="20"/>
      <c r="I336" s="22"/>
      <c r="J336" s="20"/>
      <c r="K336" s="20"/>
      <c r="L336" s="43">
        <f t="shared" si="5"/>
        <v>0</v>
      </c>
      <c r="M336" s="24">
        <f t="shared" si="5"/>
        <v>0</v>
      </c>
      <c r="N336" s="20"/>
      <c r="O336" s="24"/>
      <c r="P336" s="20"/>
      <c r="Q336" s="25"/>
    </row>
    <row r="337" spans="1:17" ht="12.75">
      <c r="A337" s="26"/>
      <c r="B337" s="27"/>
      <c r="C337" s="28"/>
      <c r="D337" s="28" t="s">
        <v>456</v>
      </c>
      <c r="E337" s="28" t="s">
        <v>455</v>
      </c>
      <c r="F337" s="29">
        <v>1442873</v>
      </c>
      <c r="G337" s="33"/>
      <c r="H337" s="29"/>
      <c r="I337" s="31"/>
      <c r="J337" s="29">
        <v>-16802</v>
      </c>
      <c r="K337" s="29">
        <v>0</v>
      </c>
      <c r="L337" s="42">
        <f t="shared" si="5"/>
        <v>-16802</v>
      </c>
      <c r="M337" s="33">
        <f t="shared" si="5"/>
        <v>0</v>
      </c>
      <c r="N337" s="29">
        <v>66700</v>
      </c>
      <c r="O337" s="33"/>
      <c r="P337" s="29">
        <f>+F337+L337+N337</f>
        <v>1492771</v>
      </c>
      <c r="Q337" s="34">
        <v>0</v>
      </c>
    </row>
    <row r="338" spans="1:17" ht="12.75">
      <c r="A338" s="26"/>
      <c r="B338" s="27"/>
      <c r="C338" s="19" t="s">
        <v>457</v>
      </c>
      <c r="D338" s="19"/>
      <c r="E338" s="19"/>
      <c r="F338" s="20">
        <v>1442873</v>
      </c>
      <c r="G338" s="24"/>
      <c r="H338" s="20"/>
      <c r="I338" s="22"/>
      <c r="J338" s="20">
        <v>-16802</v>
      </c>
      <c r="K338" s="20">
        <v>0</v>
      </c>
      <c r="L338" s="43">
        <f t="shared" si="5"/>
        <v>-16802</v>
      </c>
      <c r="M338" s="24">
        <f t="shared" si="5"/>
        <v>0</v>
      </c>
      <c r="N338" s="20">
        <f>+N337</f>
        <v>66700</v>
      </c>
      <c r="O338" s="24"/>
      <c r="P338" s="20">
        <f>SUM(P337)</f>
        <v>1492771</v>
      </c>
      <c r="Q338" s="25">
        <v>0</v>
      </c>
    </row>
    <row r="339" spans="1:17" ht="12.75">
      <c r="A339" s="26"/>
      <c r="B339" s="27">
        <v>86</v>
      </c>
      <c r="C339" s="19" t="s">
        <v>458</v>
      </c>
      <c r="D339" s="19"/>
      <c r="E339" s="19"/>
      <c r="F339" s="20"/>
      <c r="G339" s="24"/>
      <c r="H339" s="20"/>
      <c r="I339" s="22"/>
      <c r="J339" s="20"/>
      <c r="K339" s="20"/>
      <c r="L339" s="43">
        <f t="shared" si="5"/>
        <v>0</v>
      </c>
      <c r="M339" s="24">
        <f t="shared" si="5"/>
        <v>0</v>
      </c>
      <c r="N339" s="20"/>
      <c r="O339" s="24"/>
      <c r="P339" s="20"/>
      <c r="Q339" s="25"/>
    </row>
    <row r="340" spans="1:17" ht="12.75">
      <c r="A340" s="26"/>
      <c r="B340" s="27"/>
      <c r="C340" s="28"/>
      <c r="D340" s="28" t="s">
        <v>459</v>
      </c>
      <c r="E340" s="28" t="s">
        <v>460</v>
      </c>
      <c r="F340" s="29">
        <v>1778929</v>
      </c>
      <c r="G340" s="33">
        <v>10.5</v>
      </c>
      <c r="H340" s="29"/>
      <c r="I340" s="31"/>
      <c r="J340" s="29"/>
      <c r="K340" s="29"/>
      <c r="L340" s="42">
        <f t="shared" si="5"/>
        <v>0</v>
      </c>
      <c r="M340" s="33">
        <f t="shared" si="5"/>
        <v>0</v>
      </c>
      <c r="N340" s="29"/>
      <c r="O340" s="33"/>
      <c r="P340" s="29">
        <v>1778929</v>
      </c>
      <c r="Q340" s="34">
        <v>10.5</v>
      </c>
    </row>
    <row r="341" spans="1:17" ht="12.75">
      <c r="A341" s="26"/>
      <c r="B341" s="27"/>
      <c r="C341" s="28"/>
      <c r="D341" s="28" t="s">
        <v>461</v>
      </c>
      <c r="E341" s="28" t="s">
        <v>462</v>
      </c>
      <c r="F341" s="29">
        <v>3634327</v>
      </c>
      <c r="G341" s="33">
        <v>5</v>
      </c>
      <c r="H341" s="29"/>
      <c r="I341" s="31"/>
      <c r="J341" s="29"/>
      <c r="K341" s="29"/>
      <c r="L341" s="42">
        <f t="shared" si="5"/>
        <v>0</v>
      </c>
      <c r="M341" s="33">
        <f t="shared" si="5"/>
        <v>0</v>
      </c>
      <c r="N341" s="29"/>
      <c r="O341" s="33"/>
      <c r="P341" s="29">
        <v>3634327</v>
      </c>
      <c r="Q341" s="34">
        <v>5</v>
      </c>
    </row>
    <row r="342" spans="1:17" ht="12.75">
      <c r="A342" s="26"/>
      <c r="B342" s="27"/>
      <c r="C342" s="19" t="s">
        <v>463</v>
      </c>
      <c r="D342" s="19"/>
      <c r="E342" s="19"/>
      <c r="F342" s="20">
        <v>5413256</v>
      </c>
      <c r="G342" s="24">
        <v>15.5</v>
      </c>
      <c r="H342" s="20"/>
      <c r="I342" s="22"/>
      <c r="J342" s="20"/>
      <c r="K342" s="20"/>
      <c r="L342" s="43">
        <f t="shared" si="5"/>
        <v>0</v>
      </c>
      <c r="M342" s="24">
        <f t="shared" si="5"/>
        <v>0</v>
      </c>
      <c r="N342" s="20"/>
      <c r="O342" s="24"/>
      <c r="P342" s="20">
        <v>5413256</v>
      </c>
      <c r="Q342" s="25">
        <v>15.5</v>
      </c>
    </row>
    <row r="343" spans="1:17" ht="12.75">
      <c r="A343" s="26"/>
      <c r="B343" s="27">
        <v>87</v>
      </c>
      <c r="C343" s="19" t="s">
        <v>464</v>
      </c>
      <c r="D343" s="19"/>
      <c r="E343" s="19"/>
      <c r="F343" s="20"/>
      <c r="G343" s="24"/>
      <c r="H343" s="20"/>
      <c r="I343" s="22"/>
      <c r="J343" s="20"/>
      <c r="K343" s="20"/>
      <c r="L343" s="43">
        <f t="shared" si="5"/>
        <v>0</v>
      </c>
      <c r="M343" s="24">
        <f t="shared" si="5"/>
        <v>0</v>
      </c>
      <c r="N343" s="20"/>
      <c r="O343" s="24"/>
      <c r="P343" s="20"/>
      <c r="Q343" s="25"/>
    </row>
    <row r="344" spans="1:17" ht="12.75">
      <c r="A344" s="26"/>
      <c r="B344" s="27"/>
      <c r="C344" s="28"/>
      <c r="D344" s="28" t="s">
        <v>465</v>
      </c>
      <c r="E344" s="28" t="s">
        <v>466</v>
      </c>
      <c r="F344" s="29">
        <v>6983091</v>
      </c>
      <c r="G344" s="33">
        <v>44.5</v>
      </c>
      <c r="H344" s="29"/>
      <c r="I344" s="31"/>
      <c r="J344" s="29">
        <v>45099</v>
      </c>
      <c r="K344" s="29">
        <v>0</v>
      </c>
      <c r="L344" s="42">
        <f t="shared" si="5"/>
        <v>45099</v>
      </c>
      <c r="M344" s="33">
        <f t="shared" si="5"/>
        <v>0</v>
      </c>
      <c r="N344" s="29"/>
      <c r="O344" s="33"/>
      <c r="P344" s="29">
        <v>7028190</v>
      </c>
      <c r="Q344" s="34">
        <v>44.5</v>
      </c>
    </row>
    <row r="345" spans="1:17" ht="12.75">
      <c r="A345" s="26"/>
      <c r="B345" s="27"/>
      <c r="C345" s="19" t="s">
        <v>467</v>
      </c>
      <c r="D345" s="19"/>
      <c r="E345" s="19"/>
      <c r="F345" s="20">
        <v>6983091</v>
      </c>
      <c r="G345" s="24">
        <v>44.5</v>
      </c>
      <c r="H345" s="20"/>
      <c r="I345" s="22"/>
      <c r="J345" s="20">
        <v>45099</v>
      </c>
      <c r="K345" s="20">
        <v>0</v>
      </c>
      <c r="L345" s="43">
        <f t="shared" si="5"/>
        <v>45099</v>
      </c>
      <c r="M345" s="24">
        <f t="shared" si="5"/>
        <v>0</v>
      </c>
      <c r="N345" s="20"/>
      <c r="O345" s="24"/>
      <c r="P345" s="20">
        <v>7028190</v>
      </c>
      <c r="Q345" s="25">
        <v>44.5</v>
      </c>
    </row>
    <row r="346" spans="1:17" ht="12.75">
      <c r="A346" s="26"/>
      <c r="B346" s="27">
        <v>88</v>
      </c>
      <c r="C346" s="19" t="s">
        <v>468</v>
      </c>
      <c r="D346" s="19"/>
      <c r="E346" s="19"/>
      <c r="F346" s="20"/>
      <c r="G346" s="24"/>
      <c r="H346" s="20"/>
      <c r="I346" s="22"/>
      <c r="J346" s="20"/>
      <c r="K346" s="20"/>
      <c r="L346" s="43">
        <f t="shared" si="5"/>
        <v>0</v>
      </c>
      <c r="M346" s="24">
        <f t="shared" si="5"/>
        <v>0</v>
      </c>
      <c r="N346" s="20"/>
      <c r="O346" s="24"/>
      <c r="P346" s="20"/>
      <c r="Q346" s="25"/>
    </row>
    <row r="347" spans="1:17" ht="12.75">
      <c r="A347" s="26"/>
      <c r="B347" s="27"/>
      <c r="C347" s="28"/>
      <c r="D347" s="28" t="s">
        <v>469</v>
      </c>
      <c r="E347" s="28" t="s">
        <v>468</v>
      </c>
      <c r="F347" s="29">
        <v>200000</v>
      </c>
      <c r="G347" s="33"/>
      <c r="H347" s="29"/>
      <c r="I347" s="31"/>
      <c r="J347" s="29"/>
      <c r="K347" s="29"/>
      <c r="L347" s="42">
        <f t="shared" si="5"/>
        <v>0</v>
      </c>
      <c r="M347" s="33">
        <f t="shared" si="5"/>
        <v>0</v>
      </c>
      <c r="N347" s="29"/>
      <c r="O347" s="33"/>
      <c r="P347" s="29">
        <v>200000</v>
      </c>
      <c r="Q347" s="34"/>
    </row>
    <row r="348" spans="1:17" ht="12.75">
      <c r="A348" s="26"/>
      <c r="B348" s="27"/>
      <c r="C348" s="19" t="s">
        <v>470</v>
      </c>
      <c r="D348" s="19"/>
      <c r="E348" s="19"/>
      <c r="F348" s="20">
        <v>200000</v>
      </c>
      <c r="G348" s="24"/>
      <c r="H348" s="20"/>
      <c r="I348" s="22"/>
      <c r="J348" s="20"/>
      <c r="K348" s="20"/>
      <c r="L348" s="43">
        <f t="shared" si="5"/>
        <v>0</v>
      </c>
      <c r="M348" s="24">
        <f t="shared" si="5"/>
        <v>0</v>
      </c>
      <c r="N348" s="20"/>
      <c r="O348" s="24"/>
      <c r="P348" s="20">
        <v>200000</v>
      </c>
      <c r="Q348" s="25"/>
    </row>
    <row r="349" spans="1:17" ht="12.75">
      <c r="A349" s="26"/>
      <c r="B349" s="27">
        <v>89</v>
      </c>
      <c r="C349" s="19" t="s">
        <v>471</v>
      </c>
      <c r="D349" s="19"/>
      <c r="E349" s="19"/>
      <c r="F349" s="20"/>
      <c r="G349" s="24"/>
      <c r="H349" s="20"/>
      <c r="I349" s="22"/>
      <c r="J349" s="20"/>
      <c r="K349" s="20"/>
      <c r="L349" s="43">
        <f t="shared" si="5"/>
        <v>0</v>
      </c>
      <c r="M349" s="24">
        <f t="shared" si="5"/>
        <v>0</v>
      </c>
      <c r="N349" s="20"/>
      <c r="O349" s="24"/>
      <c r="P349" s="20"/>
      <c r="Q349" s="25"/>
    </row>
    <row r="350" spans="1:17" ht="12.75">
      <c r="A350" s="26"/>
      <c r="B350" s="27"/>
      <c r="C350" s="28"/>
      <c r="D350" s="28" t="s">
        <v>472</v>
      </c>
      <c r="E350" s="28" t="s">
        <v>473</v>
      </c>
      <c r="F350" s="29">
        <v>12036802</v>
      </c>
      <c r="G350" s="33">
        <v>94.5</v>
      </c>
      <c r="H350" s="29"/>
      <c r="I350" s="31"/>
      <c r="J350" s="29"/>
      <c r="K350" s="29"/>
      <c r="L350" s="42">
        <f t="shared" si="5"/>
        <v>0</v>
      </c>
      <c r="M350" s="33">
        <f t="shared" si="5"/>
        <v>0</v>
      </c>
      <c r="N350" s="29"/>
      <c r="O350" s="33"/>
      <c r="P350" s="29">
        <v>12036802</v>
      </c>
      <c r="Q350" s="34">
        <v>94.5</v>
      </c>
    </row>
    <row r="351" spans="1:17" ht="12.75">
      <c r="A351" s="26"/>
      <c r="B351" s="27"/>
      <c r="C351" s="28"/>
      <c r="D351" s="28" t="s">
        <v>474</v>
      </c>
      <c r="E351" s="28" t="s">
        <v>475</v>
      </c>
      <c r="F351" s="29">
        <v>9731337</v>
      </c>
      <c r="G351" s="33">
        <v>31.5</v>
      </c>
      <c r="H351" s="29"/>
      <c r="I351" s="31"/>
      <c r="J351" s="29">
        <v>26121</v>
      </c>
      <c r="K351" s="29">
        <v>1.5</v>
      </c>
      <c r="L351" s="42">
        <f t="shared" si="5"/>
        <v>26121</v>
      </c>
      <c r="M351" s="33">
        <f t="shared" si="5"/>
        <v>1.5</v>
      </c>
      <c r="N351" s="29"/>
      <c r="O351" s="33"/>
      <c r="P351" s="29">
        <v>9757458</v>
      </c>
      <c r="Q351" s="34">
        <v>33</v>
      </c>
    </row>
    <row r="352" spans="1:17" ht="12.75">
      <c r="A352" s="26"/>
      <c r="B352" s="27"/>
      <c r="C352" s="28"/>
      <c r="D352" s="28" t="s">
        <v>476</v>
      </c>
      <c r="E352" s="28" t="s">
        <v>477</v>
      </c>
      <c r="F352" s="29">
        <v>7416800</v>
      </c>
      <c r="G352" s="33">
        <v>47.38</v>
      </c>
      <c r="H352" s="29"/>
      <c r="I352" s="31"/>
      <c r="J352" s="29"/>
      <c r="K352" s="29"/>
      <c r="L352" s="42">
        <f t="shared" si="5"/>
        <v>0</v>
      </c>
      <c r="M352" s="33">
        <f t="shared" si="5"/>
        <v>0</v>
      </c>
      <c r="N352" s="29"/>
      <c r="O352" s="33"/>
      <c r="P352" s="29">
        <v>7416800</v>
      </c>
      <c r="Q352" s="34">
        <v>47.38</v>
      </c>
    </row>
    <row r="353" spans="1:17" ht="12.75">
      <c r="A353" s="26"/>
      <c r="B353" s="27"/>
      <c r="C353" s="19" t="s">
        <v>478</v>
      </c>
      <c r="D353" s="19"/>
      <c r="E353" s="19"/>
      <c r="F353" s="20">
        <v>29184939</v>
      </c>
      <c r="G353" s="24">
        <v>173.38</v>
      </c>
      <c r="H353" s="20"/>
      <c r="I353" s="22"/>
      <c r="J353" s="20">
        <v>26121</v>
      </c>
      <c r="K353" s="20">
        <v>1.5</v>
      </c>
      <c r="L353" s="43">
        <f t="shared" si="5"/>
        <v>26121</v>
      </c>
      <c r="M353" s="24">
        <f t="shared" si="5"/>
        <v>1.5</v>
      </c>
      <c r="N353" s="20"/>
      <c r="O353" s="24"/>
      <c r="P353" s="20">
        <v>29211060</v>
      </c>
      <c r="Q353" s="25">
        <v>174.88</v>
      </c>
    </row>
    <row r="354" spans="1:17" ht="12.75">
      <c r="A354" s="26"/>
      <c r="B354" s="27">
        <v>90</v>
      </c>
      <c r="C354" s="19" t="s">
        <v>479</v>
      </c>
      <c r="D354" s="19"/>
      <c r="E354" s="19"/>
      <c r="F354" s="20"/>
      <c r="G354" s="24"/>
      <c r="H354" s="20"/>
      <c r="I354" s="22"/>
      <c r="J354" s="20"/>
      <c r="K354" s="20"/>
      <c r="L354" s="43">
        <f t="shared" si="5"/>
        <v>0</v>
      </c>
      <c r="M354" s="24">
        <f t="shared" si="5"/>
        <v>0</v>
      </c>
      <c r="N354" s="20"/>
      <c r="O354" s="24"/>
      <c r="P354" s="20"/>
      <c r="Q354" s="25"/>
    </row>
    <row r="355" spans="1:17" ht="12.75">
      <c r="A355" s="26"/>
      <c r="B355" s="27"/>
      <c r="C355" s="28"/>
      <c r="D355" s="28" t="s">
        <v>480</v>
      </c>
      <c r="E355" s="28" t="s">
        <v>479</v>
      </c>
      <c r="F355" s="29">
        <v>19194402</v>
      </c>
      <c r="G355" s="33"/>
      <c r="H355" s="29"/>
      <c r="I355" s="31"/>
      <c r="J355" s="29">
        <v>95662</v>
      </c>
      <c r="K355" s="29">
        <v>0</v>
      </c>
      <c r="L355" s="42">
        <f t="shared" si="5"/>
        <v>95662</v>
      </c>
      <c r="M355" s="33">
        <f t="shared" si="5"/>
        <v>0</v>
      </c>
      <c r="N355" s="29"/>
      <c r="O355" s="33"/>
      <c r="P355" s="29">
        <v>19290064</v>
      </c>
      <c r="Q355" s="34">
        <v>0</v>
      </c>
    </row>
    <row r="356" spans="1:17" ht="12.75">
      <c r="A356" s="26"/>
      <c r="B356" s="27"/>
      <c r="C356" s="19" t="s">
        <v>481</v>
      </c>
      <c r="D356" s="19"/>
      <c r="E356" s="19"/>
      <c r="F356" s="20">
        <v>19194402</v>
      </c>
      <c r="G356" s="24"/>
      <c r="H356" s="20"/>
      <c r="I356" s="22"/>
      <c r="J356" s="20">
        <v>95662</v>
      </c>
      <c r="K356" s="20">
        <v>0</v>
      </c>
      <c r="L356" s="43">
        <f t="shared" si="5"/>
        <v>95662</v>
      </c>
      <c r="M356" s="24">
        <f t="shared" si="5"/>
        <v>0</v>
      </c>
      <c r="N356" s="20"/>
      <c r="O356" s="24"/>
      <c r="P356" s="20">
        <v>19290064</v>
      </c>
      <c r="Q356" s="25">
        <v>0</v>
      </c>
    </row>
    <row r="357" spans="1:17" ht="12.75">
      <c r="A357" s="26"/>
      <c r="B357" s="27">
        <v>91</v>
      </c>
      <c r="C357" s="19" t="s">
        <v>482</v>
      </c>
      <c r="D357" s="19"/>
      <c r="E357" s="19"/>
      <c r="F357" s="20"/>
      <c r="G357" s="24"/>
      <c r="H357" s="20"/>
      <c r="I357" s="22"/>
      <c r="J357" s="20"/>
      <c r="K357" s="20"/>
      <c r="L357" s="43">
        <f t="shared" si="5"/>
        <v>0</v>
      </c>
      <c r="M357" s="24">
        <f t="shared" si="5"/>
        <v>0</v>
      </c>
      <c r="N357" s="20"/>
      <c r="O357" s="24"/>
      <c r="P357" s="20"/>
      <c r="Q357" s="25"/>
    </row>
    <row r="358" spans="1:17" ht="12.75">
      <c r="A358" s="26"/>
      <c r="B358" s="27"/>
      <c r="C358" s="28"/>
      <c r="D358" s="28" t="s">
        <v>483</v>
      </c>
      <c r="E358" s="28" t="s">
        <v>482</v>
      </c>
      <c r="F358" s="29">
        <v>456339</v>
      </c>
      <c r="G358" s="33"/>
      <c r="H358" s="29"/>
      <c r="I358" s="31"/>
      <c r="J358" s="29"/>
      <c r="K358" s="29"/>
      <c r="L358" s="42">
        <f t="shared" si="5"/>
        <v>0</v>
      </c>
      <c r="M358" s="33">
        <f t="shared" si="5"/>
        <v>0</v>
      </c>
      <c r="N358" s="29"/>
      <c r="O358" s="33"/>
      <c r="P358" s="29">
        <v>456339</v>
      </c>
      <c r="Q358" s="34"/>
    </row>
    <row r="359" spans="1:17" ht="12.75">
      <c r="A359" s="26"/>
      <c r="B359" s="27"/>
      <c r="C359" s="19" t="s">
        <v>484</v>
      </c>
      <c r="D359" s="19"/>
      <c r="E359" s="19"/>
      <c r="F359" s="20">
        <v>456339</v>
      </c>
      <c r="G359" s="24"/>
      <c r="H359" s="20"/>
      <c r="I359" s="22"/>
      <c r="J359" s="20"/>
      <c r="K359" s="20"/>
      <c r="L359" s="43">
        <f t="shared" si="5"/>
        <v>0</v>
      </c>
      <c r="M359" s="24">
        <f t="shared" si="5"/>
        <v>0</v>
      </c>
      <c r="N359" s="20"/>
      <c r="O359" s="24"/>
      <c r="P359" s="20">
        <v>456339</v>
      </c>
      <c r="Q359" s="25"/>
    </row>
    <row r="360" spans="1:17" ht="12.75">
      <c r="A360" s="26"/>
      <c r="B360" s="27">
        <v>92</v>
      </c>
      <c r="C360" s="19" t="s">
        <v>485</v>
      </c>
      <c r="D360" s="19"/>
      <c r="E360" s="19"/>
      <c r="F360" s="20"/>
      <c r="G360" s="24"/>
      <c r="H360" s="20"/>
      <c r="I360" s="22"/>
      <c r="J360" s="20"/>
      <c r="K360" s="20"/>
      <c r="L360" s="43">
        <f t="shared" si="5"/>
        <v>0</v>
      </c>
      <c r="M360" s="24">
        <f t="shared" si="5"/>
        <v>0</v>
      </c>
      <c r="N360" s="20"/>
      <c r="O360" s="24"/>
      <c r="P360" s="20"/>
      <c r="Q360" s="25"/>
    </row>
    <row r="361" spans="1:17" ht="12.75">
      <c r="A361" s="26"/>
      <c r="B361" s="27"/>
      <c r="C361" s="28"/>
      <c r="D361" s="28" t="s">
        <v>486</v>
      </c>
      <c r="E361" s="28" t="s">
        <v>485</v>
      </c>
      <c r="F361" s="29">
        <v>34602422</v>
      </c>
      <c r="G361" s="33">
        <v>34</v>
      </c>
      <c r="H361" s="29"/>
      <c r="I361" s="31"/>
      <c r="J361" s="29">
        <v>39560582</v>
      </c>
      <c r="K361" s="29">
        <v>0</v>
      </c>
      <c r="L361" s="42">
        <f t="shared" si="5"/>
        <v>39560582</v>
      </c>
      <c r="M361" s="33">
        <f t="shared" si="5"/>
        <v>0</v>
      </c>
      <c r="N361" s="29"/>
      <c r="O361" s="33"/>
      <c r="P361" s="29">
        <v>74163004</v>
      </c>
      <c r="Q361" s="34">
        <v>34</v>
      </c>
    </row>
    <row r="362" spans="1:17" ht="12.75">
      <c r="A362" s="26"/>
      <c r="B362" s="27"/>
      <c r="C362" s="19" t="s">
        <v>487</v>
      </c>
      <c r="D362" s="19"/>
      <c r="E362" s="19"/>
      <c r="F362" s="20">
        <v>34602422</v>
      </c>
      <c r="G362" s="24">
        <v>34</v>
      </c>
      <c r="H362" s="20"/>
      <c r="I362" s="22"/>
      <c r="J362" s="20">
        <v>39560582</v>
      </c>
      <c r="K362" s="20">
        <v>0</v>
      </c>
      <c r="L362" s="43">
        <f t="shared" si="5"/>
        <v>39560582</v>
      </c>
      <c r="M362" s="24">
        <f t="shared" si="5"/>
        <v>0</v>
      </c>
      <c r="N362" s="20"/>
      <c r="O362" s="24"/>
      <c r="P362" s="20">
        <v>74163004</v>
      </c>
      <c r="Q362" s="25">
        <v>34</v>
      </c>
    </row>
    <row r="363" spans="1:17" ht="12.75">
      <c r="A363" s="26"/>
      <c r="B363" s="27">
        <v>93</v>
      </c>
      <c r="C363" s="19" t="s">
        <v>488</v>
      </c>
      <c r="D363" s="19"/>
      <c r="E363" s="19"/>
      <c r="F363" s="20"/>
      <c r="G363" s="24"/>
      <c r="H363" s="20"/>
      <c r="I363" s="22"/>
      <c r="J363" s="20"/>
      <c r="K363" s="20"/>
      <c r="L363" s="43">
        <f t="shared" si="5"/>
        <v>0</v>
      </c>
      <c r="M363" s="24">
        <f t="shared" si="5"/>
        <v>0</v>
      </c>
      <c r="N363" s="20"/>
      <c r="O363" s="24"/>
      <c r="P363" s="20"/>
      <c r="Q363" s="25"/>
    </row>
    <row r="364" spans="1:17" ht="12.75">
      <c r="A364" s="26"/>
      <c r="B364" s="27"/>
      <c r="C364" s="28"/>
      <c r="D364" s="28" t="s">
        <v>489</v>
      </c>
      <c r="E364" s="28" t="s">
        <v>490</v>
      </c>
      <c r="F364" s="29">
        <v>1201</v>
      </c>
      <c r="G364" s="33">
        <v>130.66</v>
      </c>
      <c r="H364" s="29"/>
      <c r="I364" s="31"/>
      <c r="J364" s="29">
        <v>-130994</v>
      </c>
      <c r="K364" s="29">
        <v>0</v>
      </c>
      <c r="L364" s="42">
        <f t="shared" si="5"/>
        <v>-130994</v>
      </c>
      <c r="M364" s="33">
        <f t="shared" si="5"/>
        <v>0</v>
      </c>
      <c r="N364" s="29"/>
      <c r="O364" s="33"/>
      <c r="P364" s="29">
        <v>-129793</v>
      </c>
      <c r="Q364" s="34">
        <v>130.66</v>
      </c>
    </row>
    <row r="365" spans="1:17" ht="12.75">
      <c r="A365" s="26"/>
      <c r="B365" s="27"/>
      <c r="C365" s="28"/>
      <c r="D365" s="28" t="s">
        <v>491</v>
      </c>
      <c r="E365" s="28" t="s">
        <v>492</v>
      </c>
      <c r="F365" s="29">
        <v>4479776</v>
      </c>
      <c r="G365" s="33">
        <v>17.96</v>
      </c>
      <c r="H365" s="29"/>
      <c r="I365" s="31"/>
      <c r="J365" s="29"/>
      <c r="K365" s="29"/>
      <c r="L365" s="42">
        <f t="shared" si="5"/>
        <v>0</v>
      </c>
      <c r="M365" s="33">
        <f t="shared" si="5"/>
        <v>0</v>
      </c>
      <c r="N365" s="29"/>
      <c r="O365" s="33"/>
      <c r="P365" s="29">
        <v>4479776</v>
      </c>
      <c r="Q365" s="34">
        <v>17.96</v>
      </c>
    </row>
    <row r="366" spans="1:17" ht="12.75">
      <c r="A366" s="26"/>
      <c r="B366" s="27"/>
      <c r="C366" s="28"/>
      <c r="D366" s="28" t="s">
        <v>493</v>
      </c>
      <c r="E366" s="28" t="s">
        <v>494</v>
      </c>
      <c r="F366" s="29">
        <v>1566862</v>
      </c>
      <c r="G366" s="33">
        <v>7</v>
      </c>
      <c r="H366" s="29"/>
      <c r="I366" s="31"/>
      <c r="J366" s="29"/>
      <c r="K366" s="29"/>
      <c r="L366" s="42">
        <f t="shared" si="5"/>
        <v>0</v>
      </c>
      <c r="M366" s="33">
        <f t="shared" si="5"/>
        <v>0</v>
      </c>
      <c r="N366" s="29"/>
      <c r="O366" s="33"/>
      <c r="P366" s="29">
        <v>1566862</v>
      </c>
      <c r="Q366" s="34">
        <v>7</v>
      </c>
    </row>
    <row r="367" spans="1:17" ht="12.75">
      <c r="A367" s="26"/>
      <c r="B367" s="27"/>
      <c r="C367" s="28"/>
      <c r="D367" s="28" t="s">
        <v>495</v>
      </c>
      <c r="E367" s="28" t="s">
        <v>496</v>
      </c>
      <c r="F367" s="29">
        <v>20161193</v>
      </c>
      <c r="G367" s="33">
        <v>44.31</v>
      </c>
      <c r="H367" s="29"/>
      <c r="I367" s="31"/>
      <c r="J367" s="29"/>
      <c r="K367" s="29"/>
      <c r="L367" s="42">
        <f t="shared" si="5"/>
        <v>0</v>
      </c>
      <c r="M367" s="33">
        <f t="shared" si="5"/>
        <v>0</v>
      </c>
      <c r="N367" s="29"/>
      <c r="O367" s="33"/>
      <c r="P367" s="29">
        <v>20161193</v>
      </c>
      <c r="Q367" s="34">
        <v>44.31</v>
      </c>
    </row>
    <row r="368" spans="1:17" ht="12.75">
      <c r="A368" s="26"/>
      <c r="B368" s="27"/>
      <c r="C368" s="28"/>
      <c r="D368" s="28" t="s">
        <v>497</v>
      </c>
      <c r="E368" s="28" t="s">
        <v>498</v>
      </c>
      <c r="F368" s="29">
        <v>30769235</v>
      </c>
      <c r="G368" s="33">
        <v>117.34</v>
      </c>
      <c r="H368" s="29"/>
      <c r="I368" s="31"/>
      <c r="J368" s="29"/>
      <c r="K368" s="29"/>
      <c r="L368" s="42">
        <f t="shared" si="5"/>
        <v>0</v>
      </c>
      <c r="M368" s="33">
        <f t="shared" si="5"/>
        <v>0</v>
      </c>
      <c r="N368" s="29"/>
      <c r="O368" s="33"/>
      <c r="P368" s="29">
        <v>30769235</v>
      </c>
      <c r="Q368" s="34">
        <v>117.34</v>
      </c>
    </row>
    <row r="369" spans="1:17" ht="12.75">
      <c r="A369" s="26"/>
      <c r="B369" s="27"/>
      <c r="C369" s="28"/>
      <c r="D369" s="28" t="s">
        <v>499</v>
      </c>
      <c r="E369" s="28" t="s">
        <v>500</v>
      </c>
      <c r="F369" s="29">
        <v>34751165</v>
      </c>
      <c r="G369" s="33">
        <v>65.15</v>
      </c>
      <c r="H369" s="29"/>
      <c r="I369" s="31"/>
      <c r="J369" s="29"/>
      <c r="K369" s="29"/>
      <c r="L369" s="42">
        <f t="shared" si="5"/>
        <v>0</v>
      </c>
      <c r="M369" s="33">
        <f t="shared" si="5"/>
        <v>0</v>
      </c>
      <c r="N369" s="29"/>
      <c r="O369" s="33"/>
      <c r="P369" s="29">
        <v>34751165</v>
      </c>
      <c r="Q369" s="34">
        <v>65.15</v>
      </c>
    </row>
    <row r="370" spans="1:17" ht="12.75">
      <c r="A370" s="26"/>
      <c r="B370" s="27"/>
      <c r="C370" s="28"/>
      <c r="D370" s="28" t="s">
        <v>501</v>
      </c>
      <c r="E370" s="28" t="s">
        <v>502</v>
      </c>
      <c r="F370" s="29">
        <v>18030174</v>
      </c>
      <c r="G370" s="33">
        <v>71.08</v>
      </c>
      <c r="H370" s="29"/>
      <c r="I370" s="31"/>
      <c r="J370" s="29"/>
      <c r="K370" s="29"/>
      <c r="L370" s="42">
        <f t="shared" si="5"/>
        <v>0</v>
      </c>
      <c r="M370" s="33">
        <f t="shared" si="5"/>
        <v>0</v>
      </c>
      <c r="N370" s="29"/>
      <c r="O370" s="33"/>
      <c r="P370" s="29">
        <v>18030174</v>
      </c>
      <c r="Q370" s="34">
        <v>71.08</v>
      </c>
    </row>
    <row r="371" spans="1:17" ht="12.75">
      <c r="A371" s="26"/>
      <c r="B371" s="27"/>
      <c r="C371" s="28"/>
      <c r="D371" s="28" t="s">
        <v>503</v>
      </c>
      <c r="E371" s="28" t="s">
        <v>504</v>
      </c>
      <c r="F371" s="29">
        <v>19749980</v>
      </c>
      <c r="G371" s="33">
        <v>124.75</v>
      </c>
      <c r="H371" s="29"/>
      <c r="I371" s="31"/>
      <c r="J371" s="29"/>
      <c r="K371" s="29"/>
      <c r="L371" s="42">
        <f t="shared" si="5"/>
        <v>0</v>
      </c>
      <c r="M371" s="33">
        <f t="shared" si="5"/>
        <v>0</v>
      </c>
      <c r="N371" s="29"/>
      <c r="O371" s="33"/>
      <c r="P371" s="29">
        <v>19749980</v>
      </c>
      <c r="Q371" s="34">
        <v>124.75</v>
      </c>
    </row>
    <row r="372" spans="1:17" ht="12.75">
      <c r="A372" s="26"/>
      <c r="B372" s="27"/>
      <c r="C372" s="28"/>
      <c r="D372" s="28" t="s">
        <v>505</v>
      </c>
      <c r="E372" s="28" t="s">
        <v>506</v>
      </c>
      <c r="F372" s="29">
        <v>77552205</v>
      </c>
      <c r="G372" s="33">
        <v>601.21</v>
      </c>
      <c r="H372" s="29"/>
      <c r="I372" s="31"/>
      <c r="J372" s="29"/>
      <c r="K372" s="29"/>
      <c r="L372" s="42">
        <f t="shared" si="5"/>
        <v>0</v>
      </c>
      <c r="M372" s="33">
        <f t="shared" si="5"/>
        <v>0</v>
      </c>
      <c r="N372" s="29">
        <v>109000</v>
      </c>
      <c r="O372" s="33">
        <v>2</v>
      </c>
      <c r="P372" s="29">
        <f>+F372+L372+N372</f>
        <v>77661205</v>
      </c>
      <c r="Q372" s="66">
        <f>+G372+M372+O372</f>
        <v>603.21</v>
      </c>
    </row>
    <row r="373" spans="1:17" ht="12.75">
      <c r="A373" s="26"/>
      <c r="B373" s="27"/>
      <c r="C373" s="28"/>
      <c r="D373" s="28" t="s">
        <v>507</v>
      </c>
      <c r="E373" s="28" t="s">
        <v>508</v>
      </c>
      <c r="F373" s="29">
        <v>404154</v>
      </c>
      <c r="G373" s="33">
        <v>2</v>
      </c>
      <c r="H373" s="29"/>
      <c r="I373" s="31"/>
      <c r="J373" s="29"/>
      <c r="K373" s="29"/>
      <c r="L373" s="42">
        <f t="shared" si="5"/>
        <v>0</v>
      </c>
      <c r="M373" s="33">
        <f t="shared" si="5"/>
        <v>0</v>
      </c>
      <c r="N373" s="29"/>
      <c r="O373" s="33"/>
      <c r="P373" s="29">
        <v>404154</v>
      </c>
      <c r="Q373" s="34">
        <v>2</v>
      </c>
    </row>
    <row r="374" spans="1:17" ht="12.75">
      <c r="A374" s="26"/>
      <c r="B374" s="27"/>
      <c r="C374" s="28"/>
      <c r="D374" s="28" t="s">
        <v>509</v>
      </c>
      <c r="E374" s="28" t="s">
        <v>510</v>
      </c>
      <c r="F374" s="29">
        <v>1078757</v>
      </c>
      <c r="G374" s="33">
        <v>6</v>
      </c>
      <c r="H374" s="29"/>
      <c r="I374" s="31"/>
      <c r="J374" s="29"/>
      <c r="K374" s="29"/>
      <c r="L374" s="42">
        <f t="shared" si="5"/>
        <v>0</v>
      </c>
      <c r="M374" s="33">
        <f t="shared" si="5"/>
        <v>0</v>
      </c>
      <c r="N374" s="29"/>
      <c r="O374" s="33"/>
      <c r="P374" s="29">
        <v>1078757</v>
      </c>
      <c r="Q374" s="34">
        <v>6</v>
      </c>
    </row>
    <row r="375" spans="1:17" ht="12.75">
      <c r="A375" s="26"/>
      <c r="B375" s="27"/>
      <c r="C375" s="19" t="s">
        <v>511</v>
      </c>
      <c r="D375" s="19"/>
      <c r="E375" s="19"/>
      <c r="F375" s="20">
        <v>208544702</v>
      </c>
      <c r="G375" s="24">
        <v>1187.46</v>
      </c>
      <c r="H375" s="20"/>
      <c r="I375" s="22"/>
      <c r="J375" s="20">
        <v>-130994</v>
      </c>
      <c r="K375" s="20">
        <v>0</v>
      </c>
      <c r="L375" s="43">
        <f t="shared" si="5"/>
        <v>-130994</v>
      </c>
      <c r="M375" s="24">
        <f t="shared" si="5"/>
        <v>0</v>
      </c>
      <c r="N375" s="20">
        <f>SUM(N363:N374)</f>
        <v>109000</v>
      </c>
      <c r="O375" s="45">
        <f>SUM(O363:O374)</f>
        <v>2</v>
      </c>
      <c r="P375" s="20">
        <f>SUM(P364:P374)</f>
        <v>208522708</v>
      </c>
      <c r="Q375" s="67">
        <f>SUM(Q364:Q374)</f>
        <v>1189.46</v>
      </c>
    </row>
    <row r="376" spans="1:17" ht="12.75">
      <c r="A376" s="26"/>
      <c r="B376" s="27">
        <v>94</v>
      </c>
      <c r="C376" s="19" t="s">
        <v>512</v>
      </c>
      <c r="D376" s="19"/>
      <c r="E376" s="19"/>
      <c r="F376" s="20"/>
      <c r="G376" s="24"/>
      <c r="H376" s="20"/>
      <c r="I376" s="22"/>
      <c r="J376" s="20"/>
      <c r="K376" s="20"/>
      <c r="L376" s="43">
        <f t="shared" si="5"/>
        <v>0</v>
      </c>
      <c r="M376" s="24">
        <f t="shared" si="5"/>
        <v>0</v>
      </c>
      <c r="N376" s="20"/>
      <c r="O376" s="24"/>
      <c r="P376" s="20"/>
      <c r="Q376" s="25"/>
    </row>
    <row r="377" spans="1:17" ht="12.75">
      <c r="A377" s="26"/>
      <c r="B377" s="27"/>
      <c r="C377" s="28"/>
      <c r="D377" s="28" t="s">
        <v>513</v>
      </c>
      <c r="E377" s="28" t="s">
        <v>512</v>
      </c>
      <c r="F377" s="29">
        <v>4692125</v>
      </c>
      <c r="G377" s="33">
        <v>25.46</v>
      </c>
      <c r="H377" s="29"/>
      <c r="I377" s="31"/>
      <c r="J377" s="29"/>
      <c r="K377" s="29"/>
      <c r="L377" s="42">
        <f t="shared" si="5"/>
        <v>0</v>
      </c>
      <c r="M377" s="33">
        <f t="shared" si="5"/>
        <v>0</v>
      </c>
      <c r="N377" s="29"/>
      <c r="O377" s="33"/>
      <c r="P377" s="29">
        <v>4692125</v>
      </c>
      <c r="Q377" s="34">
        <v>25.46</v>
      </c>
    </row>
    <row r="378" spans="1:17" ht="12.75">
      <c r="A378" s="26"/>
      <c r="B378" s="27"/>
      <c r="C378" s="19" t="s">
        <v>514</v>
      </c>
      <c r="D378" s="19"/>
      <c r="E378" s="19"/>
      <c r="F378" s="20">
        <v>4692125</v>
      </c>
      <c r="G378" s="24">
        <v>25.46</v>
      </c>
      <c r="H378" s="20"/>
      <c r="I378" s="22"/>
      <c r="J378" s="20"/>
      <c r="K378" s="20"/>
      <c r="L378" s="43">
        <f t="shared" si="5"/>
        <v>0</v>
      </c>
      <c r="M378" s="24">
        <f t="shared" si="5"/>
        <v>0</v>
      </c>
      <c r="N378" s="20"/>
      <c r="O378" s="24"/>
      <c r="P378" s="20">
        <v>4692125</v>
      </c>
      <c r="Q378" s="25">
        <v>25.46</v>
      </c>
    </row>
    <row r="379" spans="1:17" ht="12.75">
      <c r="A379" s="26"/>
      <c r="B379" s="27">
        <v>95</v>
      </c>
      <c r="C379" s="19" t="s">
        <v>515</v>
      </c>
      <c r="D379" s="19"/>
      <c r="E379" s="19"/>
      <c r="F379" s="20"/>
      <c r="G379" s="24"/>
      <c r="H379" s="20"/>
      <c r="I379" s="22"/>
      <c r="J379" s="20"/>
      <c r="K379" s="20"/>
      <c r="L379" s="43">
        <f t="shared" si="5"/>
        <v>0</v>
      </c>
      <c r="M379" s="24">
        <f t="shared" si="5"/>
        <v>0</v>
      </c>
      <c r="N379" s="20"/>
      <c r="O379" s="24"/>
      <c r="P379" s="20"/>
      <c r="Q379" s="25"/>
    </row>
    <row r="380" spans="1:17" ht="12.75">
      <c r="A380" s="26"/>
      <c r="B380" s="27"/>
      <c r="C380" s="28"/>
      <c r="D380" s="28" t="s">
        <v>516</v>
      </c>
      <c r="E380" s="28" t="s">
        <v>515</v>
      </c>
      <c r="F380" s="29">
        <v>50000</v>
      </c>
      <c r="G380" s="33"/>
      <c r="H380" s="29"/>
      <c r="I380" s="31"/>
      <c r="J380" s="29"/>
      <c r="K380" s="29"/>
      <c r="L380" s="42">
        <f t="shared" si="5"/>
        <v>0</v>
      </c>
      <c r="M380" s="33">
        <f t="shared" si="5"/>
        <v>0</v>
      </c>
      <c r="N380" s="29"/>
      <c r="O380" s="33"/>
      <c r="P380" s="29">
        <v>50000</v>
      </c>
      <c r="Q380" s="34"/>
    </row>
    <row r="381" spans="1:17" ht="12.75">
      <c r="A381" s="26"/>
      <c r="B381" s="27"/>
      <c r="C381" s="19" t="s">
        <v>517</v>
      </c>
      <c r="D381" s="19"/>
      <c r="E381" s="19"/>
      <c r="F381" s="20">
        <v>50000</v>
      </c>
      <c r="G381" s="24"/>
      <c r="H381" s="20"/>
      <c r="I381" s="22"/>
      <c r="J381" s="20"/>
      <c r="K381" s="20"/>
      <c r="L381" s="43">
        <f t="shared" si="5"/>
        <v>0</v>
      </c>
      <c r="M381" s="24">
        <f t="shared" si="5"/>
        <v>0</v>
      </c>
      <c r="N381" s="20"/>
      <c r="O381" s="24"/>
      <c r="P381" s="20">
        <v>50000</v>
      </c>
      <c r="Q381" s="25"/>
    </row>
    <row r="382" spans="1:17" ht="12.75">
      <c r="A382" s="26"/>
      <c r="B382" s="27">
        <v>96</v>
      </c>
      <c r="C382" s="19" t="s">
        <v>518</v>
      </c>
      <c r="D382" s="19"/>
      <c r="E382" s="19"/>
      <c r="F382" s="20"/>
      <c r="G382" s="24"/>
      <c r="H382" s="20"/>
      <c r="I382" s="22"/>
      <c r="J382" s="20"/>
      <c r="K382" s="20"/>
      <c r="L382" s="43">
        <f t="shared" si="5"/>
        <v>0</v>
      </c>
      <c r="M382" s="24">
        <f t="shared" si="5"/>
        <v>0</v>
      </c>
      <c r="N382" s="20"/>
      <c r="O382" s="24"/>
      <c r="P382" s="20"/>
      <c r="Q382" s="25"/>
    </row>
    <row r="383" spans="1:17" ht="12.75">
      <c r="A383" s="26"/>
      <c r="B383" s="27"/>
      <c r="C383" s="28"/>
      <c r="D383" s="28" t="s">
        <v>519</v>
      </c>
      <c r="E383" s="28" t="s">
        <v>518</v>
      </c>
      <c r="F383" s="29">
        <v>21257683</v>
      </c>
      <c r="G383" s="33">
        <v>72.6</v>
      </c>
      <c r="H383" s="29"/>
      <c r="I383" s="31"/>
      <c r="J383" s="29"/>
      <c r="K383" s="29"/>
      <c r="L383" s="42">
        <f t="shared" si="5"/>
        <v>0</v>
      </c>
      <c r="M383" s="33">
        <f t="shared" si="5"/>
        <v>0</v>
      </c>
      <c r="N383" s="29">
        <v>20786846</v>
      </c>
      <c r="O383" s="33">
        <v>0</v>
      </c>
      <c r="P383" s="29">
        <v>42044529</v>
      </c>
      <c r="Q383" s="34">
        <v>72.6</v>
      </c>
    </row>
    <row r="384" spans="1:17" ht="12.75">
      <c r="A384" s="26"/>
      <c r="B384" s="27"/>
      <c r="C384" s="19" t="s">
        <v>520</v>
      </c>
      <c r="D384" s="19"/>
      <c r="E384" s="19"/>
      <c r="F384" s="20">
        <v>21257683</v>
      </c>
      <c r="G384" s="24">
        <v>72.6</v>
      </c>
      <c r="H384" s="20"/>
      <c r="I384" s="22"/>
      <c r="J384" s="20"/>
      <c r="K384" s="20"/>
      <c r="L384" s="43">
        <f t="shared" si="5"/>
        <v>0</v>
      </c>
      <c r="M384" s="24">
        <f t="shared" si="5"/>
        <v>0</v>
      </c>
      <c r="N384" s="20">
        <v>20786846</v>
      </c>
      <c r="O384" s="24">
        <v>0</v>
      </c>
      <c r="P384" s="20">
        <v>42044529</v>
      </c>
      <c r="Q384" s="25">
        <v>72.6</v>
      </c>
    </row>
    <row r="385" spans="1:17" ht="12.75">
      <c r="A385" s="26"/>
      <c r="B385" s="27">
        <v>97</v>
      </c>
      <c r="C385" s="19" t="s">
        <v>521</v>
      </c>
      <c r="D385" s="19"/>
      <c r="E385" s="19"/>
      <c r="F385" s="20"/>
      <c r="G385" s="24"/>
      <c r="H385" s="20"/>
      <c r="I385" s="22"/>
      <c r="J385" s="20"/>
      <c r="K385" s="20"/>
      <c r="L385" s="43">
        <f t="shared" si="5"/>
        <v>0</v>
      </c>
      <c r="M385" s="24">
        <f t="shared" si="5"/>
        <v>0</v>
      </c>
      <c r="N385" s="20"/>
      <c r="O385" s="24"/>
      <c r="P385" s="20"/>
      <c r="Q385" s="25"/>
    </row>
    <row r="386" spans="1:17" ht="12.75">
      <c r="A386" s="26"/>
      <c r="B386" s="27"/>
      <c r="C386" s="28"/>
      <c r="D386" s="28" t="s">
        <v>522</v>
      </c>
      <c r="E386" s="28" t="s">
        <v>523</v>
      </c>
      <c r="F386" s="29">
        <v>305931</v>
      </c>
      <c r="G386" s="33"/>
      <c r="H386" s="29"/>
      <c r="I386" s="31"/>
      <c r="J386" s="29"/>
      <c r="K386" s="29"/>
      <c r="L386" s="42">
        <f t="shared" si="5"/>
        <v>0</v>
      </c>
      <c r="M386" s="33">
        <f t="shared" si="5"/>
        <v>0</v>
      </c>
      <c r="N386" s="29"/>
      <c r="O386" s="33"/>
      <c r="P386" s="29">
        <v>305931</v>
      </c>
      <c r="Q386" s="34"/>
    </row>
    <row r="387" spans="1:17" ht="12.75">
      <c r="A387" s="26"/>
      <c r="B387" s="27"/>
      <c r="C387" s="19" t="s">
        <v>524</v>
      </c>
      <c r="D387" s="19"/>
      <c r="E387" s="19"/>
      <c r="F387" s="20">
        <v>305931</v>
      </c>
      <c r="G387" s="24"/>
      <c r="H387" s="20"/>
      <c r="I387" s="22"/>
      <c r="J387" s="20"/>
      <c r="K387" s="20"/>
      <c r="L387" s="43">
        <f t="shared" si="5"/>
        <v>0</v>
      </c>
      <c r="M387" s="24">
        <f t="shared" si="5"/>
        <v>0</v>
      </c>
      <c r="N387" s="20"/>
      <c r="O387" s="24"/>
      <c r="P387" s="20">
        <v>305931</v>
      </c>
      <c r="Q387" s="25"/>
    </row>
    <row r="388" spans="1:17" ht="12.75">
      <c r="A388" s="26"/>
      <c r="B388" s="27">
        <v>98</v>
      </c>
      <c r="C388" s="19" t="s">
        <v>525</v>
      </c>
      <c r="D388" s="19"/>
      <c r="E388" s="19"/>
      <c r="F388" s="20"/>
      <c r="G388" s="24"/>
      <c r="H388" s="20"/>
      <c r="I388" s="22"/>
      <c r="J388" s="20"/>
      <c r="K388" s="20"/>
      <c r="L388" s="43">
        <f t="shared" si="5"/>
        <v>0</v>
      </c>
      <c r="M388" s="24">
        <f t="shared" si="5"/>
        <v>0</v>
      </c>
      <c r="N388" s="20"/>
      <c r="O388" s="24"/>
      <c r="P388" s="20"/>
      <c r="Q388" s="25"/>
    </row>
    <row r="389" spans="1:17" ht="12.75">
      <c r="A389" s="26"/>
      <c r="B389" s="27"/>
      <c r="C389" s="28"/>
      <c r="D389" s="28" t="s">
        <v>526</v>
      </c>
      <c r="E389" s="28" t="s">
        <v>527</v>
      </c>
      <c r="F389" s="29">
        <v>5713797</v>
      </c>
      <c r="G389" s="33">
        <v>38.28</v>
      </c>
      <c r="H389" s="29"/>
      <c r="I389" s="31"/>
      <c r="J389" s="29"/>
      <c r="K389" s="29"/>
      <c r="L389" s="42">
        <f t="shared" si="5"/>
        <v>0</v>
      </c>
      <c r="M389" s="33">
        <f t="shared" si="5"/>
        <v>0</v>
      </c>
      <c r="N389" s="29">
        <f>44200+22500</f>
        <v>66700</v>
      </c>
      <c r="O389" s="33"/>
      <c r="P389" s="29">
        <f>+F389+L389+N389</f>
        <v>5780497</v>
      </c>
      <c r="Q389" s="34">
        <v>38.28</v>
      </c>
    </row>
    <row r="390" spans="1:17" ht="12.75">
      <c r="A390" s="26"/>
      <c r="B390" s="27"/>
      <c r="C390" s="28"/>
      <c r="D390" s="28" t="s">
        <v>528</v>
      </c>
      <c r="E390" s="28" t="s">
        <v>529</v>
      </c>
      <c r="F390" s="29">
        <v>4647331</v>
      </c>
      <c r="G390" s="33">
        <v>22</v>
      </c>
      <c r="H390" s="29"/>
      <c r="I390" s="31"/>
      <c r="J390" s="29"/>
      <c r="K390" s="29"/>
      <c r="L390" s="42">
        <f t="shared" si="5"/>
        <v>0</v>
      </c>
      <c r="M390" s="33">
        <f t="shared" si="5"/>
        <v>0</v>
      </c>
      <c r="N390" s="29"/>
      <c r="O390" s="33"/>
      <c r="P390" s="29">
        <v>4647331</v>
      </c>
      <c r="Q390" s="34">
        <v>22</v>
      </c>
    </row>
    <row r="391" spans="1:17" ht="12.75">
      <c r="A391" s="26"/>
      <c r="B391" s="27"/>
      <c r="C391" s="19" t="s">
        <v>530</v>
      </c>
      <c r="D391" s="19"/>
      <c r="E391" s="19"/>
      <c r="F391" s="20">
        <v>10361128</v>
      </c>
      <c r="G391" s="24">
        <v>60.28</v>
      </c>
      <c r="H391" s="20"/>
      <c r="I391" s="22"/>
      <c r="J391" s="20"/>
      <c r="K391" s="20"/>
      <c r="L391" s="43">
        <f t="shared" si="5"/>
        <v>0</v>
      </c>
      <c r="M391" s="24">
        <f t="shared" si="5"/>
        <v>0</v>
      </c>
      <c r="N391" s="20">
        <f>SUM(N389:N390)</f>
        <v>66700</v>
      </c>
      <c r="O391" s="24"/>
      <c r="P391" s="20">
        <f>SUM(P389:P390)</f>
        <v>10427828</v>
      </c>
      <c r="Q391" s="25">
        <v>60.28</v>
      </c>
    </row>
    <row r="392" spans="1:17" ht="12.75">
      <c r="A392" s="26"/>
      <c r="B392" s="27">
        <v>99</v>
      </c>
      <c r="C392" s="19" t="s">
        <v>531</v>
      </c>
      <c r="D392" s="19"/>
      <c r="E392" s="19"/>
      <c r="F392" s="20"/>
      <c r="G392" s="24"/>
      <c r="H392" s="20"/>
      <c r="I392" s="22"/>
      <c r="J392" s="20"/>
      <c r="K392" s="20"/>
      <c r="L392" s="43">
        <f t="shared" si="5"/>
        <v>0</v>
      </c>
      <c r="M392" s="24">
        <f t="shared" si="5"/>
        <v>0</v>
      </c>
      <c r="N392" s="20"/>
      <c r="O392" s="24"/>
      <c r="P392" s="20"/>
      <c r="Q392" s="25"/>
    </row>
    <row r="393" spans="1:17" ht="12.75">
      <c r="A393" s="26"/>
      <c r="B393" s="27"/>
      <c r="C393" s="28"/>
      <c r="D393" s="28" t="s">
        <v>532</v>
      </c>
      <c r="E393" s="28" t="s">
        <v>533</v>
      </c>
      <c r="F393" s="29">
        <v>6693366</v>
      </c>
      <c r="G393" s="33"/>
      <c r="H393" s="29"/>
      <c r="I393" s="31"/>
      <c r="J393" s="29"/>
      <c r="K393" s="29"/>
      <c r="L393" s="42">
        <f t="shared" si="5"/>
        <v>0</v>
      </c>
      <c r="M393" s="33">
        <f t="shared" si="5"/>
        <v>0</v>
      </c>
      <c r="N393" s="29">
        <v>4932997</v>
      </c>
      <c r="O393" s="33">
        <v>0</v>
      </c>
      <c r="P393" s="29">
        <v>11626363</v>
      </c>
      <c r="Q393" s="34">
        <v>0</v>
      </c>
    </row>
    <row r="394" spans="1:17" ht="12.75">
      <c r="A394" s="26"/>
      <c r="B394" s="27"/>
      <c r="C394" s="28"/>
      <c r="D394" s="28" t="s">
        <v>534</v>
      </c>
      <c r="E394" s="28" t="s">
        <v>535</v>
      </c>
      <c r="F394" s="29">
        <v>4489988</v>
      </c>
      <c r="G394" s="33"/>
      <c r="H394" s="29"/>
      <c r="I394" s="31"/>
      <c r="J394" s="29"/>
      <c r="K394" s="29"/>
      <c r="L394" s="42">
        <f t="shared" si="5"/>
        <v>0</v>
      </c>
      <c r="M394" s="33">
        <f t="shared" si="5"/>
        <v>0</v>
      </c>
      <c r="N394" s="29">
        <v>5218761</v>
      </c>
      <c r="O394" s="33"/>
      <c r="P394" s="29">
        <v>9708749</v>
      </c>
      <c r="Q394" s="34"/>
    </row>
    <row r="395" spans="1:17" ht="12.75">
      <c r="A395" s="26"/>
      <c r="B395" s="27"/>
      <c r="C395" s="28"/>
      <c r="D395" s="28" t="s">
        <v>536</v>
      </c>
      <c r="E395" s="28" t="s">
        <v>537</v>
      </c>
      <c r="F395" s="29">
        <v>9685617</v>
      </c>
      <c r="G395" s="33">
        <v>35.5</v>
      </c>
      <c r="H395" s="29"/>
      <c r="I395" s="31"/>
      <c r="J395" s="29"/>
      <c r="K395" s="29"/>
      <c r="L395" s="42">
        <f t="shared" si="5"/>
        <v>0</v>
      </c>
      <c r="M395" s="33">
        <f t="shared" si="5"/>
        <v>0</v>
      </c>
      <c r="N395" s="29">
        <v>12009680</v>
      </c>
      <c r="O395" s="33"/>
      <c r="P395" s="29">
        <v>21695297</v>
      </c>
      <c r="Q395" s="34">
        <v>35.5</v>
      </c>
    </row>
    <row r="396" spans="1:17" ht="12.75">
      <c r="A396" s="26"/>
      <c r="B396" s="27"/>
      <c r="C396" s="19" t="s">
        <v>538</v>
      </c>
      <c r="D396" s="19"/>
      <c r="E396" s="19"/>
      <c r="F396" s="20">
        <v>20868971</v>
      </c>
      <c r="G396" s="24">
        <v>35.5</v>
      </c>
      <c r="H396" s="20"/>
      <c r="I396" s="22"/>
      <c r="J396" s="20"/>
      <c r="K396" s="20"/>
      <c r="L396" s="43">
        <f aca="true" t="shared" si="6" ref="L396:M459">J396+H396</f>
        <v>0</v>
      </c>
      <c r="M396" s="24">
        <f t="shared" si="6"/>
        <v>0</v>
      </c>
      <c r="N396" s="20">
        <v>22161438</v>
      </c>
      <c r="O396" s="24">
        <v>0</v>
      </c>
      <c r="P396" s="20">
        <v>43030409</v>
      </c>
      <c r="Q396" s="25">
        <v>35.5</v>
      </c>
    </row>
    <row r="397" spans="1:17" ht="12.75">
      <c r="A397" s="26"/>
      <c r="B397" s="27">
        <v>100</v>
      </c>
      <c r="C397" s="19" t="s">
        <v>539</v>
      </c>
      <c r="D397" s="19"/>
      <c r="E397" s="19"/>
      <c r="F397" s="20"/>
      <c r="G397" s="24"/>
      <c r="H397" s="20"/>
      <c r="I397" s="22"/>
      <c r="J397" s="20"/>
      <c r="K397" s="20"/>
      <c r="L397" s="43">
        <f t="shared" si="6"/>
        <v>0</v>
      </c>
      <c r="M397" s="24">
        <f t="shared" si="6"/>
        <v>0</v>
      </c>
      <c r="N397" s="20"/>
      <c r="O397" s="24"/>
      <c r="P397" s="20"/>
      <c r="Q397" s="25"/>
    </row>
    <row r="398" spans="1:17" ht="12.75">
      <c r="A398" s="26"/>
      <c r="B398" s="27"/>
      <c r="C398" s="28"/>
      <c r="D398" s="28" t="s">
        <v>540</v>
      </c>
      <c r="E398" s="28" t="s">
        <v>541</v>
      </c>
      <c r="F398" s="29">
        <v>612349</v>
      </c>
      <c r="G398" s="33">
        <v>5</v>
      </c>
      <c r="H398" s="29"/>
      <c r="I398" s="31"/>
      <c r="J398" s="29"/>
      <c r="K398" s="29"/>
      <c r="L398" s="42">
        <f t="shared" si="6"/>
        <v>0</v>
      </c>
      <c r="M398" s="33">
        <f t="shared" si="6"/>
        <v>0</v>
      </c>
      <c r="N398" s="29"/>
      <c r="O398" s="33"/>
      <c r="P398" s="29">
        <v>612349</v>
      </c>
      <c r="Q398" s="34">
        <v>5</v>
      </c>
    </row>
    <row r="399" spans="1:17" ht="12.75">
      <c r="A399" s="26"/>
      <c r="B399" s="27"/>
      <c r="C399" s="28"/>
      <c r="D399" s="28" t="s">
        <v>542</v>
      </c>
      <c r="E399" s="28" t="s">
        <v>543</v>
      </c>
      <c r="F399" s="29">
        <v>1153882</v>
      </c>
      <c r="G399" s="33">
        <v>7.6</v>
      </c>
      <c r="H399" s="29"/>
      <c r="I399" s="31"/>
      <c r="J399" s="29"/>
      <c r="K399" s="29"/>
      <c r="L399" s="42">
        <f t="shared" si="6"/>
        <v>0</v>
      </c>
      <c r="M399" s="33">
        <f t="shared" si="6"/>
        <v>0</v>
      </c>
      <c r="N399" s="29"/>
      <c r="O399" s="33"/>
      <c r="P399" s="29">
        <v>1153882</v>
      </c>
      <c r="Q399" s="34">
        <v>7.6</v>
      </c>
    </row>
    <row r="400" spans="1:17" ht="12.75">
      <c r="A400" s="26"/>
      <c r="B400" s="27"/>
      <c r="C400" s="28"/>
      <c r="D400" s="28" t="s">
        <v>544</v>
      </c>
      <c r="E400" s="28" t="s">
        <v>545</v>
      </c>
      <c r="F400" s="29">
        <v>4106823</v>
      </c>
      <c r="G400" s="33">
        <v>19</v>
      </c>
      <c r="H400" s="29"/>
      <c r="I400" s="31"/>
      <c r="J400" s="29"/>
      <c r="K400" s="29"/>
      <c r="L400" s="42">
        <f t="shared" si="6"/>
        <v>0</v>
      </c>
      <c r="M400" s="33">
        <f t="shared" si="6"/>
        <v>0</v>
      </c>
      <c r="N400" s="29"/>
      <c r="O400" s="33"/>
      <c r="P400" s="29">
        <v>4106823</v>
      </c>
      <c r="Q400" s="34">
        <v>19</v>
      </c>
    </row>
    <row r="401" spans="1:17" ht="12.75">
      <c r="A401" s="26"/>
      <c r="B401" s="27"/>
      <c r="C401" s="28"/>
      <c r="D401" s="28" t="s">
        <v>546</v>
      </c>
      <c r="E401" s="28" t="s">
        <v>547</v>
      </c>
      <c r="F401" s="29">
        <v>456339</v>
      </c>
      <c r="G401" s="33">
        <v>3.5</v>
      </c>
      <c r="H401" s="29"/>
      <c r="I401" s="31"/>
      <c r="J401" s="29">
        <v>20000</v>
      </c>
      <c r="K401" s="29">
        <v>0</v>
      </c>
      <c r="L401" s="42">
        <f t="shared" si="6"/>
        <v>20000</v>
      </c>
      <c r="M401" s="33">
        <f t="shared" si="6"/>
        <v>0</v>
      </c>
      <c r="N401" s="29"/>
      <c r="O401" s="33"/>
      <c r="P401" s="29">
        <v>476339</v>
      </c>
      <c r="Q401" s="34">
        <v>3.5</v>
      </c>
    </row>
    <row r="402" spans="1:17" ht="12.75">
      <c r="A402" s="26"/>
      <c r="B402" s="27"/>
      <c r="C402" s="19" t="s">
        <v>548</v>
      </c>
      <c r="D402" s="19"/>
      <c r="E402" s="19"/>
      <c r="F402" s="20">
        <v>6329393</v>
      </c>
      <c r="G402" s="24">
        <v>35.1</v>
      </c>
      <c r="H402" s="20"/>
      <c r="I402" s="22"/>
      <c r="J402" s="20">
        <v>20000</v>
      </c>
      <c r="K402" s="20">
        <v>0</v>
      </c>
      <c r="L402" s="43">
        <f t="shared" si="6"/>
        <v>20000</v>
      </c>
      <c r="M402" s="24">
        <f t="shared" si="6"/>
        <v>0</v>
      </c>
      <c r="N402" s="20"/>
      <c r="O402" s="24"/>
      <c r="P402" s="20">
        <v>6349393</v>
      </c>
      <c r="Q402" s="25">
        <v>35.1</v>
      </c>
    </row>
    <row r="403" spans="1:17" ht="12.75">
      <c r="A403" s="26"/>
      <c r="B403" s="27">
        <v>101</v>
      </c>
      <c r="C403" s="19" t="s">
        <v>549</v>
      </c>
      <c r="D403" s="19"/>
      <c r="E403" s="19"/>
      <c r="F403" s="20"/>
      <c r="G403" s="24"/>
      <c r="H403" s="20"/>
      <c r="I403" s="22"/>
      <c r="J403" s="20"/>
      <c r="K403" s="20"/>
      <c r="L403" s="43">
        <f t="shared" si="6"/>
        <v>0</v>
      </c>
      <c r="M403" s="24">
        <f t="shared" si="6"/>
        <v>0</v>
      </c>
      <c r="N403" s="20"/>
      <c r="O403" s="24"/>
      <c r="P403" s="20"/>
      <c r="Q403" s="25"/>
    </row>
    <row r="404" spans="1:17" ht="12.75">
      <c r="A404" s="26"/>
      <c r="B404" s="27"/>
      <c r="C404" s="28"/>
      <c r="D404" s="28" t="s">
        <v>550</v>
      </c>
      <c r="E404" s="28" t="s">
        <v>551</v>
      </c>
      <c r="F404" s="29">
        <v>29180168</v>
      </c>
      <c r="G404" s="33">
        <v>54.8</v>
      </c>
      <c r="H404" s="29"/>
      <c r="I404" s="31"/>
      <c r="J404" s="29">
        <v>-440722</v>
      </c>
      <c r="K404" s="29">
        <v>0</v>
      </c>
      <c r="L404" s="42">
        <f t="shared" si="6"/>
        <v>-440722</v>
      </c>
      <c r="M404" s="33">
        <f t="shared" si="6"/>
        <v>0</v>
      </c>
      <c r="N404" s="29"/>
      <c r="O404" s="33"/>
      <c r="P404" s="29">
        <v>28739446</v>
      </c>
      <c r="Q404" s="34">
        <v>54.8</v>
      </c>
    </row>
    <row r="405" spans="1:17" ht="12.75">
      <c r="A405" s="26"/>
      <c r="B405" s="27"/>
      <c r="C405" s="28"/>
      <c r="D405" s="28" t="s">
        <v>552</v>
      </c>
      <c r="E405" s="28" t="s">
        <v>553</v>
      </c>
      <c r="F405" s="29">
        <v>5457809</v>
      </c>
      <c r="G405" s="33">
        <v>35.7</v>
      </c>
      <c r="H405" s="29"/>
      <c r="I405" s="31"/>
      <c r="J405" s="29"/>
      <c r="K405" s="29"/>
      <c r="L405" s="42">
        <f t="shared" si="6"/>
        <v>0</v>
      </c>
      <c r="M405" s="33">
        <f t="shared" si="6"/>
        <v>0</v>
      </c>
      <c r="N405" s="29"/>
      <c r="O405" s="33"/>
      <c r="P405" s="29">
        <v>5457809</v>
      </c>
      <c r="Q405" s="34">
        <v>35.7</v>
      </c>
    </row>
    <row r="406" spans="1:17" ht="12.75">
      <c r="A406" s="26"/>
      <c r="B406" s="27"/>
      <c r="C406" s="28"/>
      <c r="D406" s="28" t="s">
        <v>554</v>
      </c>
      <c r="E406" s="28" t="s">
        <v>555</v>
      </c>
      <c r="F406" s="29">
        <v>47706667</v>
      </c>
      <c r="G406" s="33">
        <v>274.32</v>
      </c>
      <c r="H406" s="29"/>
      <c r="I406" s="31"/>
      <c r="J406" s="29"/>
      <c r="K406" s="29"/>
      <c r="L406" s="42">
        <f t="shared" si="6"/>
        <v>0</v>
      </c>
      <c r="M406" s="33">
        <f t="shared" si="6"/>
        <v>0</v>
      </c>
      <c r="N406" s="29"/>
      <c r="O406" s="33"/>
      <c r="P406" s="29">
        <v>47706667</v>
      </c>
      <c r="Q406" s="34">
        <v>274.32</v>
      </c>
    </row>
    <row r="407" spans="1:17" ht="12.75">
      <c r="A407" s="26"/>
      <c r="B407" s="27"/>
      <c r="C407" s="28"/>
      <c r="D407" s="28" t="s">
        <v>556</v>
      </c>
      <c r="E407" s="28" t="s">
        <v>557</v>
      </c>
      <c r="F407" s="29">
        <v>8525770</v>
      </c>
      <c r="G407" s="33">
        <v>23.75</v>
      </c>
      <c r="H407" s="29"/>
      <c r="I407" s="31"/>
      <c r="J407" s="29"/>
      <c r="K407" s="29"/>
      <c r="L407" s="42">
        <f t="shared" si="6"/>
        <v>0</v>
      </c>
      <c r="M407" s="33">
        <f t="shared" si="6"/>
        <v>0</v>
      </c>
      <c r="N407" s="29">
        <v>86707</v>
      </c>
      <c r="O407" s="33">
        <v>0</v>
      </c>
      <c r="P407" s="29">
        <v>8612477</v>
      </c>
      <c r="Q407" s="34">
        <v>23.75</v>
      </c>
    </row>
    <row r="408" spans="1:17" ht="12.75">
      <c r="A408" s="26"/>
      <c r="B408" s="27"/>
      <c r="C408" s="19" t="s">
        <v>558</v>
      </c>
      <c r="D408" s="19"/>
      <c r="E408" s="19"/>
      <c r="F408" s="20">
        <v>90870414</v>
      </c>
      <c r="G408" s="24">
        <v>388.57</v>
      </c>
      <c r="H408" s="20"/>
      <c r="I408" s="22"/>
      <c r="J408" s="20">
        <v>-440722</v>
      </c>
      <c r="K408" s="20">
        <v>0</v>
      </c>
      <c r="L408" s="43">
        <f t="shared" si="6"/>
        <v>-440722</v>
      </c>
      <c r="M408" s="24">
        <f t="shared" si="6"/>
        <v>0</v>
      </c>
      <c r="N408" s="20">
        <v>86707</v>
      </c>
      <c r="O408" s="24">
        <v>0</v>
      </c>
      <c r="P408" s="20">
        <v>90516399</v>
      </c>
      <c r="Q408" s="25">
        <v>388.57</v>
      </c>
    </row>
    <row r="409" spans="1:17" ht="12.75">
      <c r="A409" s="26"/>
      <c r="B409" s="27">
        <v>102</v>
      </c>
      <c r="C409" s="19" t="s">
        <v>559</v>
      </c>
      <c r="D409" s="19"/>
      <c r="E409" s="19"/>
      <c r="F409" s="20"/>
      <c r="G409" s="24"/>
      <c r="H409" s="20"/>
      <c r="I409" s="22"/>
      <c r="J409" s="20"/>
      <c r="K409" s="20"/>
      <c r="L409" s="43">
        <f t="shared" si="6"/>
        <v>0</v>
      </c>
      <c r="M409" s="24">
        <f t="shared" si="6"/>
        <v>0</v>
      </c>
      <c r="N409" s="20"/>
      <c r="O409" s="24"/>
      <c r="P409" s="20"/>
      <c r="Q409" s="25"/>
    </row>
    <row r="410" spans="1:17" ht="12.75">
      <c r="A410" s="26"/>
      <c r="B410" s="27"/>
      <c r="C410" s="28"/>
      <c r="D410" s="28" t="s">
        <v>560</v>
      </c>
      <c r="E410" s="28" t="s">
        <v>559</v>
      </c>
      <c r="F410" s="29">
        <v>3027843</v>
      </c>
      <c r="G410" s="33">
        <v>14</v>
      </c>
      <c r="H410" s="29"/>
      <c r="I410" s="31"/>
      <c r="J410" s="29"/>
      <c r="K410" s="29"/>
      <c r="L410" s="42">
        <f t="shared" si="6"/>
        <v>0</v>
      </c>
      <c r="M410" s="33">
        <f t="shared" si="6"/>
        <v>0</v>
      </c>
      <c r="N410" s="29"/>
      <c r="O410" s="33"/>
      <c r="P410" s="29">
        <v>3027843</v>
      </c>
      <c r="Q410" s="34">
        <v>14</v>
      </c>
    </row>
    <row r="411" spans="1:17" ht="12.75">
      <c r="A411" s="26"/>
      <c r="B411" s="27"/>
      <c r="C411" s="19" t="s">
        <v>561</v>
      </c>
      <c r="D411" s="19"/>
      <c r="E411" s="19"/>
      <c r="F411" s="20">
        <v>3027843</v>
      </c>
      <c r="G411" s="24">
        <v>14</v>
      </c>
      <c r="H411" s="20"/>
      <c r="I411" s="22"/>
      <c r="J411" s="20"/>
      <c r="K411" s="20"/>
      <c r="L411" s="43">
        <f t="shared" si="6"/>
        <v>0</v>
      </c>
      <c r="M411" s="24">
        <f t="shared" si="6"/>
        <v>0</v>
      </c>
      <c r="N411" s="20"/>
      <c r="O411" s="24"/>
      <c r="P411" s="20">
        <v>3027843</v>
      </c>
      <c r="Q411" s="25">
        <v>14</v>
      </c>
    </row>
    <row r="412" spans="1:17" ht="12.75">
      <c r="A412" s="26"/>
      <c r="B412" s="27">
        <v>103</v>
      </c>
      <c r="C412" s="19" t="s">
        <v>562</v>
      </c>
      <c r="D412" s="19"/>
      <c r="E412" s="19"/>
      <c r="F412" s="20"/>
      <c r="G412" s="24"/>
      <c r="H412" s="20"/>
      <c r="I412" s="22"/>
      <c r="J412" s="20"/>
      <c r="K412" s="20"/>
      <c r="L412" s="43">
        <f t="shared" si="6"/>
        <v>0</v>
      </c>
      <c r="M412" s="24">
        <f t="shared" si="6"/>
        <v>0</v>
      </c>
      <c r="N412" s="20"/>
      <c r="O412" s="24"/>
      <c r="P412" s="20"/>
      <c r="Q412" s="25"/>
    </row>
    <row r="413" spans="1:17" ht="12.75">
      <c r="A413" s="26"/>
      <c r="B413" s="27"/>
      <c r="C413" s="28"/>
      <c r="D413" s="28" t="s">
        <v>563</v>
      </c>
      <c r="E413" s="28" t="s">
        <v>562</v>
      </c>
      <c r="F413" s="29">
        <v>2924237</v>
      </c>
      <c r="G413" s="33">
        <v>8</v>
      </c>
      <c r="H413" s="29"/>
      <c r="I413" s="31"/>
      <c r="J413" s="29"/>
      <c r="K413" s="29"/>
      <c r="L413" s="42">
        <f t="shared" si="6"/>
        <v>0</v>
      </c>
      <c r="M413" s="33">
        <f t="shared" si="6"/>
        <v>0</v>
      </c>
      <c r="N413" s="29"/>
      <c r="O413" s="33"/>
      <c r="P413" s="29">
        <v>2924237</v>
      </c>
      <c r="Q413" s="34">
        <v>8</v>
      </c>
    </row>
    <row r="414" spans="1:17" ht="12.75">
      <c r="A414" s="26"/>
      <c r="B414" s="27"/>
      <c r="C414" s="19" t="s">
        <v>564</v>
      </c>
      <c r="D414" s="19"/>
      <c r="E414" s="19"/>
      <c r="F414" s="20">
        <v>2924237</v>
      </c>
      <c r="G414" s="24">
        <v>8</v>
      </c>
      <c r="H414" s="20"/>
      <c r="I414" s="22"/>
      <c r="J414" s="20"/>
      <c r="K414" s="20"/>
      <c r="L414" s="43">
        <f t="shared" si="6"/>
        <v>0</v>
      </c>
      <c r="M414" s="24">
        <f t="shared" si="6"/>
        <v>0</v>
      </c>
      <c r="N414" s="20"/>
      <c r="O414" s="24"/>
      <c r="P414" s="20">
        <v>2924237</v>
      </c>
      <c r="Q414" s="25">
        <v>8</v>
      </c>
    </row>
    <row r="415" spans="1:17" ht="12.75">
      <c r="A415" s="26"/>
      <c r="B415" s="27">
        <v>104</v>
      </c>
      <c r="C415" s="19" t="s">
        <v>565</v>
      </c>
      <c r="D415" s="19"/>
      <c r="E415" s="19"/>
      <c r="F415" s="20"/>
      <c r="G415" s="24"/>
      <c r="H415" s="20"/>
      <c r="I415" s="22"/>
      <c r="J415" s="20"/>
      <c r="K415" s="20"/>
      <c r="L415" s="43">
        <f t="shared" si="6"/>
        <v>0</v>
      </c>
      <c r="M415" s="24">
        <f t="shared" si="6"/>
        <v>0</v>
      </c>
      <c r="N415" s="20"/>
      <c r="O415" s="24"/>
      <c r="P415" s="20"/>
      <c r="Q415" s="25"/>
    </row>
    <row r="416" spans="1:17" ht="12.75">
      <c r="A416" s="26"/>
      <c r="B416" s="27"/>
      <c r="C416" s="28"/>
      <c r="D416" s="28" t="s">
        <v>566</v>
      </c>
      <c r="E416" s="28" t="s">
        <v>567</v>
      </c>
      <c r="F416" s="29">
        <v>33872701</v>
      </c>
      <c r="G416" s="33">
        <v>58</v>
      </c>
      <c r="H416" s="29"/>
      <c r="I416" s="31"/>
      <c r="J416" s="29"/>
      <c r="K416" s="29"/>
      <c r="L416" s="42">
        <f t="shared" si="6"/>
        <v>0</v>
      </c>
      <c r="M416" s="33">
        <f t="shared" si="6"/>
        <v>0</v>
      </c>
      <c r="N416" s="29"/>
      <c r="O416" s="33"/>
      <c r="P416" s="29">
        <v>33872701</v>
      </c>
      <c r="Q416" s="34">
        <v>58</v>
      </c>
    </row>
    <row r="417" spans="1:17" ht="12.75">
      <c r="A417" s="26"/>
      <c r="B417" s="27"/>
      <c r="C417" s="28"/>
      <c r="D417" s="28" t="s">
        <v>568</v>
      </c>
      <c r="E417" s="28" t="s">
        <v>569</v>
      </c>
      <c r="F417" s="29">
        <v>64144294</v>
      </c>
      <c r="G417" s="33">
        <v>312</v>
      </c>
      <c r="H417" s="29"/>
      <c r="I417" s="31"/>
      <c r="J417" s="29"/>
      <c r="K417" s="29"/>
      <c r="L417" s="42">
        <f t="shared" si="6"/>
        <v>0</v>
      </c>
      <c r="M417" s="33">
        <f t="shared" si="6"/>
        <v>0</v>
      </c>
      <c r="N417" s="29"/>
      <c r="O417" s="33"/>
      <c r="P417" s="29">
        <v>64144294</v>
      </c>
      <c r="Q417" s="34">
        <v>312</v>
      </c>
    </row>
    <row r="418" spans="1:17" ht="12.75">
      <c r="A418" s="26"/>
      <c r="B418" s="27"/>
      <c r="C418" s="28"/>
      <c r="D418" s="28" t="s">
        <v>570</v>
      </c>
      <c r="E418" s="28" t="s">
        <v>571</v>
      </c>
      <c r="F418" s="29">
        <v>11739418</v>
      </c>
      <c r="G418" s="33">
        <v>62</v>
      </c>
      <c r="H418" s="29"/>
      <c r="I418" s="31"/>
      <c r="J418" s="29">
        <v>190000</v>
      </c>
      <c r="K418" s="29">
        <v>0</v>
      </c>
      <c r="L418" s="42">
        <f t="shared" si="6"/>
        <v>190000</v>
      </c>
      <c r="M418" s="33">
        <f t="shared" si="6"/>
        <v>0</v>
      </c>
      <c r="N418" s="29"/>
      <c r="O418" s="33"/>
      <c r="P418" s="29">
        <v>11929418</v>
      </c>
      <c r="Q418" s="34">
        <v>62</v>
      </c>
    </row>
    <row r="419" spans="1:17" ht="12.75">
      <c r="A419" s="26"/>
      <c r="B419" s="27"/>
      <c r="C419" s="28"/>
      <c r="D419" s="28" t="s">
        <v>572</v>
      </c>
      <c r="E419" s="28" t="s">
        <v>573</v>
      </c>
      <c r="F419" s="29">
        <v>1263718</v>
      </c>
      <c r="G419" s="33">
        <v>141.7</v>
      </c>
      <c r="H419" s="29"/>
      <c r="I419" s="31"/>
      <c r="J419" s="29"/>
      <c r="K419" s="29"/>
      <c r="L419" s="42">
        <f t="shared" si="6"/>
        <v>0</v>
      </c>
      <c r="M419" s="33">
        <f t="shared" si="6"/>
        <v>0</v>
      </c>
      <c r="N419" s="29"/>
      <c r="O419" s="33"/>
      <c r="P419" s="29">
        <v>1263718</v>
      </c>
      <c r="Q419" s="34">
        <v>141.7</v>
      </c>
    </row>
    <row r="420" spans="1:17" ht="12.75">
      <c r="A420" s="26"/>
      <c r="B420" s="27"/>
      <c r="C420" s="28"/>
      <c r="D420" s="28" t="s">
        <v>574</v>
      </c>
      <c r="E420" s="28" t="s">
        <v>575</v>
      </c>
      <c r="F420" s="29">
        <v>95685</v>
      </c>
      <c r="G420" s="33">
        <v>21</v>
      </c>
      <c r="H420" s="29"/>
      <c r="I420" s="31"/>
      <c r="J420" s="29"/>
      <c r="K420" s="29"/>
      <c r="L420" s="42">
        <f t="shared" si="6"/>
        <v>0</v>
      </c>
      <c r="M420" s="33">
        <f t="shared" si="6"/>
        <v>0</v>
      </c>
      <c r="N420" s="29"/>
      <c r="O420" s="33"/>
      <c r="P420" s="29">
        <v>95685</v>
      </c>
      <c r="Q420" s="34">
        <v>21</v>
      </c>
    </row>
    <row r="421" spans="1:17" ht="12.75">
      <c r="A421" s="26"/>
      <c r="B421" s="27"/>
      <c r="C421" s="19" t="s">
        <v>576</v>
      </c>
      <c r="D421" s="19"/>
      <c r="E421" s="19"/>
      <c r="F421" s="20">
        <v>111115816</v>
      </c>
      <c r="G421" s="24">
        <v>594.7</v>
      </c>
      <c r="H421" s="20"/>
      <c r="I421" s="22"/>
      <c r="J421" s="20">
        <v>190000</v>
      </c>
      <c r="K421" s="20">
        <v>0</v>
      </c>
      <c r="L421" s="43">
        <f t="shared" si="6"/>
        <v>190000</v>
      </c>
      <c r="M421" s="24">
        <f t="shared" si="6"/>
        <v>0</v>
      </c>
      <c r="N421" s="20"/>
      <c r="O421" s="24"/>
      <c r="P421" s="20">
        <v>111305816</v>
      </c>
      <c r="Q421" s="25">
        <v>594.7</v>
      </c>
    </row>
    <row r="422" spans="1:17" ht="12.75">
      <c r="A422" s="26"/>
      <c r="B422" s="27">
        <v>105</v>
      </c>
      <c r="C422" s="19" t="s">
        <v>577</v>
      </c>
      <c r="D422" s="19"/>
      <c r="E422" s="19"/>
      <c r="F422" s="20"/>
      <c r="G422" s="24"/>
      <c r="H422" s="20"/>
      <c r="I422" s="22"/>
      <c r="J422" s="20"/>
      <c r="K422" s="20"/>
      <c r="L422" s="43">
        <f t="shared" si="6"/>
        <v>0</v>
      </c>
      <c r="M422" s="24">
        <f t="shared" si="6"/>
        <v>0</v>
      </c>
      <c r="N422" s="20"/>
      <c r="O422" s="24"/>
      <c r="P422" s="20"/>
      <c r="Q422" s="25"/>
    </row>
    <row r="423" spans="1:17" ht="12.75">
      <c r="A423" s="26"/>
      <c r="B423" s="27"/>
      <c r="C423" s="28"/>
      <c r="D423" s="28" t="s">
        <v>578</v>
      </c>
      <c r="E423" s="28" t="s">
        <v>577</v>
      </c>
      <c r="F423" s="29">
        <v>36944719</v>
      </c>
      <c r="G423" s="33">
        <v>29</v>
      </c>
      <c r="H423" s="29"/>
      <c r="I423" s="31"/>
      <c r="J423" s="29"/>
      <c r="K423" s="29"/>
      <c r="L423" s="42">
        <f t="shared" si="6"/>
        <v>0</v>
      </c>
      <c r="M423" s="33">
        <f t="shared" si="6"/>
        <v>0</v>
      </c>
      <c r="N423" s="29"/>
      <c r="O423" s="33"/>
      <c r="P423" s="29">
        <v>36944719</v>
      </c>
      <c r="Q423" s="34">
        <v>29</v>
      </c>
    </row>
    <row r="424" spans="1:17" ht="12.75">
      <c r="A424" s="26"/>
      <c r="B424" s="27"/>
      <c r="C424" s="19" t="s">
        <v>579</v>
      </c>
      <c r="D424" s="19"/>
      <c r="E424" s="19"/>
      <c r="F424" s="20">
        <v>36944719</v>
      </c>
      <c r="G424" s="24">
        <v>29</v>
      </c>
      <c r="H424" s="20"/>
      <c r="I424" s="22"/>
      <c r="J424" s="20"/>
      <c r="K424" s="20"/>
      <c r="L424" s="43">
        <f t="shared" si="6"/>
        <v>0</v>
      </c>
      <c r="M424" s="24">
        <f t="shared" si="6"/>
        <v>0</v>
      </c>
      <c r="N424" s="20"/>
      <c r="O424" s="24"/>
      <c r="P424" s="20">
        <v>36944719</v>
      </c>
      <c r="Q424" s="25">
        <v>29</v>
      </c>
    </row>
    <row r="425" spans="1:17" ht="12.75">
      <c r="A425" s="26"/>
      <c r="B425" s="27">
        <v>106</v>
      </c>
      <c r="C425" s="19" t="s">
        <v>580</v>
      </c>
      <c r="D425" s="19"/>
      <c r="E425" s="19"/>
      <c r="F425" s="20"/>
      <c r="G425" s="24"/>
      <c r="H425" s="20"/>
      <c r="I425" s="22"/>
      <c r="J425" s="20"/>
      <c r="K425" s="20"/>
      <c r="L425" s="43">
        <f t="shared" si="6"/>
        <v>0</v>
      </c>
      <c r="M425" s="24">
        <f t="shared" si="6"/>
        <v>0</v>
      </c>
      <c r="N425" s="20"/>
      <c r="O425" s="24"/>
      <c r="P425" s="20"/>
      <c r="Q425" s="25"/>
    </row>
    <row r="426" spans="1:17" ht="12.75">
      <c r="A426" s="26"/>
      <c r="B426" s="27"/>
      <c r="C426" s="28"/>
      <c r="D426" s="28" t="s">
        <v>581</v>
      </c>
      <c r="E426" s="28" t="s">
        <v>582</v>
      </c>
      <c r="F426" s="29">
        <v>9126612</v>
      </c>
      <c r="G426" s="33">
        <v>23.5</v>
      </c>
      <c r="H426" s="29"/>
      <c r="I426" s="31"/>
      <c r="J426" s="29">
        <v>187687</v>
      </c>
      <c r="K426" s="29">
        <v>0</v>
      </c>
      <c r="L426" s="42">
        <f t="shared" si="6"/>
        <v>187687</v>
      </c>
      <c r="M426" s="33">
        <f t="shared" si="6"/>
        <v>0</v>
      </c>
      <c r="N426" s="29"/>
      <c r="O426" s="33"/>
      <c r="P426" s="29">
        <v>9314299</v>
      </c>
      <c r="Q426" s="34">
        <v>23.5</v>
      </c>
    </row>
    <row r="427" spans="1:17" ht="12.75">
      <c r="A427" s="26"/>
      <c r="B427" s="27"/>
      <c r="C427" s="28"/>
      <c r="D427" s="28" t="s">
        <v>583</v>
      </c>
      <c r="E427" s="28" t="s">
        <v>584</v>
      </c>
      <c r="F427" s="29">
        <v>3981794</v>
      </c>
      <c r="G427" s="33">
        <v>31</v>
      </c>
      <c r="H427" s="29"/>
      <c r="I427" s="31"/>
      <c r="J427" s="29">
        <v>31655</v>
      </c>
      <c r="K427" s="29">
        <v>0</v>
      </c>
      <c r="L427" s="42">
        <f t="shared" si="6"/>
        <v>31655</v>
      </c>
      <c r="M427" s="33">
        <f t="shared" si="6"/>
        <v>0</v>
      </c>
      <c r="N427" s="29"/>
      <c r="O427" s="33"/>
      <c r="P427" s="29">
        <v>4013449</v>
      </c>
      <c r="Q427" s="34">
        <v>31</v>
      </c>
    </row>
    <row r="428" spans="1:17" ht="12.75">
      <c r="A428" s="26"/>
      <c r="B428" s="27"/>
      <c r="C428" s="28"/>
      <c r="D428" s="28" t="s">
        <v>585</v>
      </c>
      <c r="E428" s="28" t="s">
        <v>586</v>
      </c>
      <c r="F428" s="29">
        <v>5750761</v>
      </c>
      <c r="G428" s="33">
        <v>48</v>
      </c>
      <c r="H428" s="29"/>
      <c r="I428" s="31"/>
      <c r="J428" s="29"/>
      <c r="K428" s="29"/>
      <c r="L428" s="42">
        <f t="shared" si="6"/>
        <v>0</v>
      </c>
      <c r="M428" s="33">
        <f t="shared" si="6"/>
        <v>0</v>
      </c>
      <c r="N428" s="29"/>
      <c r="O428" s="33"/>
      <c r="P428" s="29">
        <v>5750761</v>
      </c>
      <c r="Q428" s="34">
        <v>48</v>
      </c>
    </row>
    <row r="429" spans="1:17" ht="12.75">
      <c r="A429" s="26"/>
      <c r="B429" s="27"/>
      <c r="C429" s="28"/>
      <c r="D429" s="28" t="s">
        <v>587</v>
      </c>
      <c r="E429" s="28" t="s">
        <v>588</v>
      </c>
      <c r="F429" s="29">
        <v>5663643</v>
      </c>
      <c r="G429" s="33">
        <v>56</v>
      </c>
      <c r="H429" s="29"/>
      <c r="I429" s="31"/>
      <c r="J429" s="29"/>
      <c r="K429" s="29"/>
      <c r="L429" s="42">
        <f t="shared" si="6"/>
        <v>0</v>
      </c>
      <c r="M429" s="33">
        <f t="shared" si="6"/>
        <v>0</v>
      </c>
      <c r="N429" s="29"/>
      <c r="O429" s="33"/>
      <c r="P429" s="29">
        <v>5663643</v>
      </c>
      <c r="Q429" s="34">
        <v>56</v>
      </c>
    </row>
    <row r="430" spans="1:17" ht="12.75">
      <c r="A430" s="26"/>
      <c r="B430" s="27"/>
      <c r="C430" s="28"/>
      <c r="D430" s="28" t="s">
        <v>589</v>
      </c>
      <c r="E430" s="28" t="s">
        <v>590</v>
      </c>
      <c r="F430" s="29">
        <v>4083429</v>
      </c>
      <c r="G430" s="33">
        <v>34.16</v>
      </c>
      <c r="H430" s="29"/>
      <c r="I430" s="31"/>
      <c r="J430" s="29"/>
      <c r="K430" s="29"/>
      <c r="L430" s="42">
        <f t="shared" si="6"/>
        <v>0</v>
      </c>
      <c r="M430" s="33">
        <f t="shared" si="6"/>
        <v>0</v>
      </c>
      <c r="N430" s="29"/>
      <c r="O430" s="33"/>
      <c r="P430" s="29">
        <v>4083429</v>
      </c>
      <c r="Q430" s="34">
        <v>34.16</v>
      </c>
    </row>
    <row r="431" spans="1:17" ht="12.75">
      <c r="A431" s="26"/>
      <c r="B431" s="27"/>
      <c r="C431" s="19" t="s">
        <v>591</v>
      </c>
      <c r="D431" s="19"/>
      <c r="E431" s="19"/>
      <c r="F431" s="20">
        <v>28606239</v>
      </c>
      <c r="G431" s="24">
        <v>192.66</v>
      </c>
      <c r="H431" s="20"/>
      <c r="I431" s="22"/>
      <c r="J431" s="20">
        <v>219342</v>
      </c>
      <c r="K431" s="20">
        <v>0</v>
      </c>
      <c r="L431" s="43">
        <f t="shared" si="6"/>
        <v>219342</v>
      </c>
      <c r="M431" s="24">
        <f t="shared" si="6"/>
        <v>0</v>
      </c>
      <c r="N431" s="20"/>
      <c r="O431" s="24"/>
      <c r="P431" s="20">
        <v>28825581</v>
      </c>
      <c r="Q431" s="25">
        <v>192.66</v>
      </c>
    </row>
    <row r="432" spans="1:17" ht="12.75">
      <c r="A432" s="26"/>
      <c r="B432" s="27">
        <v>107</v>
      </c>
      <c r="C432" s="19" t="s">
        <v>592</v>
      </c>
      <c r="D432" s="19"/>
      <c r="E432" s="19"/>
      <c r="F432" s="20"/>
      <c r="G432" s="24"/>
      <c r="H432" s="20"/>
      <c r="I432" s="22"/>
      <c r="J432" s="20"/>
      <c r="K432" s="20"/>
      <c r="L432" s="43">
        <f t="shared" si="6"/>
        <v>0</v>
      </c>
      <c r="M432" s="24">
        <f t="shared" si="6"/>
        <v>0</v>
      </c>
      <c r="N432" s="20"/>
      <c r="O432" s="24"/>
      <c r="P432" s="20"/>
      <c r="Q432" s="25"/>
    </row>
    <row r="433" spans="1:17" ht="12.75">
      <c r="A433" s="26"/>
      <c r="B433" s="27"/>
      <c r="C433" s="28"/>
      <c r="D433" s="28" t="s">
        <v>593</v>
      </c>
      <c r="E433" s="28" t="s">
        <v>594</v>
      </c>
      <c r="F433" s="29">
        <v>374695</v>
      </c>
      <c r="G433" s="33"/>
      <c r="H433" s="29"/>
      <c r="I433" s="31"/>
      <c r="J433" s="29"/>
      <c r="K433" s="29"/>
      <c r="L433" s="42">
        <f t="shared" si="6"/>
        <v>0</v>
      </c>
      <c r="M433" s="33">
        <f t="shared" si="6"/>
        <v>0</v>
      </c>
      <c r="N433" s="29"/>
      <c r="O433" s="33"/>
      <c r="P433" s="29">
        <v>374695</v>
      </c>
      <c r="Q433" s="34"/>
    </row>
    <row r="434" spans="1:17" ht="12.75">
      <c r="A434" s="26"/>
      <c r="B434" s="27"/>
      <c r="C434" s="19" t="s">
        <v>595</v>
      </c>
      <c r="D434" s="19"/>
      <c r="E434" s="19"/>
      <c r="F434" s="20">
        <v>374695</v>
      </c>
      <c r="G434" s="24"/>
      <c r="H434" s="20"/>
      <c r="I434" s="22"/>
      <c r="J434" s="20"/>
      <c r="K434" s="20"/>
      <c r="L434" s="43">
        <f t="shared" si="6"/>
        <v>0</v>
      </c>
      <c r="M434" s="24">
        <f t="shared" si="6"/>
        <v>0</v>
      </c>
      <c r="N434" s="20"/>
      <c r="O434" s="24"/>
      <c r="P434" s="20">
        <v>374695</v>
      </c>
      <c r="Q434" s="25"/>
    </row>
    <row r="435" spans="1:17" ht="12.75">
      <c r="A435" s="26"/>
      <c r="B435" s="27">
        <v>108</v>
      </c>
      <c r="C435" s="19" t="s">
        <v>596</v>
      </c>
      <c r="D435" s="19"/>
      <c r="E435" s="19"/>
      <c r="F435" s="20"/>
      <c r="G435" s="24"/>
      <c r="H435" s="20"/>
      <c r="I435" s="22"/>
      <c r="J435" s="20"/>
      <c r="K435" s="20"/>
      <c r="L435" s="43">
        <f t="shared" si="6"/>
        <v>0</v>
      </c>
      <c r="M435" s="24">
        <f t="shared" si="6"/>
        <v>0</v>
      </c>
      <c r="N435" s="20"/>
      <c r="O435" s="24"/>
      <c r="P435" s="20"/>
      <c r="Q435" s="25"/>
    </row>
    <row r="436" spans="1:17" ht="12.75">
      <c r="A436" s="26"/>
      <c r="B436" s="27"/>
      <c r="C436" s="28"/>
      <c r="D436" s="28" t="s">
        <v>597</v>
      </c>
      <c r="E436" s="28" t="s">
        <v>596</v>
      </c>
      <c r="F436" s="29">
        <v>4039792</v>
      </c>
      <c r="G436" s="33">
        <v>27</v>
      </c>
      <c r="H436" s="29"/>
      <c r="I436" s="31"/>
      <c r="J436" s="29"/>
      <c r="K436" s="29"/>
      <c r="L436" s="42">
        <f t="shared" si="6"/>
        <v>0</v>
      </c>
      <c r="M436" s="33">
        <f t="shared" si="6"/>
        <v>0</v>
      </c>
      <c r="N436" s="29"/>
      <c r="O436" s="33"/>
      <c r="P436" s="29">
        <v>4039792</v>
      </c>
      <c r="Q436" s="34">
        <v>27</v>
      </c>
    </row>
    <row r="437" spans="1:17" ht="12.75">
      <c r="A437" s="26"/>
      <c r="B437" s="27"/>
      <c r="C437" s="19" t="s">
        <v>598</v>
      </c>
      <c r="D437" s="19"/>
      <c r="E437" s="19"/>
      <c r="F437" s="20">
        <v>4039792</v>
      </c>
      <c r="G437" s="24">
        <v>27</v>
      </c>
      <c r="H437" s="20"/>
      <c r="I437" s="22"/>
      <c r="J437" s="20"/>
      <c r="K437" s="20"/>
      <c r="L437" s="43">
        <f t="shared" si="6"/>
        <v>0</v>
      </c>
      <c r="M437" s="24">
        <f t="shared" si="6"/>
        <v>0</v>
      </c>
      <c r="N437" s="20"/>
      <c r="O437" s="24"/>
      <c r="P437" s="20">
        <v>4039792</v>
      </c>
      <c r="Q437" s="25">
        <v>27</v>
      </c>
    </row>
    <row r="438" spans="1:17" ht="12.75">
      <c r="A438" s="26"/>
      <c r="B438" s="27">
        <v>109</v>
      </c>
      <c r="C438" s="19" t="s">
        <v>599</v>
      </c>
      <c r="D438" s="19"/>
      <c r="E438" s="19"/>
      <c r="F438" s="20"/>
      <c r="G438" s="24"/>
      <c r="H438" s="20"/>
      <c r="I438" s="22"/>
      <c r="J438" s="20"/>
      <c r="K438" s="20"/>
      <c r="L438" s="43">
        <f t="shared" si="6"/>
        <v>0</v>
      </c>
      <c r="M438" s="24">
        <f t="shared" si="6"/>
        <v>0</v>
      </c>
      <c r="N438" s="20"/>
      <c r="O438" s="24"/>
      <c r="P438" s="20"/>
      <c r="Q438" s="25"/>
    </row>
    <row r="439" spans="1:17" ht="12.75">
      <c r="A439" s="26"/>
      <c r="B439" s="27"/>
      <c r="C439" s="28"/>
      <c r="D439" s="28" t="s">
        <v>600</v>
      </c>
      <c r="E439" s="28" t="s">
        <v>601</v>
      </c>
      <c r="F439" s="29">
        <v>4572242</v>
      </c>
      <c r="G439" s="33">
        <v>27</v>
      </c>
      <c r="H439" s="29"/>
      <c r="I439" s="31"/>
      <c r="J439" s="29">
        <v>95000</v>
      </c>
      <c r="K439" s="29">
        <v>0</v>
      </c>
      <c r="L439" s="42">
        <f t="shared" si="6"/>
        <v>95000</v>
      </c>
      <c r="M439" s="33">
        <f t="shared" si="6"/>
        <v>0</v>
      </c>
      <c r="N439" s="29">
        <v>215637</v>
      </c>
      <c r="O439" s="33">
        <v>1</v>
      </c>
      <c r="P439" s="29">
        <v>4882879</v>
      </c>
      <c r="Q439" s="34">
        <v>28</v>
      </c>
    </row>
    <row r="440" spans="1:17" ht="12.75">
      <c r="A440" s="26"/>
      <c r="B440" s="27"/>
      <c r="C440" s="19" t="s">
        <v>602</v>
      </c>
      <c r="D440" s="19"/>
      <c r="E440" s="19"/>
      <c r="F440" s="20">
        <v>4572242</v>
      </c>
      <c r="G440" s="24">
        <v>27</v>
      </c>
      <c r="H440" s="20"/>
      <c r="I440" s="22"/>
      <c r="J440" s="20">
        <v>95000</v>
      </c>
      <c r="K440" s="20">
        <v>0</v>
      </c>
      <c r="L440" s="43">
        <f t="shared" si="6"/>
        <v>95000</v>
      </c>
      <c r="M440" s="24">
        <f t="shared" si="6"/>
        <v>0</v>
      </c>
      <c r="N440" s="20">
        <v>215637</v>
      </c>
      <c r="O440" s="24">
        <v>1</v>
      </c>
      <c r="P440" s="20">
        <v>4882879</v>
      </c>
      <c r="Q440" s="25">
        <v>28</v>
      </c>
    </row>
    <row r="441" spans="1:17" ht="12.75">
      <c r="A441" s="26"/>
      <c r="B441" s="27">
        <v>110</v>
      </c>
      <c r="C441" s="19" t="s">
        <v>603</v>
      </c>
      <c r="D441" s="19"/>
      <c r="E441" s="19"/>
      <c r="F441" s="20"/>
      <c r="G441" s="24"/>
      <c r="H441" s="20"/>
      <c r="I441" s="22"/>
      <c r="J441" s="20"/>
      <c r="K441" s="20"/>
      <c r="L441" s="43">
        <f t="shared" si="6"/>
        <v>0</v>
      </c>
      <c r="M441" s="24">
        <f t="shared" si="6"/>
        <v>0</v>
      </c>
      <c r="N441" s="20"/>
      <c r="O441" s="24"/>
      <c r="P441" s="20"/>
      <c r="Q441" s="25"/>
    </row>
    <row r="442" spans="1:17" ht="12.75">
      <c r="A442" s="26"/>
      <c r="B442" s="27"/>
      <c r="C442" s="28"/>
      <c r="D442" s="28" t="s">
        <v>604</v>
      </c>
      <c r="E442" s="28" t="s">
        <v>603</v>
      </c>
      <c r="F442" s="29">
        <v>4122739</v>
      </c>
      <c r="G442" s="33">
        <v>19.83</v>
      </c>
      <c r="H442" s="29"/>
      <c r="I442" s="31"/>
      <c r="J442" s="29">
        <v>-24406</v>
      </c>
      <c r="K442" s="29">
        <v>0</v>
      </c>
      <c r="L442" s="42">
        <f t="shared" si="6"/>
        <v>-24406</v>
      </c>
      <c r="M442" s="33">
        <f t="shared" si="6"/>
        <v>0</v>
      </c>
      <c r="N442" s="29"/>
      <c r="O442" s="33"/>
      <c r="P442" s="29">
        <v>4098333</v>
      </c>
      <c r="Q442" s="34">
        <v>19.83</v>
      </c>
    </row>
    <row r="443" spans="1:17" ht="12.75">
      <c r="A443" s="26"/>
      <c r="B443" s="27"/>
      <c r="C443" s="19" t="s">
        <v>605</v>
      </c>
      <c r="D443" s="19"/>
      <c r="E443" s="19"/>
      <c r="F443" s="20">
        <v>4122739</v>
      </c>
      <c r="G443" s="24">
        <v>19.83</v>
      </c>
      <c r="H443" s="20"/>
      <c r="I443" s="22"/>
      <c r="J443" s="20">
        <v>-24406</v>
      </c>
      <c r="K443" s="20">
        <v>0</v>
      </c>
      <c r="L443" s="43">
        <f t="shared" si="6"/>
        <v>-24406</v>
      </c>
      <c r="M443" s="24">
        <f t="shared" si="6"/>
        <v>0</v>
      </c>
      <c r="N443" s="20"/>
      <c r="O443" s="24"/>
      <c r="P443" s="20">
        <v>4098333</v>
      </c>
      <c r="Q443" s="25">
        <v>19.83</v>
      </c>
    </row>
    <row r="444" spans="1:17" ht="12.75">
      <c r="A444" s="26"/>
      <c r="B444" s="27">
        <v>111</v>
      </c>
      <c r="C444" s="19" t="s">
        <v>606</v>
      </c>
      <c r="D444" s="19"/>
      <c r="E444" s="19"/>
      <c r="F444" s="20"/>
      <c r="G444" s="24"/>
      <c r="H444" s="20"/>
      <c r="I444" s="22"/>
      <c r="J444" s="20"/>
      <c r="K444" s="20"/>
      <c r="L444" s="43">
        <f t="shared" si="6"/>
        <v>0</v>
      </c>
      <c r="M444" s="24">
        <f t="shared" si="6"/>
        <v>0</v>
      </c>
      <c r="N444" s="20"/>
      <c r="O444" s="24"/>
      <c r="P444" s="20"/>
      <c r="Q444" s="25"/>
    </row>
    <row r="445" spans="1:17" ht="12.75">
      <c r="A445" s="26"/>
      <c r="B445" s="27"/>
      <c r="C445" s="28"/>
      <c r="D445" s="28" t="s">
        <v>607</v>
      </c>
      <c r="E445" s="28" t="s">
        <v>608</v>
      </c>
      <c r="F445" s="29">
        <v>8353721</v>
      </c>
      <c r="G445" s="33">
        <v>12</v>
      </c>
      <c r="H445" s="29"/>
      <c r="I445" s="31"/>
      <c r="J445" s="29">
        <v>7197</v>
      </c>
      <c r="K445" s="29">
        <v>0</v>
      </c>
      <c r="L445" s="42">
        <f t="shared" si="6"/>
        <v>7197</v>
      </c>
      <c r="M445" s="33">
        <f t="shared" si="6"/>
        <v>0</v>
      </c>
      <c r="N445" s="29"/>
      <c r="O445" s="33"/>
      <c r="P445" s="29">
        <v>8360918</v>
      </c>
      <c r="Q445" s="34">
        <v>12</v>
      </c>
    </row>
    <row r="446" spans="1:17" ht="12.75">
      <c r="A446" s="26"/>
      <c r="B446" s="27"/>
      <c r="C446" s="28"/>
      <c r="D446" s="28" t="s">
        <v>609</v>
      </c>
      <c r="E446" s="28" t="s">
        <v>610</v>
      </c>
      <c r="F446" s="29">
        <v>234882011</v>
      </c>
      <c r="G446" s="33"/>
      <c r="H446" s="29"/>
      <c r="I446" s="31"/>
      <c r="J446" s="29"/>
      <c r="K446" s="29"/>
      <c r="L446" s="42">
        <f t="shared" si="6"/>
        <v>0</v>
      </c>
      <c r="M446" s="33">
        <f t="shared" si="6"/>
        <v>0</v>
      </c>
      <c r="N446" s="29"/>
      <c r="O446" s="33"/>
      <c r="P446" s="29">
        <v>234882011</v>
      </c>
      <c r="Q446" s="34"/>
    </row>
    <row r="447" spans="1:17" ht="12.75">
      <c r="A447" s="26"/>
      <c r="B447" s="27"/>
      <c r="C447" s="19" t="s">
        <v>611</v>
      </c>
      <c r="D447" s="19"/>
      <c r="E447" s="19"/>
      <c r="F447" s="20">
        <v>243235732</v>
      </c>
      <c r="G447" s="24">
        <v>12</v>
      </c>
      <c r="H447" s="20"/>
      <c r="I447" s="22"/>
      <c r="J447" s="20">
        <v>7197</v>
      </c>
      <c r="K447" s="20">
        <v>0</v>
      </c>
      <c r="L447" s="43">
        <f t="shared" si="6"/>
        <v>7197</v>
      </c>
      <c r="M447" s="24">
        <f t="shared" si="6"/>
        <v>0</v>
      </c>
      <c r="N447" s="20"/>
      <c r="O447" s="24"/>
      <c r="P447" s="20">
        <v>243242929</v>
      </c>
      <c r="Q447" s="25">
        <v>12</v>
      </c>
    </row>
    <row r="448" spans="1:17" ht="12.75">
      <c r="A448" s="26"/>
      <c r="B448" s="27">
        <v>112</v>
      </c>
      <c r="C448" s="19" t="s">
        <v>612</v>
      </c>
      <c r="D448" s="19"/>
      <c r="E448" s="19"/>
      <c r="F448" s="20"/>
      <c r="G448" s="24"/>
      <c r="H448" s="20"/>
      <c r="I448" s="22"/>
      <c r="J448" s="20"/>
      <c r="K448" s="20"/>
      <c r="L448" s="43">
        <f t="shared" si="6"/>
        <v>0</v>
      </c>
      <c r="M448" s="24">
        <f t="shared" si="6"/>
        <v>0</v>
      </c>
      <c r="N448" s="20"/>
      <c r="O448" s="24"/>
      <c r="P448" s="20"/>
      <c r="Q448" s="25"/>
    </row>
    <row r="449" spans="1:17" ht="12.75">
      <c r="A449" s="26"/>
      <c r="B449" s="27"/>
      <c r="C449" s="28"/>
      <c r="D449" s="28" t="s">
        <v>613</v>
      </c>
      <c r="E449" s="28" t="s">
        <v>614</v>
      </c>
      <c r="F449" s="29">
        <v>37790662</v>
      </c>
      <c r="G449" s="33">
        <v>273.15</v>
      </c>
      <c r="H449" s="29"/>
      <c r="I449" s="31"/>
      <c r="J449" s="29"/>
      <c r="K449" s="29"/>
      <c r="L449" s="42">
        <f t="shared" si="6"/>
        <v>0</v>
      </c>
      <c r="M449" s="33">
        <f t="shared" si="6"/>
        <v>0</v>
      </c>
      <c r="N449" s="29"/>
      <c r="O449" s="33"/>
      <c r="P449" s="29">
        <v>37790662</v>
      </c>
      <c r="Q449" s="34">
        <v>273.15</v>
      </c>
    </row>
    <row r="450" spans="1:17" ht="12.75">
      <c r="A450" s="26"/>
      <c r="B450" s="27"/>
      <c r="C450" s="28"/>
      <c r="D450" s="28" t="s">
        <v>615</v>
      </c>
      <c r="E450" s="28" t="s">
        <v>616</v>
      </c>
      <c r="F450" s="29">
        <v>3798186</v>
      </c>
      <c r="G450" s="33">
        <v>24.75</v>
      </c>
      <c r="H450" s="29"/>
      <c r="I450" s="31"/>
      <c r="J450" s="29">
        <v>87350</v>
      </c>
      <c r="K450" s="29">
        <v>0</v>
      </c>
      <c r="L450" s="42">
        <f t="shared" si="6"/>
        <v>87350</v>
      </c>
      <c r="M450" s="33">
        <f t="shared" si="6"/>
        <v>0</v>
      </c>
      <c r="N450" s="29"/>
      <c r="O450" s="33"/>
      <c r="P450" s="29">
        <v>3885536</v>
      </c>
      <c r="Q450" s="34">
        <v>24.75</v>
      </c>
    </row>
    <row r="451" spans="1:17" ht="12.75">
      <c r="A451" s="26"/>
      <c r="B451" s="27"/>
      <c r="C451" s="28"/>
      <c r="D451" s="28" t="s">
        <v>617</v>
      </c>
      <c r="E451" s="28" t="s">
        <v>618</v>
      </c>
      <c r="F451" s="29">
        <v>1531543</v>
      </c>
      <c r="G451" s="33">
        <v>7</v>
      </c>
      <c r="H451" s="29"/>
      <c r="I451" s="31"/>
      <c r="J451" s="29"/>
      <c r="K451" s="29"/>
      <c r="L451" s="42">
        <f t="shared" si="6"/>
        <v>0</v>
      </c>
      <c r="M451" s="33">
        <f t="shared" si="6"/>
        <v>0</v>
      </c>
      <c r="N451" s="29"/>
      <c r="O451" s="33"/>
      <c r="P451" s="29">
        <v>1531543</v>
      </c>
      <c r="Q451" s="34">
        <v>7</v>
      </c>
    </row>
    <row r="452" spans="1:17" ht="12.75">
      <c r="A452" s="26"/>
      <c r="B452" s="27"/>
      <c r="C452" s="28"/>
      <c r="D452" s="28" t="s">
        <v>619</v>
      </c>
      <c r="E452" s="28" t="s">
        <v>620</v>
      </c>
      <c r="F452" s="29">
        <v>4344738</v>
      </c>
      <c r="G452" s="33">
        <v>23.6</v>
      </c>
      <c r="H452" s="29"/>
      <c r="I452" s="31"/>
      <c r="J452" s="29">
        <v>-25676</v>
      </c>
      <c r="K452" s="29">
        <v>0</v>
      </c>
      <c r="L452" s="42">
        <f t="shared" si="6"/>
        <v>-25676</v>
      </c>
      <c r="M452" s="33">
        <f t="shared" si="6"/>
        <v>0</v>
      </c>
      <c r="N452" s="29"/>
      <c r="O452" s="33"/>
      <c r="P452" s="29">
        <v>4319062</v>
      </c>
      <c r="Q452" s="34">
        <v>23.6</v>
      </c>
    </row>
    <row r="453" spans="1:17" ht="12.75">
      <c r="A453" s="26"/>
      <c r="B453" s="27"/>
      <c r="C453" s="19" t="s">
        <v>621</v>
      </c>
      <c r="D453" s="19"/>
      <c r="E453" s="19"/>
      <c r="F453" s="20">
        <v>47465129</v>
      </c>
      <c r="G453" s="24">
        <v>328.5</v>
      </c>
      <c r="H453" s="20"/>
      <c r="I453" s="22"/>
      <c r="J453" s="20">
        <v>61674</v>
      </c>
      <c r="K453" s="20">
        <v>0</v>
      </c>
      <c r="L453" s="43">
        <f t="shared" si="6"/>
        <v>61674</v>
      </c>
      <c r="M453" s="24">
        <f t="shared" si="6"/>
        <v>0</v>
      </c>
      <c r="N453" s="20"/>
      <c r="O453" s="24"/>
      <c r="P453" s="20">
        <v>47526803</v>
      </c>
      <c r="Q453" s="25">
        <v>328.5</v>
      </c>
    </row>
    <row r="454" spans="1:17" ht="12.75">
      <c r="A454" s="26"/>
      <c r="B454" s="27">
        <v>113</v>
      </c>
      <c r="C454" s="19" t="s">
        <v>622</v>
      </c>
      <c r="D454" s="19"/>
      <c r="E454" s="19"/>
      <c r="F454" s="20"/>
      <c r="G454" s="24"/>
      <c r="H454" s="20"/>
      <c r="I454" s="22"/>
      <c r="J454" s="20"/>
      <c r="K454" s="20"/>
      <c r="L454" s="43">
        <f t="shared" si="6"/>
        <v>0</v>
      </c>
      <c r="M454" s="24">
        <f t="shared" si="6"/>
        <v>0</v>
      </c>
      <c r="N454" s="20"/>
      <c r="O454" s="24"/>
      <c r="P454" s="20"/>
      <c r="Q454" s="25"/>
    </row>
    <row r="455" spans="1:17" ht="12.75">
      <c r="A455" s="26"/>
      <c r="B455" s="27"/>
      <c r="C455" s="28"/>
      <c r="D455" s="28" t="s">
        <v>623</v>
      </c>
      <c r="E455" s="28" t="s">
        <v>622</v>
      </c>
      <c r="F455" s="29">
        <v>27006526</v>
      </c>
      <c r="G455" s="33">
        <v>21</v>
      </c>
      <c r="H455" s="29"/>
      <c r="I455" s="31"/>
      <c r="J455" s="29">
        <v>6679</v>
      </c>
      <c r="K455" s="29">
        <v>0</v>
      </c>
      <c r="L455" s="42">
        <f t="shared" si="6"/>
        <v>6679</v>
      </c>
      <c r="M455" s="33">
        <f t="shared" si="6"/>
        <v>0</v>
      </c>
      <c r="N455" s="29"/>
      <c r="O455" s="33"/>
      <c r="P455" s="29">
        <v>27013205</v>
      </c>
      <c r="Q455" s="34">
        <v>21</v>
      </c>
    </row>
    <row r="456" spans="1:17" ht="12.75">
      <c r="A456" s="26"/>
      <c r="B456" s="27"/>
      <c r="C456" s="19" t="s">
        <v>624</v>
      </c>
      <c r="D456" s="19"/>
      <c r="E456" s="19"/>
      <c r="F456" s="20">
        <v>27006526</v>
      </c>
      <c r="G456" s="24">
        <v>21</v>
      </c>
      <c r="H456" s="20"/>
      <c r="I456" s="22"/>
      <c r="J456" s="20">
        <v>6679</v>
      </c>
      <c r="K456" s="20">
        <v>0</v>
      </c>
      <c r="L456" s="43">
        <f t="shared" si="6"/>
        <v>6679</v>
      </c>
      <c r="M456" s="24">
        <f t="shared" si="6"/>
        <v>0</v>
      </c>
      <c r="N456" s="20"/>
      <c r="O456" s="24"/>
      <c r="P456" s="20">
        <v>27013205</v>
      </c>
      <c r="Q456" s="25">
        <v>21</v>
      </c>
    </row>
    <row r="457" spans="1:17" ht="12.75">
      <c r="A457" s="26"/>
      <c r="B457" s="27">
        <v>114</v>
      </c>
      <c r="C457" s="19" t="s">
        <v>625</v>
      </c>
      <c r="D457" s="19"/>
      <c r="E457" s="19"/>
      <c r="F457" s="20"/>
      <c r="G457" s="24"/>
      <c r="H457" s="20"/>
      <c r="I457" s="22"/>
      <c r="J457" s="20"/>
      <c r="K457" s="20"/>
      <c r="L457" s="43">
        <f t="shared" si="6"/>
        <v>0</v>
      </c>
      <c r="M457" s="24">
        <f t="shared" si="6"/>
        <v>0</v>
      </c>
      <c r="N457" s="20"/>
      <c r="O457" s="24"/>
      <c r="P457" s="20"/>
      <c r="Q457" s="25"/>
    </row>
    <row r="458" spans="1:17" ht="12.75">
      <c r="A458" s="26"/>
      <c r="B458" s="27"/>
      <c r="C458" s="28"/>
      <c r="D458" s="28" t="s">
        <v>626</v>
      </c>
      <c r="E458" s="28" t="s">
        <v>627</v>
      </c>
      <c r="F458" s="29">
        <v>26308163</v>
      </c>
      <c r="G458" s="33">
        <v>111</v>
      </c>
      <c r="H458" s="29"/>
      <c r="I458" s="31"/>
      <c r="J458" s="29">
        <v>-8604</v>
      </c>
      <c r="K458" s="29">
        <v>0</v>
      </c>
      <c r="L458" s="42">
        <f t="shared" si="6"/>
        <v>-8604</v>
      </c>
      <c r="M458" s="33">
        <f t="shared" si="6"/>
        <v>0</v>
      </c>
      <c r="N458" s="29">
        <v>2420254</v>
      </c>
      <c r="O458" s="33"/>
      <c r="P458" s="29">
        <v>28719813</v>
      </c>
      <c r="Q458" s="34">
        <v>111</v>
      </c>
    </row>
    <row r="459" spans="1:17" ht="12.75">
      <c r="A459" s="26"/>
      <c r="B459" s="27"/>
      <c r="C459" s="19" t="s">
        <v>628</v>
      </c>
      <c r="D459" s="19"/>
      <c r="E459" s="19"/>
      <c r="F459" s="20">
        <v>26308163</v>
      </c>
      <c r="G459" s="24">
        <v>111</v>
      </c>
      <c r="H459" s="20"/>
      <c r="I459" s="22"/>
      <c r="J459" s="20">
        <v>-8604</v>
      </c>
      <c r="K459" s="20">
        <v>0</v>
      </c>
      <c r="L459" s="43">
        <f t="shared" si="6"/>
        <v>-8604</v>
      </c>
      <c r="M459" s="24">
        <f t="shared" si="6"/>
        <v>0</v>
      </c>
      <c r="N459" s="20">
        <f>+SUM(N458)</f>
        <v>2420254</v>
      </c>
      <c r="O459" s="24"/>
      <c r="P459" s="20">
        <v>26299559</v>
      </c>
      <c r="Q459" s="25">
        <v>111</v>
      </c>
    </row>
    <row r="460" spans="1:17" ht="12.75">
      <c r="A460" s="26"/>
      <c r="B460" s="27">
        <v>115</v>
      </c>
      <c r="C460" s="19" t="s">
        <v>629</v>
      </c>
      <c r="D460" s="19"/>
      <c r="E460" s="19"/>
      <c r="F460" s="20"/>
      <c r="G460" s="24"/>
      <c r="H460" s="20"/>
      <c r="I460" s="22"/>
      <c r="J460" s="20"/>
      <c r="K460" s="20"/>
      <c r="L460" s="43">
        <f aca="true" t="shared" si="7" ref="L460:M504">J460+H460</f>
        <v>0</v>
      </c>
      <c r="M460" s="24">
        <f t="shared" si="7"/>
        <v>0</v>
      </c>
      <c r="N460" s="20"/>
      <c r="O460" s="24"/>
      <c r="P460" s="20"/>
      <c r="Q460" s="25"/>
    </row>
    <row r="461" spans="1:17" ht="12.75">
      <c r="A461" s="26"/>
      <c r="B461" s="27"/>
      <c r="C461" s="28"/>
      <c r="D461" s="28" t="s">
        <v>630</v>
      </c>
      <c r="E461" s="28" t="s">
        <v>631</v>
      </c>
      <c r="F461" s="29">
        <v>1827495</v>
      </c>
      <c r="G461" s="33">
        <v>8</v>
      </c>
      <c r="H461" s="29"/>
      <c r="I461" s="31"/>
      <c r="J461" s="29"/>
      <c r="K461" s="29"/>
      <c r="L461" s="42">
        <f t="shared" si="7"/>
        <v>0</v>
      </c>
      <c r="M461" s="33">
        <f t="shared" si="7"/>
        <v>0</v>
      </c>
      <c r="N461" s="29"/>
      <c r="O461" s="33"/>
      <c r="P461" s="29">
        <v>1827495</v>
      </c>
      <c r="Q461" s="34">
        <v>8</v>
      </c>
    </row>
    <row r="462" spans="1:17" ht="12.75">
      <c r="A462" s="26"/>
      <c r="B462" s="27"/>
      <c r="C462" s="19" t="s">
        <v>632</v>
      </c>
      <c r="D462" s="19"/>
      <c r="E462" s="19"/>
      <c r="F462" s="20">
        <v>1827495</v>
      </c>
      <c r="G462" s="24">
        <v>8</v>
      </c>
      <c r="H462" s="20"/>
      <c r="I462" s="22"/>
      <c r="J462" s="20"/>
      <c r="K462" s="20"/>
      <c r="L462" s="43">
        <f t="shared" si="7"/>
        <v>0</v>
      </c>
      <c r="M462" s="24">
        <f t="shared" si="7"/>
        <v>0</v>
      </c>
      <c r="N462" s="20"/>
      <c r="O462" s="24"/>
      <c r="P462" s="20">
        <v>1827495</v>
      </c>
      <c r="Q462" s="25">
        <v>8</v>
      </c>
    </row>
    <row r="463" spans="1:17" ht="12.75">
      <c r="A463" s="26"/>
      <c r="B463" s="27">
        <v>116</v>
      </c>
      <c r="C463" s="19" t="s">
        <v>633</v>
      </c>
      <c r="D463" s="19"/>
      <c r="E463" s="19"/>
      <c r="F463" s="20"/>
      <c r="G463" s="24"/>
      <c r="H463" s="20"/>
      <c r="I463" s="22"/>
      <c r="J463" s="20"/>
      <c r="K463" s="20"/>
      <c r="L463" s="43">
        <f t="shared" si="7"/>
        <v>0</v>
      </c>
      <c r="M463" s="24">
        <f t="shared" si="7"/>
        <v>0</v>
      </c>
      <c r="N463" s="20"/>
      <c r="O463" s="24"/>
      <c r="P463" s="20"/>
      <c r="Q463" s="25"/>
    </row>
    <row r="464" spans="1:17" ht="12.75">
      <c r="A464" s="26"/>
      <c r="B464" s="27"/>
      <c r="C464" s="28"/>
      <c r="D464" s="28" t="s">
        <v>634</v>
      </c>
      <c r="E464" s="28" t="s">
        <v>633</v>
      </c>
      <c r="F464" s="29">
        <v>170553723</v>
      </c>
      <c r="G464" s="33"/>
      <c r="H464" s="29"/>
      <c r="I464" s="31"/>
      <c r="J464" s="29"/>
      <c r="K464" s="29"/>
      <c r="L464" s="42">
        <f t="shared" si="7"/>
        <v>0</v>
      </c>
      <c r="M464" s="33">
        <f t="shared" si="7"/>
        <v>0</v>
      </c>
      <c r="N464" s="29"/>
      <c r="O464" s="33"/>
      <c r="P464" s="29">
        <v>170553723</v>
      </c>
      <c r="Q464" s="34"/>
    </row>
    <row r="465" spans="1:17" ht="12.75">
      <c r="A465" s="26"/>
      <c r="B465" s="27"/>
      <c r="C465" s="19" t="s">
        <v>635</v>
      </c>
      <c r="D465" s="19"/>
      <c r="E465" s="19"/>
      <c r="F465" s="20">
        <v>170553723</v>
      </c>
      <c r="G465" s="24"/>
      <c r="H465" s="20"/>
      <c r="I465" s="22"/>
      <c r="J465" s="20"/>
      <c r="K465" s="20"/>
      <c r="L465" s="43">
        <f t="shared" si="7"/>
        <v>0</v>
      </c>
      <c r="M465" s="24">
        <f t="shared" si="7"/>
        <v>0</v>
      </c>
      <c r="N465" s="20"/>
      <c r="O465" s="24"/>
      <c r="P465" s="20">
        <v>170553723</v>
      </c>
      <c r="Q465" s="25"/>
    </row>
    <row r="466" spans="1:17" ht="12.75">
      <c r="A466" s="26"/>
      <c r="B466" s="27">
        <v>117</v>
      </c>
      <c r="C466" s="19" t="s">
        <v>636</v>
      </c>
      <c r="D466" s="19"/>
      <c r="E466" s="19"/>
      <c r="F466" s="20"/>
      <c r="G466" s="24"/>
      <c r="H466" s="20"/>
      <c r="I466" s="22"/>
      <c r="J466" s="20"/>
      <c r="K466" s="20"/>
      <c r="L466" s="43">
        <f t="shared" si="7"/>
        <v>0</v>
      </c>
      <c r="M466" s="24">
        <f t="shared" si="7"/>
        <v>0</v>
      </c>
      <c r="N466" s="20"/>
      <c r="O466" s="24"/>
      <c r="P466" s="20"/>
      <c r="Q466" s="25"/>
    </row>
    <row r="467" spans="1:17" ht="12.75">
      <c r="A467" s="26"/>
      <c r="B467" s="27"/>
      <c r="C467" s="28"/>
      <c r="D467" s="28" t="s">
        <v>637</v>
      </c>
      <c r="E467" s="28" t="s">
        <v>636</v>
      </c>
      <c r="F467" s="29">
        <v>22655600</v>
      </c>
      <c r="G467" s="33"/>
      <c r="H467" s="29"/>
      <c r="I467" s="31"/>
      <c r="J467" s="29"/>
      <c r="K467" s="29"/>
      <c r="L467" s="42">
        <f t="shared" si="7"/>
        <v>0</v>
      </c>
      <c r="M467" s="33">
        <f t="shared" si="7"/>
        <v>0</v>
      </c>
      <c r="N467" s="29"/>
      <c r="O467" s="33"/>
      <c r="P467" s="29">
        <v>22655600</v>
      </c>
      <c r="Q467" s="34"/>
    </row>
    <row r="468" spans="1:17" ht="12.75">
      <c r="A468" s="26"/>
      <c r="B468" s="27"/>
      <c r="C468" s="19" t="s">
        <v>638</v>
      </c>
      <c r="D468" s="19"/>
      <c r="E468" s="19"/>
      <c r="F468" s="20">
        <v>22655600</v>
      </c>
      <c r="G468" s="24"/>
      <c r="H468" s="20"/>
      <c r="I468" s="22"/>
      <c r="J468" s="20"/>
      <c r="K468" s="20"/>
      <c r="L468" s="43">
        <f t="shared" si="7"/>
        <v>0</v>
      </c>
      <c r="M468" s="24">
        <f t="shared" si="7"/>
        <v>0</v>
      </c>
      <c r="N468" s="20"/>
      <c r="O468" s="24"/>
      <c r="P468" s="20">
        <v>22655600</v>
      </c>
      <c r="Q468" s="25"/>
    </row>
    <row r="469" spans="1:17" ht="12.75">
      <c r="A469" s="26"/>
      <c r="B469" s="27">
        <v>118</v>
      </c>
      <c r="C469" s="19" t="s">
        <v>639</v>
      </c>
      <c r="D469" s="19"/>
      <c r="E469" s="19"/>
      <c r="F469" s="20"/>
      <c r="G469" s="24"/>
      <c r="H469" s="20"/>
      <c r="I469" s="22"/>
      <c r="J469" s="20"/>
      <c r="K469" s="20"/>
      <c r="L469" s="43">
        <f t="shared" si="7"/>
        <v>0</v>
      </c>
      <c r="M469" s="24">
        <f t="shared" si="7"/>
        <v>0</v>
      </c>
      <c r="N469" s="20"/>
      <c r="O469" s="24"/>
      <c r="P469" s="20"/>
      <c r="Q469" s="25"/>
    </row>
    <row r="470" spans="1:17" ht="12.75">
      <c r="A470" s="26"/>
      <c r="B470" s="27"/>
      <c r="C470" s="28"/>
      <c r="D470" s="28" t="s">
        <v>640</v>
      </c>
      <c r="E470" s="28" t="s">
        <v>639</v>
      </c>
      <c r="F470" s="29">
        <v>1908738</v>
      </c>
      <c r="G470" s="33"/>
      <c r="H470" s="29"/>
      <c r="I470" s="31"/>
      <c r="J470" s="29"/>
      <c r="K470" s="29"/>
      <c r="L470" s="42">
        <f t="shared" si="7"/>
        <v>0</v>
      </c>
      <c r="M470" s="33">
        <f t="shared" si="7"/>
        <v>0</v>
      </c>
      <c r="N470" s="29"/>
      <c r="O470" s="33"/>
      <c r="P470" s="29">
        <v>1908738</v>
      </c>
      <c r="Q470" s="34"/>
    </row>
    <row r="471" spans="1:17" ht="12.75">
      <c r="A471" s="26"/>
      <c r="B471" s="27"/>
      <c r="C471" s="19" t="s">
        <v>641</v>
      </c>
      <c r="D471" s="19"/>
      <c r="E471" s="19"/>
      <c r="F471" s="20">
        <v>1908738</v>
      </c>
      <c r="G471" s="24"/>
      <c r="H471" s="20"/>
      <c r="I471" s="22"/>
      <c r="J471" s="20"/>
      <c r="K471" s="20"/>
      <c r="L471" s="43">
        <f t="shared" si="7"/>
        <v>0</v>
      </c>
      <c r="M471" s="24">
        <f t="shared" si="7"/>
        <v>0</v>
      </c>
      <c r="N471" s="20"/>
      <c r="O471" s="24"/>
      <c r="P471" s="20">
        <v>1908738</v>
      </c>
      <c r="Q471" s="25"/>
    </row>
    <row r="472" spans="1:17" ht="12.75">
      <c r="A472" s="26"/>
      <c r="B472" s="27">
        <v>119</v>
      </c>
      <c r="C472" s="19" t="s">
        <v>642</v>
      </c>
      <c r="D472" s="19"/>
      <c r="E472" s="19"/>
      <c r="F472" s="20"/>
      <c r="G472" s="24"/>
      <c r="H472" s="20"/>
      <c r="I472" s="22"/>
      <c r="J472" s="20"/>
      <c r="K472" s="20"/>
      <c r="L472" s="43">
        <f t="shared" si="7"/>
        <v>0</v>
      </c>
      <c r="M472" s="24">
        <f t="shared" si="7"/>
        <v>0</v>
      </c>
      <c r="N472" s="20"/>
      <c r="O472" s="24"/>
      <c r="P472" s="20"/>
      <c r="Q472" s="25"/>
    </row>
    <row r="473" spans="1:17" ht="12.75">
      <c r="A473" s="26"/>
      <c r="B473" s="27"/>
      <c r="C473" s="28"/>
      <c r="D473" s="28" t="s">
        <v>643</v>
      </c>
      <c r="E473" s="28" t="s">
        <v>642</v>
      </c>
      <c r="F473" s="29">
        <v>188627713</v>
      </c>
      <c r="G473" s="33"/>
      <c r="H473" s="29"/>
      <c r="I473" s="31"/>
      <c r="J473" s="29"/>
      <c r="K473" s="29"/>
      <c r="L473" s="42">
        <f t="shared" si="7"/>
        <v>0</v>
      </c>
      <c r="M473" s="33">
        <f t="shared" si="7"/>
        <v>0</v>
      </c>
      <c r="N473" s="29"/>
      <c r="O473" s="33"/>
      <c r="P473" s="29">
        <v>188627713</v>
      </c>
      <c r="Q473" s="34"/>
    </row>
    <row r="474" spans="1:17" ht="12.75">
      <c r="A474" s="26"/>
      <c r="B474" s="27"/>
      <c r="C474" s="19" t="s">
        <v>644</v>
      </c>
      <c r="D474" s="19"/>
      <c r="E474" s="19"/>
      <c r="F474" s="20">
        <v>188627713</v>
      </c>
      <c r="G474" s="24"/>
      <c r="H474" s="20"/>
      <c r="I474" s="22"/>
      <c r="J474" s="20"/>
      <c r="K474" s="20"/>
      <c r="L474" s="43">
        <f t="shared" si="7"/>
        <v>0</v>
      </c>
      <c r="M474" s="24">
        <f t="shared" si="7"/>
        <v>0</v>
      </c>
      <c r="N474" s="20"/>
      <c r="O474" s="24"/>
      <c r="P474" s="20">
        <v>188627713</v>
      </c>
      <c r="Q474" s="25"/>
    </row>
    <row r="475" spans="1:17" ht="12.75">
      <c r="A475" s="26"/>
      <c r="B475" s="27">
        <v>120</v>
      </c>
      <c r="C475" s="19" t="s">
        <v>645</v>
      </c>
      <c r="D475" s="19"/>
      <c r="E475" s="19"/>
      <c r="F475" s="20"/>
      <c r="G475" s="24"/>
      <c r="H475" s="20"/>
      <c r="I475" s="22"/>
      <c r="J475" s="20"/>
      <c r="K475" s="20"/>
      <c r="L475" s="43">
        <f t="shared" si="7"/>
        <v>0</v>
      </c>
      <c r="M475" s="24">
        <f t="shared" si="7"/>
        <v>0</v>
      </c>
      <c r="N475" s="20"/>
      <c r="O475" s="24"/>
      <c r="P475" s="20"/>
      <c r="Q475" s="25"/>
    </row>
    <row r="476" spans="1:17" ht="12.75">
      <c r="A476" s="26"/>
      <c r="B476" s="27"/>
      <c r="C476" s="28"/>
      <c r="D476" s="28" t="s">
        <v>646</v>
      </c>
      <c r="E476" s="28" t="s">
        <v>647</v>
      </c>
      <c r="F476" s="29">
        <v>111258301</v>
      </c>
      <c r="G476" s="33"/>
      <c r="H476" s="29"/>
      <c r="I476" s="31"/>
      <c r="J476" s="29">
        <v>16087101</v>
      </c>
      <c r="K476" s="29">
        <v>0</v>
      </c>
      <c r="L476" s="42">
        <f t="shared" si="7"/>
        <v>16087101</v>
      </c>
      <c r="M476" s="33">
        <f t="shared" si="7"/>
        <v>0</v>
      </c>
      <c r="N476" s="29">
        <v>356278</v>
      </c>
      <c r="O476" s="33">
        <v>0</v>
      </c>
      <c r="P476" s="29">
        <v>127701680</v>
      </c>
      <c r="Q476" s="34">
        <v>0</v>
      </c>
    </row>
    <row r="477" spans="1:17" ht="12.75">
      <c r="A477" s="26"/>
      <c r="B477" s="27"/>
      <c r="C477" s="19" t="s">
        <v>648</v>
      </c>
      <c r="D477" s="19"/>
      <c r="E477" s="19"/>
      <c r="F477" s="20">
        <v>111258301</v>
      </c>
      <c r="G477" s="24"/>
      <c r="H477" s="20"/>
      <c r="I477" s="22"/>
      <c r="J477" s="20">
        <v>16087101</v>
      </c>
      <c r="K477" s="20">
        <v>0</v>
      </c>
      <c r="L477" s="43">
        <f t="shared" si="7"/>
        <v>16087101</v>
      </c>
      <c r="M477" s="24">
        <f t="shared" si="7"/>
        <v>0</v>
      </c>
      <c r="N477" s="20">
        <v>356278</v>
      </c>
      <c r="O477" s="24">
        <v>0</v>
      </c>
      <c r="P477" s="20">
        <v>127701680</v>
      </c>
      <c r="Q477" s="25">
        <v>0</v>
      </c>
    </row>
    <row r="478" spans="1:17" ht="12.75">
      <c r="A478" s="26"/>
      <c r="B478" s="27">
        <v>121</v>
      </c>
      <c r="C478" s="19" t="s">
        <v>649</v>
      </c>
      <c r="D478" s="19"/>
      <c r="E478" s="19"/>
      <c r="F478" s="20"/>
      <c r="G478" s="24"/>
      <c r="H478" s="20"/>
      <c r="I478" s="22"/>
      <c r="J478" s="20"/>
      <c r="K478" s="20"/>
      <c r="L478" s="43">
        <f t="shared" si="7"/>
        <v>0</v>
      </c>
      <c r="M478" s="24">
        <f t="shared" si="7"/>
        <v>0</v>
      </c>
      <c r="N478" s="20"/>
      <c r="O478" s="24"/>
      <c r="P478" s="20"/>
      <c r="Q478" s="25"/>
    </row>
    <row r="479" spans="1:17" ht="12.75">
      <c r="A479" s="26"/>
      <c r="B479" s="27"/>
      <c r="C479" s="28"/>
      <c r="D479" s="28" t="s">
        <v>650</v>
      </c>
      <c r="E479" s="28" t="s">
        <v>649</v>
      </c>
      <c r="F479" s="29">
        <v>230768117</v>
      </c>
      <c r="G479" s="33"/>
      <c r="H479" s="29"/>
      <c r="I479" s="31"/>
      <c r="J479" s="29"/>
      <c r="K479" s="29"/>
      <c r="L479" s="42">
        <f t="shared" si="7"/>
        <v>0</v>
      </c>
      <c r="M479" s="33">
        <f t="shared" si="7"/>
        <v>0</v>
      </c>
      <c r="N479" s="29"/>
      <c r="O479" s="33"/>
      <c r="P479" s="29">
        <v>230768117</v>
      </c>
      <c r="Q479" s="34"/>
    </row>
    <row r="480" spans="1:17" ht="12.75">
      <c r="A480" s="26"/>
      <c r="B480" s="27"/>
      <c r="C480" s="19" t="s">
        <v>651</v>
      </c>
      <c r="D480" s="19"/>
      <c r="E480" s="19"/>
      <c r="F480" s="20">
        <v>230768117</v>
      </c>
      <c r="G480" s="24"/>
      <c r="H480" s="20"/>
      <c r="I480" s="22"/>
      <c r="J480" s="20"/>
      <c r="K480" s="20"/>
      <c r="L480" s="43">
        <f t="shared" si="7"/>
        <v>0</v>
      </c>
      <c r="M480" s="24">
        <f t="shared" si="7"/>
        <v>0</v>
      </c>
      <c r="N480" s="20"/>
      <c r="O480" s="24"/>
      <c r="P480" s="20">
        <v>230768117</v>
      </c>
      <c r="Q480" s="25"/>
    </row>
    <row r="481" spans="1:17" ht="12.75">
      <c r="A481" s="26"/>
      <c r="B481" s="27">
        <v>122</v>
      </c>
      <c r="C481" s="19" t="s">
        <v>652</v>
      </c>
      <c r="D481" s="19"/>
      <c r="E481" s="19"/>
      <c r="F481" s="20"/>
      <c r="G481" s="24"/>
      <c r="H481" s="20"/>
      <c r="I481" s="22"/>
      <c r="J481" s="20"/>
      <c r="K481" s="20"/>
      <c r="L481" s="43">
        <f t="shared" si="7"/>
        <v>0</v>
      </c>
      <c r="M481" s="24">
        <f t="shared" si="7"/>
        <v>0</v>
      </c>
      <c r="N481" s="20"/>
      <c r="O481" s="24"/>
      <c r="P481" s="20"/>
      <c r="Q481" s="25"/>
    </row>
    <row r="482" spans="1:17" ht="12.75">
      <c r="A482" s="26"/>
      <c r="B482" s="27"/>
      <c r="C482" s="28"/>
      <c r="D482" s="28" t="s">
        <v>653</v>
      </c>
      <c r="E482" s="28" t="s">
        <v>652</v>
      </c>
      <c r="F482" s="29">
        <v>17063244</v>
      </c>
      <c r="G482" s="33"/>
      <c r="H482" s="29"/>
      <c r="I482" s="31"/>
      <c r="J482" s="29"/>
      <c r="K482" s="29"/>
      <c r="L482" s="42">
        <f t="shared" si="7"/>
        <v>0</v>
      </c>
      <c r="M482" s="33">
        <f t="shared" si="7"/>
        <v>0</v>
      </c>
      <c r="N482" s="29">
        <v>354545</v>
      </c>
      <c r="O482" s="33">
        <v>0</v>
      </c>
      <c r="P482" s="29">
        <v>17417789</v>
      </c>
      <c r="Q482" s="34">
        <v>0</v>
      </c>
    </row>
    <row r="483" spans="1:17" ht="12.75">
      <c r="A483" s="26"/>
      <c r="B483" s="27"/>
      <c r="C483" s="19" t="s">
        <v>654</v>
      </c>
      <c r="D483" s="19"/>
      <c r="E483" s="19"/>
      <c r="F483" s="20">
        <v>17063244</v>
      </c>
      <c r="G483" s="24"/>
      <c r="H483" s="20"/>
      <c r="I483" s="22"/>
      <c r="J483" s="20"/>
      <c r="K483" s="20"/>
      <c r="L483" s="43">
        <f t="shared" si="7"/>
        <v>0</v>
      </c>
      <c r="M483" s="24">
        <f t="shared" si="7"/>
        <v>0</v>
      </c>
      <c r="N483" s="20">
        <v>354545</v>
      </c>
      <c r="O483" s="24">
        <v>0</v>
      </c>
      <c r="P483" s="20">
        <v>17417789</v>
      </c>
      <c r="Q483" s="25">
        <v>0</v>
      </c>
    </row>
    <row r="484" spans="1:17" ht="12.75">
      <c r="A484" s="26"/>
      <c r="B484" s="27">
        <v>123</v>
      </c>
      <c r="C484" s="19" t="s">
        <v>655</v>
      </c>
      <c r="D484" s="19"/>
      <c r="E484" s="19"/>
      <c r="F484" s="20"/>
      <c r="G484" s="24"/>
      <c r="H484" s="20"/>
      <c r="I484" s="22"/>
      <c r="J484" s="20"/>
      <c r="K484" s="20"/>
      <c r="L484" s="43">
        <f t="shared" si="7"/>
        <v>0</v>
      </c>
      <c r="M484" s="24">
        <f t="shared" si="7"/>
        <v>0</v>
      </c>
      <c r="N484" s="20"/>
      <c r="O484" s="24"/>
      <c r="P484" s="20"/>
      <c r="Q484" s="25"/>
    </row>
    <row r="485" spans="1:17" ht="12.75">
      <c r="A485" s="26"/>
      <c r="B485" s="27"/>
      <c r="C485" s="28"/>
      <c r="D485" s="28" t="s">
        <v>656</v>
      </c>
      <c r="E485" s="28" t="s">
        <v>655</v>
      </c>
      <c r="F485" s="29">
        <v>15087392</v>
      </c>
      <c r="G485" s="33"/>
      <c r="H485" s="29"/>
      <c r="I485" s="31"/>
      <c r="J485" s="29">
        <v>-52651</v>
      </c>
      <c r="K485" s="29">
        <v>0</v>
      </c>
      <c r="L485" s="42">
        <f t="shared" si="7"/>
        <v>-52651</v>
      </c>
      <c r="M485" s="33">
        <f t="shared" si="7"/>
        <v>0</v>
      </c>
      <c r="N485" s="29">
        <v>116448</v>
      </c>
      <c r="O485" s="33">
        <v>0</v>
      </c>
      <c r="P485" s="29">
        <v>15151189</v>
      </c>
      <c r="Q485" s="34">
        <v>0</v>
      </c>
    </row>
    <row r="486" spans="1:17" ht="12.75">
      <c r="A486" s="26"/>
      <c r="B486" s="27"/>
      <c r="C486" s="19" t="s">
        <v>657</v>
      </c>
      <c r="D486" s="19"/>
      <c r="E486" s="19"/>
      <c r="F486" s="20">
        <v>15087392</v>
      </c>
      <c r="G486" s="24"/>
      <c r="H486" s="20"/>
      <c r="I486" s="22"/>
      <c r="J486" s="20">
        <v>-52651</v>
      </c>
      <c r="K486" s="20">
        <v>0</v>
      </c>
      <c r="L486" s="43">
        <f t="shared" si="7"/>
        <v>-52651</v>
      </c>
      <c r="M486" s="24">
        <f t="shared" si="7"/>
        <v>0</v>
      </c>
      <c r="N486" s="20">
        <v>116448</v>
      </c>
      <c r="O486" s="24">
        <v>0</v>
      </c>
      <c r="P486" s="20">
        <v>15151189</v>
      </c>
      <c r="Q486" s="25">
        <v>0</v>
      </c>
    </row>
    <row r="487" spans="1:17" ht="12.75">
      <c r="A487" s="26"/>
      <c r="B487" s="27">
        <v>126</v>
      </c>
      <c r="C487" s="19" t="s">
        <v>658</v>
      </c>
      <c r="D487" s="19"/>
      <c r="E487" s="19"/>
      <c r="F487" s="20"/>
      <c r="G487" s="24"/>
      <c r="H487" s="20"/>
      <c r="I487" s="22"/>
      <c r="J487" s="20"/>
      <c r="K487" s="20"/>
      <c r="L487" s="43">
        <f t="shared" si="7"/>
        <v>0</v>
      </c>
      <c r="M487" s="24">
        <f t="shared" si="7"/>
        <v>0</v>
      </c>
      <c r="N487" s="20"/>
      <c r="O487" s="24"/>
      <c r="P487" s="20"/>
      <c r="Q487" s="25"/>
    </row>
    <row r="488" spans="1:17" ht="12.75">
      <c r="A488" s="26"/>
      <c r="B488" s="27"/>
      <c r="C488" s="28"/>
      <c r="D488" s="28" t="s">
        <v>659</v>
      </c>
      <c r="E488" s="28" t="s">
        <v>660</v>
      </c>
      <c r="F488" s="29"/>
      <c r="G488" s="33"/>
      <c r="H488" s="29"/>
      <c r="I488" s="31"/>
      <c r="J488" s="29">
        <v>-157974</v>
      </c>
      <c r="K488" s="29">
        <v>0</v>
      </c>
      <c r="L488" s="42">
        <f t="shared" si="7"/>
        <v>-157974</v>
      </c>
      <c r="M488" s="33">
        <f t="shared" si="7"/>
        <v>0</v>
      </c>
      <c r="N488" s="29"/>
      <c r="O488" s="33"/>
      <c r="P488" s="29">
        <v>-157974</v>
      </c>
      <c r="Q488" s="34">
        <v>0</v>
      </c>
    </row>
    <row r="489" spans="1:17" ht="12.75">
      <c r="A489" s="26"/>
      <c r="B489" s="27"/>
      <c r="C489" s="19" t="s">
        <v>661</v>
      </c>
      <c r="D489" s="19"/>
      <c r="E489" s="19"/>
      <c r="F489" s="20"/>
      <c r="G489" s="24"/>
      <c r="H489" s="20"/>
      <c r="I489" s="22"/>
      <c r="J489" s="20">
        <v>-157974</v>
      </c>
      <c r="K489" s="20">
        <v>0</v>
      </c>
      <c r="L489" s="43">
        <f t="shared" si="7"/>
        <v>-157974</v>
      </c>
      <c r="M489" s="24">
        <f t="shared" si="7"/>
        <v>0</v>
      </c>
      <c r="N489" s="20"/>
      <c r="O489" s="24"/>
      <c r="P489" s="20">
        <v>-157974</v>
      </c>
      <c r="Q489" s="25">
        <v>0</v>
      </c>
    </row>
    <row r="490" spans="1:17" ht="12.75">
      <c r="A490" s="26"/>
      <c r="B490" s="27">
        <v>129</v>
      </c>
      <c r="C490" s="19" t="s">
        <v>662</v>
      </c>
      <c r="D490" s="19"/>
      <c r="E490" s="19"/>
      <c r="F490" s="20"/>
      <c r="G490" s="24"/>
      <c r="H490" s="20"/>
      <c r="I490" s="22"/>
      <c r="J490" s="20"/>
      <c r="K490" s="20"/>
      <c r="L490" s="43">
        <f t="shared" si="7"/>
        <v>0</v>
      </c>
      <c r="M490" s="24">
        <f t="shared" si="7"/>
        <v>0</v>
      </c>
      <c r="N490" s="20"/>
      <c r="O490" s="24"/>
      <c r="P490" s="20"/>
      <c r="Q490" s="25"/>
    </row>
    <row r="491" spans="1:17" ht="12.75">
      <c r="A491" s="26"/>
      <c r="B491" s="27"/>
      <c r="C491" s="28"/>
      <c r="D491" s="28" t="s">
        <v>663</v>
      </c>
      <c r="E491" s="28" t="s">
        <v>664</v>
      </c>
      <c r="F491" s="29"/>
      <c r="G491" s="33"/>
      <c r="H491" s="29"/>
      <c r="I491" s="31"/>
      <c r="J491" s="29">
        <v>-7100</v>
      </c>
      <c r="K491" s="29">
        <v>0</v>
      </c>
      <c r="L491" s="42">
        <f t="shared" si="7"/>
        <v>-7100</v>
      </c>
      <c r="M491" s="33">
        <f t="shared" si="7"/>
        <v>0</v>
      </c>
      <c r="N491" s="29"/>
      <c r="O491" s="33"/>
      <c r="P491" s="29">
        <v>-7100</v>
      </c>
      <c r="Q491" s="34">
        <v>0</v>
      </c>
    </row>
    <row r="492" spans="1:17" ht="12.75">
      <c r="A492" s="26"/>
      <c r="B492" s="27"/>
      <c r="C492" s="19" t="s">
        <v>665</v>
      </c>
      <c r="D492" s="19"/>
      <c r="E492" s="19"/>
      <c r="F492" s="20"/>
      <c r="G492" s="24"/>
      <c r="H492" s="20"/>
      <c r="I492" s="22"/>
      <c r="J492" s="20">
        <v>-7100</v>
      </c>
      <c r="K492" s="20">
        <v>0</v>
      </c>
      <c r="L492" s="43">
        <f t="shared" si="7"/>
        <v>-7100</v>
      </c>
      <c r="M492" s="24">
        <f t="shared" si="7"/>
        <v>0</v>
      </c>
      <c r="N492" s="20"/>
      <c r="O492" s="24"/>
      <c r="P492" s="20">
        <v>-7100</v>
      </c>
      <c r="Q492" s="25">
        <v>0</v>
      </c>
    </row>
    <row r="493" spans="1:17" ht="12.75">
      <c r="A493" s="26"/>
      <c r="B493" s="27">
        <v>138</v>
      </c>
      <c r="C493" s="19" t="s">
        <v>666</v>
      </c>
      <c r="D493" s="19"/>
      <c r="E493" s="19"/>
      <c r="F493" s="20"/>
      <c r="G493" s="24"/>
      <c r="H493" s="20"/>
      <c r="I493" s="22"/>
      <c r="J493" s="20"/>
      <c r="K493" s="20"/>
      <c r="L493" s="43">
        <f t="shared" si="7"/>
        <v>0</v>
      </c>
      <c r="M493" s="24">
        <f t="shared" si="7"/>
        <v>0</v>
      </c>
      <c r="N493" s="20"/>
      <c r="O493" s="24"/>
      <c r="P493" s="20"/>
      <c r="Q493" s="25"/>
    </row>
    <row r="494" spans="1:17" ht="12.75">
      <c r="A494" s="26"/>
      <c r="B494" s="27"/>
      <c r="C494" s="28"/>
      <c r="D494" s="28" t="s">
        <v>667</v>
      </c>
      <c r="E494" s="28" t="s">
        <v>666</v>
      </c>
      <c r="F494" s="29"/>
      <c r="G494" s="33"/>
      <c r="H494" s="29"/>
      <c r="I494" s="31"/>
      <c r="J494" s="29">
        <v>7763556</v>
      </c>
      <c r="K494" s="29">
        <v>0</v>
      </c>
      <c r="L494" s="42">
        <f t="shared" si="7"/>
        <v>7763556</v>
      </c>
      <c r="M494" s="33">
        <f t="shared" si="7"/>
        <v>0</v>
      </c>
      <c r="N494" s="29"/>
      <c r="O494" s="33"/>
      <c r="P494" s="29">
        <v>7763556</v>
      </c>
      <c r="Q494" s="34">
        <v>0</v>
      </c>
    </row>
    <row r="495" spans="1:17" ht="12.75">
      <c r="A495" s="26"/>
      <c r="B495" s="27"/>
      <c r="C495" s="19" t="s">
        <v>668</v>
      </c>
      <c r="D495" s="19"/>
      <c r="E495" s="19"/>
      <c r="F495" s="20"/>
      <c r="G495" s="24"/>
      <c r="H495" s="20"/>
      <c r="I495" s="22"/>
      <c r="J495" s="20">
        <v>7763556</v>
      </c>
      <c r="K495" s="20">
        <v>0</v>
      </c>
      <c r="L495" s="43">
        <f t="shared" si="7"/>
        <v>7763556</v>
      </c>
      <c r="M495" s="24">
        <f t="shared" si="7"/>
        <v>0</v>
      </c>
      <c r="N495" s="20"/>
      <c r="O495" s="24"/>
      <c r="P495" s="20">
        <v>7763556</v>
      </c>
      <c r="Q495" s="25">
        <v>0</v>
      </c>
    </row>
    <row r="496" spans="1:17" ht="12.75">
      <c r="A496" s="26"/>
      <c r="B496" s="27">
        <v>124</v>
      </c>
      <c r="C496" s="19" t="s">
        <v>669</v>
      </c>
      <c r="D496" s="19"/>
      <c r="E496" s="19"/>
      <c r="F496" s="20"/>
      <c r="G496" s="24"/>
      <c r="H496" s="20"/>
      <c r="I496" s="22"/>
      <c r="J496" s="20"/>
      <c r="K496" s="20"/>
      <c r="L496" s="43">
        <f t="shared" si="7"/>
        <v>0</v>
      </c>
      <c r="M496" s="24">
        <f t="shared" si="7"/>
        <v>0</v>
      </c>
      <c r="N496" s="20"/>
      <c r="O496" s="24"/>
      <c r="P496" s="20"/>
      <c r="Q496" s="25"/>
    </row>
    <row r="497" spans="1:17" ht="12.75">
      <c r="A497" s="26"/>
      <c r="B497" s="27"/>
      <c r="C497" s="28"/>
      <c r="D497" s="28" t="s">
        <v>670</v>
      </c>
      <c r="E497" s="28" t="s">
        <v>669</v>
      </c>
      <c r="F497" s="29">
        <v>-5814821</v>
      </c>
      <c r="G497" s="33"/>
      <c r="H497" s="29"/>
      <c r="I497" s="31"/>
      <c r="J497" s="29"/>
      <c r="K497" s="29"/>
      <c r="L497" s="42">
        <f t="shared" si="7"/>
        <v>0</v>
      </c>
      <c r="M497" s="33">
        <f t="shared" si="7"/>
        <v>0</v>
      </c>
      <c r="N497" s="29">
        <v>113712</v>
      </c>
      <c r="O497" s="33">
        <v>0</v>
      </c>
      <c r="P497" s="29">
        <v>-5701109</v>
      </c>
      <c r="Q497" s="34">
        <v>0</v>
      </c>
    </row>
    <row r="498" spans="1:17" ht="12.75">
      <c r="A498" s="26"/>
      <c r="B498" s="27"/>
      <c r="C498" s="19" t="s">
        <v>671</v>
      </c>
      <c r="D498" s="19"/>
      <c r="E498" s="19"/>
      <c r="F498" s="20">
        <v>-5814821</v>
      </c>
      <c r="G498" s="24"/>
      <c r="H498" s="20"/>
      <c r="I498" s="22"/>
      <c r="J498" s="20"/>
      <c r="K498" s="20"/>
      <c r="L498" s="43">
        <f t="shared" si="7"/>
        <v>0</v>
      </c>
      <c r="M498" s="24">
        <f t="shared" si="7"/>
        <v>0</v>
      </c>
      <c r="N498" s="20">
        <v>113712</v>
      </c>
      <c r="O498" s="24">
        <v>0</v>
      </c>
      <c r="P498" s="20">
        <v>-5701109</v>
      </c>
      <c r="Q498" s="25">
        <v>0</v>
      </c>
    </row>
    <row r="499" spans="1:17" ht="12.75">
      <c r="A499" s="26"/>
      <c r="B499" s="27">
        <v>999</v>
      </c>
      <c r="C499" s="19" t="s">
        <v>672</v>
      </c>
      <c r="D499" s="19"/>
      <c r="E499" s="19"/>
      <c r="F499" s="20"/>
      <c r="G499" s="24"/>
      <c r="H499" s="20"/>
      <c r="I499" s="22"/>
      <c r="J499" s="20"/>
      <c r="K499" s="20"/>
      <c r="L499" s="43">
        <f t="shared" si="7"/>
        <v>0</v>
      </c>
      <c r="M499" s="24">
        <f t="shared" si="7"/>
        <v>0</v>
      </c>
      <c r="N499" s="20"/>
      <c r="O499" s="24"/>
      <c r="P499" s="20"/>
      <c r="Q499" s="25"/>
    </row>
    <row r="500" spans="1:17" ht="12.75">
      <c r="A500" s="26"/>
      <c r="B500" s="27"/>
      <c r="C500" s="28"/>
      <c r="D500" s="28" t="s">
        <v>673</v>
      </c>
      <c r="E500" s="28" t="s">
        <v>672</v>
      </c>
      <c r="F500" s="29"/>
      <c r="G500" s="33"/>
      <c r="H500" s="29"/>
      <c r="I500" s="31"/>
      <c r="J500" s="29">
        <v>94261</v>
      </c>
      <c r="K500" s="29">
        <v>0</v>
      </c>
      <c r="L500" s="42">
        <f t="shared" si="7"/>
        <v>94261</v>
      </c>
      <c r="M500" s="33">
        <f t="shared" si="7"/>
        <v>0</v>
      </c>
      <c r="N500" s="29"/>
      <c r="O500" s="33"/>
      <c r="P500" s="29">
        <v>94261</v>
      </c>
      <c r="Q500" s="34">
        <v>0</v>
      </c>
    </row>
    <row r="501" spans="1:17" ht="12.75">
      <c r="A501" s="26"/>
      <c r="B501" s="27"/>
      <c r="C501" s="19" t="s">
        <v>674</v>
      </c>
      <c r="D501" s="19"/>
      <c r="E501" s="19"/>
      <c r="F501" s="20"/>
      <c r="G501" s="24"/>
      <c r="H501" s="20"/>
      <c r="I501" s="22"/>
      <c r="J501" s="20">
        <v>94261</v>
      </c>
      <c r="K501" s="20">
        <v>0</v>
      </c>
      <c r="L501" s="43">
        <f t="shared" si="7"/>
        <v>94261</v>
      </c>
      <c r="M501" s="24">
        <f t="shared" si="7"/>
        <v>0</v>
      </c>
      <c r="N501" s="20"/>
      <c r="O501" s="24"/>
      <c r="P501" s="20">
        <v>94261</v>
      </c>
      <c r="Q501" s="25">
        <v>0</v>
      </c>
    </row>
    <row r="502" spans="1:18" ht="12.75">
      <c r="A502" s="14" t="s">
        <v>675</v>
      </c>
      <c r="B502" s="19"/>
      <c r="C502" s="19"/>
      <c r="D502" s="19"/>
      <c r="E502" s="19"/>
      <c r="F502" s="20">
        <v>2290861734</v>
      </c>
      <c r="G502" s="24">
        <v>4382.24</v>
      </c>
      <c r="H502" s="20"/>
      <c r="I502" s="22"/>
      <c r="J502" s="20">
        <v>66817553</v>
      </c>
      <c r="K502" s="20">
        <v>1.5</v>
      </c>
      <c r="L502" s="43">
        <f>J502+H502</f>
        <v>66817553</v>
      </c>
      <c r="M502" s="24">
        <f t="shared" si="7"/>
        <v>1.5</v>
      </c>
      <c r="N502" s="20">
        <f>SUM(N218:N501)/2</f>
        <v>48514559.01</v>
      </c>
      <c r="O502" s="45">
        <f>SUM(O218:O501)/2</f>
        <v>2</v>
      </c>
      <c r="P502" s="20">
        <f>+N502+L502+F502</f>
        <v>2406193846.01</v>
      </c>
      <c r="Q502" s="25">
        <f>+G502+M502+O502</f>
        <v>4385.74</v>
      </c>
      <c r="R502" s="63"/>
    </row>
    <row r="503" spans="1:17" ht="12.75">
      <c r="A503" s="14"/>
      <c r="B503" s="19"/>
      <c r="C503" s="19"/>
      <c r="D503" s="19"/>
      <c r="E503" s="19"/>
      <c r="F503" s="20"/>
      <c r="G503" s="24"/>
      <c r="H503" s="20"/>
      <c r="I503" s="22"/>
      <c r="J503" s="20"/>
      <c r="K503" s="20"/>
      <c r="L503" s="43">
        <f t="shared" si="7"/>
        <v>0</v>
      </c>
      <c r="M503" s="24">
        <f t="shared" si="7"/>
        <v>0</v>
      </c>
      <c r="N503" s="20"/>
      <c r="O503" s="24"/>
      <c r="P503" s="20"/>
      <c r="Q503" s="25"/>
    </row>
    <row r="504" spans="1:18" ht="12.75">
      <c r="A504" s="37" t="s">
        <v>676</v>
      </c>
      <c r="B504" s="38"/>
      <c r="C504" s="38"/>
      <c r="D504" s="38"/>
      <c r="E504" s="38"/>
      <c r="F504" s="39">
        <v>2912142782</v>
      </c>
      <c r="G504" s="40">
        <v>8435.140000000001</v>
      </c>
      <c r="H504" s="39">
        <v>0</v>
      </c>
      <c r="I504" s="41">
        <v>0</v>
      </c>
      <c r="J504" s="39">
        <v>69506357</v>
      </c>
      <c r="K504" s="39">
        <v>5.5</v>
      </c>
      <c r="L504" s="44">
        <f t="shared" si="7"/>
        <v>69506357</v>
      </c>
      <c r="M504" s="40">
        <f t="shared" si="7"/>
        <v>5.5</v>
      </c>
      <c r="N504" s="39">
        <f>+N502+N215</f>
        <v>49765316.019999996</v>
      </c>
      <c r="O504" s="61">
        <f>+O502+O215</f>
        <v>4</v>
      </c>
      <c r="P504" s="64">
        <f>+N504+L504+F504</f>
        <v>3031414455.02</v>
      </c>
      <c r="Q504" s="65">
        <f>+G504+M504+O504</f>
        <v>8444.640000000001</v>
      </c>
      <c r="R504" s="63"/>
    </row>
    <row r="505" spans="2:8" ht="12.75">
      <c r="B505"/>
      <c r="C505"/>
      <c r="F505"/>
      <c r="H505"/>
    </row>
    <row r="506" spans="2:8" ht="12.75">
      <c r="B506"/>
      <c r="C506"/>
      <c r="F506"/>
      <c r="H506"/>
    </row>
    <row r="507" spans="2:8" ht="12.75">
      <c r="B507"/>
      <c r="C507"/>
      <c r="D507" t="s">
        <v>677</v>
      </c>
      <c r="F507"/>
      <c r="H507"/>
    </row>
    <row r="508" spans="2:17" ht="47.45" customHeight="1">
      <c r="B508"/>
      <c r="C508"/>
      <c r="D508" s="68" t="s">
        <v>678</v>
      </c>
      <c r="E508" s="68"/>
      <c r="F508" s="68"/>
      <c r="G508" s="68"/>
      <c r="H508" s="68"/>
      <c r="I508" s="68"/>
      <c r="J508" s="68"/>
      <c r="K508" s="68"/>
      <c r="L508" s="68"/>
      <c r="M508" s="68"/>
      <c r="N508" s="68"/>
      <c r="O508" s="68"/>
      <c r="P508" s="68"/>
      <c r="Q508" s="68"/>
    </row>
    <row r="509" spans="2:8" ht="12.75">
      <c r="B509"/>
      <c r="C509"/>
      <c r="F509"/>
      <c r="H509"/>
    </row>
    <row r="510" spans="2:8" ht="12.75">
      <c r="B510"/>
      <c r="C510"/>
      <c r="F510"/>
      <c r="H510"/>
    </row>
    <row r="511" spans="2:8" ht="12.75">
      <c r="B511"/>
      <c r="C511"/>
      <c r="F511"/>
      <c r="H511"/>
    </row>
    <row r="512" spans="2:8" ht="12.75">
      <c r="B512"/>
      <c r="C512"/>
      <c r="F512"/>
      <c r="H512"/>
    </row>
    <row r="513" spans="2:8" ht="12.75">
      <c r="B513"/>
      <c r="C513"/>
      <c r="F513"/>
      <c r="H513"/>
    </row>
    <row r="514" spans="2:8" ht="12.75">
      <c r="B514"/>
      <c r="C514"/>
      <c r="F514"/>
      <c r="H514"/>
    </row>
    <row r="515" spans="2:8" ht="12.75">
      <c r="B515"/>
      <c r="C515"/>
      <c r="F515"/>
      <c r="H515"/>
    </row>
    <row r="516" spans="2:8" ht="12.75">
      <c r="B516"/>
      <c r="C516"/>
      <c r="F516"/>
      <c r="H516"/>
    </row>
    <row r="517" spans="2:8" ht="12.75">
      <c r="B517"/>
      <c r="C517"/>
      <c r="F517"/>
      <c r="H517"/>
    </row>
    <row r="518" spans="2:8" ht="12.75">
      <c r="B518"/>
      <c r="C518"/>
      <c r="F518"/>
      <c r="H518"/>
    </row>
    <row r="519" spans="2:8" ht="12.75">
      <c r="B519"/>
      <c r="C519"/>
      <c r="F519"/>
      <c r="H519"/>
    </row>
    <row r="520" spans="2:8" ht="12.75">
      <c r="B520"/>
      <c r="C520"/>
      <c r="F520"/>
      <c r="H520"/>
    </row>
    <row r="521" spans="2:8" ht="12.75">
      <c r="B521"/>
      <c r="C521"/>
      <c r="F521"/>
      <c r="H521"/>
    </row>
    <row r="522" spans="2:8" ht="12.75">
      <c r="B522"/>
      <c r="C522"/>
      <c r="F522"/>
      <c r="H522"/>
    </row>
    <row r="523" spans="2:8" ht="12.75">
      <c r="B523"/>
      <c r="C523"/>
      <c r="F523"/>
      <c r="H523"/>
    </row>
    <row r="524" spans="2:8" ht="12.75">
      <c r="B524"/>
      <c r="C524"/>
      <c r="F524"/>
      <c r="H524"/>
    </row>
    <row r="525" spans="2:8" ht="12.75">
      <c r="B525"/>
      <c r="C525"/>
      <c r="F525"/>
      <c r="H525"/>
    </row>
    <row r="526" spans="2:8" ht="12.75">
      <c r="B526"/>
      <c r="C526"/>
      <c r="F526"/>
      <c r="H526"/>
    </row>
    <row r="527" spans="2:8" ht="12.75">
      <c r="B527"/>
      <c r="C527"/>
      <c r="F527"/>
      <c r="H527"/>
    </row>
    <row r="528" spans="2:8" ht="12.75">
      <c r="B528"/>
      <c r="C528"/>
      <c r="F528"/>
      <c r="H528"/>
    </row>
    <row r="529" spans="2:8" ht="12.75">
      <c r="B529"/>
      <c r="C529"/>
      <c r="F529"/>
      <c r="H529"/>
    </row>
    <row r="530" spans="2:8" ht="12.75">
      <c r="B530"/>
      <c r="C530"/>
      <c r="F530"/>
      <c r="H530"/>
    </row>
    <row r="531" spans="2:8" ht="12.75">
      <c r="B531"/>
      <c r="C531"/>
      <c r="F531"/>
      <c r="H531"/>
    </row>
    <row r="532" spans="2:8" ht="12.75">
      <c r="B532"/>
      <c r="C532"/>
      <c r="F532"/>
      <c r="H532"/>
    </row>
    <row r="533" spans="2:8" ht="12.75">
      <c r="B533"/>
      <c r="C533"/>
      <c r="F533"/>
      <c r="H533"/>
    </row>
    <row r="534" spans="2:8" ht="12.75">
      <c r="B534"/>
      <c r="C534"/>
      <c r="F534"/>
      <c r="H534"/>
    </row>
    <row r="535" spans="2:8" ht="12.75">
      <c r="B535"/>
      <c r="C535"/>
      <c r="F535"/>
      <c r="H535"/>
    </row>
    <row r="536" spans="2:8" ht="12.75">
      <c r="B536"/>
      <c r="C536"/>
      <c r="F536"/>
      <c r="H536"/>
    </row>
    <row r="537" spans="2:8" ht="12.75">
      <c r="B537"/>
      <c r="C537"/>
      <c r="F537"/>
      <c r="H537"/>
    </row>
    <row r="538" spans="2:8" ht="12.75">
      <c r="B538"/>
      <c r="C538"/>
      <c r="F538"/>
      <c r="H538"/>
    </row>
    <row r="539" spans="2:8" ht="12.75">
      <c r="B539"/>
      <c r="C539"/>
      <c r="F539"/>
      <c r="H539"/>
    </row>
    <row r="540" spans="2:8" ht="12.75">
      <c r="B540"/>
      <c r="C540"/>
      <c r="F540"/>
      <c r="H540"/>
    </row>
    <row r="541" spans="2:8" ht="12.75">
      <c r="B541"/>
      <c r="C541"/>
      <c r="F541"/>
      <c r="H541"/>
    </row>
    <row r="542" spans="2:8" ht="12.75">
      <c r="B542"/>
      <c r="C542"/>
      <c r="F542"/>
      <c r="H542"/>
    </row>
    <row r="543" spans="2:8" ht="12.75">
      <c r="B543"/>
      <c r="C543"/>
      <c r="F543"/>
      <c r="H543"/>
    </row>
    <row r="544" spans="2:8" ht="12.75">
      <c r="B544"/>
      <c r="C544"/>
      <c r="F544"/>
      <c r="H544"/>
    </row>
    <row r="545" spans="2:8" ht="12.75">
      <c r="B545"/>
      <c r="C545"/>
      <c r="F545"/>
      <c r="H545"/>
    </row>
    <row r="546" spans="2:8" ht="12.75">
      <c r="B546"/>
      <c r="C546"/>
      <c r="F546"/>
      <c r="H546"/>
    </row>
    <row r="547" spans="2:8" ht="12.75">
      <c r="B547"/>
      <c r="C547"/>
      <c r="F547"/>
      <c r="H547"/>
    </row>
    <row r="548" spans="2:8" ht="12.75">
      <c r="B548"/>
      <c r="C548"/>
      <c r="F548"/>
      <c r="H548"/>
    </row>
    <row r="549" spans="2:8" ht="12.75">
      <c r="B549"/>
      <c r="C549"/>
      <c r="F549"/>
      <c r="H549"/>
    </row>
    <row r="550" spans="2:8" ht="12.75">
      <c r="B550"/>
      <c r="C550"/>
      <c r="F550"/>
      <c r="H550"/>
    </row>
    <row r="551" spans="2:8" ht="12.75">
      <c r="B551"/>
      <c r="C551"/>
      <c r="F551"/>
      <c r="H551"/>
    </row>
    <row r="552" spans="2:8" ht="12.75">
      <c r="B552"/>
      <c r="C552"/>
      <c r="F552"/>
      <c r="H552"/>
    </row>
    <row r="553" spans="2:8" ht="12.75">
      <c r="B553"/>
      <c r="C553"/>
      <c r="F553"/>
      <c r="H553"/>
    </row>
    <row r="554" spans="2:8" ht="12.75">
      <c r="B554"/>
      <c r="C554"/>
      <c r="F554"/>
      <c r="H554"/>
    </row>
    <row r="555" spans="2:8" ht="12.75">
      <c r="B555"/>
      <c r="C555"/>
      <c r="F555"/>
      <c r="H555"/>
    </row>
    <row r="556" spans="2:8" ht="12.75">
      <c r="B556"/>
      <c r="C556"/>
      <c r="F556"/>
      <c r="H556"/>
    </row>
    <row r="557" spans="2:8" ht="12.75">
      <c r="B557"/>
      <c r="C557"/>
      <c r="F557"/>
      <c r="H557"/>
    </row>
    <row r="558" spans="2:8" ht="12.75">
      <c r="B558"/>
      <c r="C558"/>
      <c r="F558"/>
      <c r="H558"/>
    </row>
    <row r="559" spans="2:8" ht="12.75">
      <c r="B559"/>
      <c r="C559"/>
      <c r="F559"/>
      <c r="H559"/>
    </row>
    <row r="560" spans="2:8" ht="12.75">
      <c r="B560"/>
      <c r="C560"/>
      <c r="F560"/>
      <c r="H560"/>
    </row>
    <row r="561" spans="2:8" ht="12.75">
      <c r="B561"/>
      <c r="C561"/>
      <c r="F561"/>
      <c r="H561"/>
    </row>
    <row r="562" spans="2:8" ht="12.75">
      <c r="B562"/>
      <c r="C562"/>
      <c r="F562"/>
      <c r="H562"/>
    </row>
    <row r="563" spans="2:8" ht="12.75">
      <c r="B563"/>
      <c r="C563"/>
      <c r="F563"/>
      <c r="H563"/>
    </row>
    <row r="564" spans="2:8" ht="12.75">
      <c r="B564"/>
      <c r="C564"/>
      <c r="F564"/>
      <c r="H564"/>
    </row>
    <row r="565" spans="2:8" ht="12.75">
      <c r="B565"/>
      <c r="C565"/>
      <c r="F565"/>
      <c r="H565"/>
    </row>
    <row r="566" spans="2:8" ht="12.75">
      <c r="B566"/>
      <c r="C566"/>
      <c r="F566"/>
      <c r="H566"/>
    </row>
    <row r="567" spans="2:8" ht="12.75">
      <c r="B567"/>
      <c r="C567"/>
      <c r="F567"/>
      <c r="H567"/>
    </row>
    <row r="568" spans="2:8" ht="12.75">
      <c r="B568"/>
      <c r="C568"/>
      <c r="F568"/>
      <c r="H568"/>
    </row>
    <row r="569" spans="3:8" ht="12.75">
      <c r="C569"/>
      <c r="F569"/>
      <c r="H569"/>
    </row>
    <row r="570" spans="3:8" ht="12.75">
      <c r="C570"/>
      <c r="F570"/>
      <c r="H570"/>
    </row>
    <row r="571" spans="3:8" ht="12.75">
      <c r="C571"/>
      <c r="F571"/>
      <c r="H571"/>
    </row>
    <row r="572" spans="3:8" ht="12.75">
      <c r="C572"/>
      <c r="F572"/>
      <c r="H572"/>
    </row>
    <row r="573" spans="3:8" ht="12.75">
      <c r="C573"/>
      <c r="F573"/>
      <c r="H573"/>
    </row>
    <row r="574" spans="3:8" ht="12.75">
      <c r="C574"/>
      <c r="F574"/>
      <c r="H574"/>
    </row>
    <row r="575" spans="3:8" ht="12.75">
      <c r="C575"/>
      <c r="F575"/>
      <c r="H575"/>
    </row>
    <row r="576" spans="3:8" ht="12.75">
      <c r="C576"/>
      <c r="F576"/>
      <c r="H576"/>
    </row>
    <row r="577" spans="3:8" ht="12.75">
      <c r="C577"/>
      <c r="F577"/>
      <c r="H577"/>
    </row>
    <row r="578" spans="3:8" ht="12.75">
      <c r="C578"/>
      <c r="F578"/>
      <c r="H578"/>
    </row>
    <row r="579" spans="3:8" ht="12.75">
      <c r="C579"/>
      <c r="F579"/>
      <c r="H579"/>
    </row>
    <row r="580" spans="3:8" ht="12.75">
      <c r="C580"/>
      <c r="F580"/>
      <c r="H580"/>
    </row>
    <row r="581" spans="3:8" ht="12.75">
      <c r="C581"/>
      <c r="F581"/>
      <c r="H581"/>
    </row>
    <row r="582" spans="3:8" ht="12.75">
      <c r="C582"/>
      <c r="F582"/>
      <c r="H582"/>
    </row>
    <row r="583" spans="3:8" ht="12.75">
      <c r="C583"/>
      <c r="F583"/>
      <c r="H583"/>
    </row>
    <row r="584" spans="3:8" ht="12.75">
      <c r="C584"/>
      <c r="F584"/>
      <c r="H584"/>
    </row>
    <row r="585" spans="3:8" ht="12.75">
      <c r="C585"/>
      <c r="F585"/>
      <c r="H585"/>
    </row>
    <row r="586" spans="3:8" ht="12.75">
      <c r="C586"/>
      <c r="F586"/>
      <c r="H586"/>
    </row>
    <row r="587" spans="3:8" ht="12.75">
      <c r="C587"/>
      <c r="F587"/>
      <c r="H587"/>
    </row>
    <row r="588" spans="3:8" ht="12.75">
      <c r="C588"/>
      <c r="F588"/>
      <c r="H588"/>
    </row>
    <row r="589" spans="3:8" ht="12.75">
      <c r="C589"/>
      <c r="F589"/>
      <c r="H589"/>
    </row>
    <row r="590" spans="3:8" ht="12.75">
      <c r="C590"/>
      <c r="F590"/>
      <c r="H590"/>
    </row>
    <row r="591" spans="3:8" ht="12.75">
      <c r="C591"/>
      <c r="F591"/>
      <c r="H591"/>
    </row>
    <row r="592" spans="3:8" ht="12.75">
      <c r="C592"/>
      <c r="F592"/>
      <c r="H592"/>
    </row>
    <row r="593" spans="3:8" ht="12.75">
      <c r="C593"/>
      <c r="F593"/>
      <c r="H593"/>
    </row>
    <row r="594" spans="3:8" ht="12.75">
      <c r="C594"/>
      <c r="F594"/>
      <c r="H594"/>
    </row>
    <row r="595" spans="3:8" ht="12.75">
      <c r="C595"/>
      <c r="F595"/>
      <c r="H595"/>
    </row>
    <row r="596" spans="3:8" ht="12.75">
      <c r="C596"/>
      <c r="F596"/>
      <c r="H596"/>
    </row>
    <row r="597" spans="3:8" ht="12.75">
      <c r="C597"/>
      <c r="F597"/>
      <c r="H597"/>
    </row>
    <row r="598" spans="3:8" ht="12.75">
      <c r="C598"/>
      <c r="F598"/>
      <c r="H598"/>
    </row>
    <row r="599" spans="3:8" ht="12.75">
      <c r="C599"/>
      <c r="F599"/>
      <c r="H599"/>
    </row>
    <row r="600" spans="3:8" ht="12.75">
      <c r="C600"/>
      <c r="F600"/>
      <c r="H600"/>
    </row>
    <row r="601" spans="3:8" ht="12.75">
      <c r="C601"/>
      <c r="F601"/>
      <c r="H601"/>
    </row>
    <row r="602" spans="3:8" ht="12.75">
      <c r="C602"/>
      <c r="F602"/>
      <c r="H602"/>
    </row>
    <row r="603" spans="3:8" ht="12.75">
      <c r="C603"/>
      <c r="F603"/>
      <c r="H603"/>
    </row>
    <row r="604" spans="3:8" ht="12.75">
      <c r="C604"/>
      <c r="F604"/>
      <c r="H604"/>
    </row>
    <row r="605" spans="3:8" ht="12.75">
      <c r="C605"/>
      <c r="F605"/>
      <c r="H605"/>
    </row>
    <row r="606" spans="3:8" ht="12.75">
      <c r="C606"/>
      <c r="F606"/>
      <c r="H606"/>
    </row>
    <row r="607" spans="3:8" ht="12.75">
      <c r="C607"/>
      <c r="F607"/>
      <c r="H607"/>
    </row>
    <row r="608" spans="3:8" ht="12.75">
      <c r="C608"/>
      <c r="F608"/>
      <c r="H608"/>
    </row>
    <row r="609" spans="3:8" ht="12.75">
      <c r="C609"/>
      <c r="F609"/>
      <c r="H609"/>
    </row>
    <row r="610" spans="3:8" ht="12.75">
      <c r="C610"/>
      <c r="F610"/>
      <c r="H610"/>
    </row>
    <row r="611" spans="3:8" ht="12.75">
      <c r="C611"/>
      <c r="F611"/>
      <c r="H611"/>
    </row>
    <row r="612" spans="3:8" ht="12.75">
      <c r="C612"/>
      <c r="F612"/>
      <c r="H612"/>
    </row>
    <row r="613" spans="3:8" ht="12.75">
      <c r="C613"/>
      <c r="F613"/>
      <c r="H613"/>
    </row>
    <row r="614" spans="3:8" ht="12.75">
      <c r="C614"/>
      <c r="F614"/>
      <c r="H614"/>
    </row>
    <row r="615" spans="3:8" ht="12.75">
      <c r="C615"/>
      <c r="F615"/>
      <c r="H615"/>
    </row>
    <row r="616" spans="3:8" ht="12.75">
      <c r="C616"/>
      <c r="F616"/>
      <c r="H616"/>
    </row>
    <row r="617" spans="3:8" ht="12.75">
      <c r="C617"/>
      <c r="F617"/>
      <c r="H617"/>
    </row>
    <row r="618" spans="3:8" ht="12.75">
      <c r="C618"/>
      <c r="F618"/>
      <c r="H618"/>
    </row>
    <row r="619" spans="3:8" ht="12.75">
      <c r="C619"/>
      <c r="F619"/>
      <c r="H619"/>
    </row>
    <row r="620" spans="3:8" ht="12.75">
      <c r="C620"/>
      <c r="F620"/>
      <c r="H620"/>
    </row>
    <row r="621" spans="3:8" ht="12.75">
      <c r="C621"/>
      <c r="F621"/>
      <c r="H621"/>
    </row>
    <row r="622" spans="3:8" ht="12.75">
      <c r="C622"/>
      <c r="F622"/>
      <c r="H622"/>
    </row>
    <row r="623" spans="3:8" ht="12.75">
      <c r="C623"/>
      <c r="F623"/>
      <c r="H623"/>
    </row>
    <row r="624" spans="3:8" ht="12.75">
      <c r="C624"/>
      <c r="F624"/>
      <c r="H624"/>
    </row>
    <row r="625" spans="3:8" ht="12.75">
      <c r="C625"/>
      <c r="F625"/>
      <c r="H625"/>
    </row>
    <row r="626" spans="3:8" ht="12.75">
      <c r="C626"/>
      <c r="F626"/>
      <c r="H626"/>
    </row>
    <row r="627" spans="3:8" ht="12.75">
      <c r="C627"/>
      <c r="F627"/>
      <c r="H627"/>
    </row>
    <row r="628" spans="3:8" ht="12.75">
      <c r="C628"/>
      <c r="F628"/>
      <c r="H628"/>
    </row>
    <row r="629" spans="3:8" ht="12.75">
      <c r="C629"/>
      <c r="F629"/>
      <c r="H629"/>
    </row>
    <row r="630" spans="3:8" ht="12.75">
      <c r="C630"/>
      <c r="F630"/>
      <c r="H630"/>
    </row>
    <row r="631" spans="3:8" ht="12.75">
      <c r="C631"/>
      <c r="F631"/>
      <c r="H631"/>
    </row>
    <row r="632" spans="3:8" ht="12.75">
      <c r="C632"/>
      <c r="F632"/>
      <c r="H632"/>
    </row>
    <row r="633" spans="3:8" ht="12.75">
      <c r="C633"/>
      <c r="F633"/>
      <c r="H633"/>
    </row>
    <row r="634" spans="3:8" ht="12.75">
      <c r="C634"/>
      <c r="F634"/>
      <c r="H634"/>
    </row>
    <row r="635" spans="3:8" ht="12.75">
      <c r="C635"/>
      <c r="F635"/>
      <c r="H635"/>
    </row>
    <row r="636" spans="3:8" ht="12.75">
      <c r="C636"/>
      <c r="F636"/>
      <c r="H636"/>
    </row>
    <row r="637" spans="3:8" ht="12.75">
      <c r="C637"/>
      <c r="F637"/>
      <c r="H637"/>
    </row>
    <row r="638" spans="3:8" ht="12.75">
      <c r="C638"/>
      <c r="F638"/>
      <c r="H638"/>
    </row>
    <row r="639" spans="3:8" ht="12.75">
      <c r="C639"/>
      <c r="F639"/>
      <c r="H639"/>
    </row>
    <row r="640" spans="3:8" ht="12.75">
      <c r="C640"/>
      <c r="F640"/>
      <c r="H640"/>
    </row>
    <row r="641" spans="3:8" ht="12.75">
      <c r="C641"/>
      <c r="F641"/>
      <c r="H641"/>
    </row>
    <row r="642" spans="3:8" ht="12.75">
      <c r="C642"/>
      <c r="F642"/>
      <c r="H642"/>
    </row>
    <row r="643" spans="3:8" ht="12.75">
      <c r="C643"/>
      <c r="F643"/>
      <c r="H643"/>
    </row>
    <row r="644" spans="3:8" ht="12.75">
      <c r="C644"/>
      <c r="F644"/>
      <c r="H644"/>
    </row>
    <row r="645" spans="3:8" ht="12.75">
      <c r="C645"/>
      <c r="F645"/>
      <c r="H645"/>
    </row>
    <row r="646" spans="3:8" ht="12.75">
      <c r="C646"/>
      <c r="F646"/>
      <c r="H646"/>
    </row>
    <row r="647" spans="3:8" ht="12.75">
      <c r="C647"/>
      <c r="F647"/>
      <c r="H647"/>
    </row>
    <row r="648" spans="3:8" ht="12.75">
      <c r="C648"/>
      <c r="F648"/>
      <c r="H648"/>
    </row>
    <row r="649" spans="3:8" ht="12.75">
      <c r="C649"/>
      <c r="F649"/>
      <c r="H649"/>
    </row>
    <row r="650" spans="3:8" ht="12.75">
      <c r="C650"/>
      <c r="F650"/>
      <c r="H650"/>
    </row>
    <row r="651" spans="3:8" ht="12.75">
      <c r="C651"/>
      <c r="F651"/>
      <c r="H651"/>
    </row>
    <row r="652" spans="3:8" ht="12.75">
      <c r="C652"/>
      <c r="F652"/>
      <c r="H652"/>
    </row>
    <row r="653" spans="3:8" ht="12.75">
      <c r="C653"/>
      <c r="F653"/>
      <c r="H653"/>
    </row>
    <row r="654" spans="3:8" ht="12.75">
      <c r="C654"/>
      <c r="F654"/>
      <c r="H654"/>
    </row>
    <row r="655" spans="3:8" ht="12.75">
      <c r="C655"/>
      <c r="F655"/>
      <c r="H655"/>
    </row>
    <row r="656" spans="3:8" ht="12.75">
      <c r="C656"/>
      <c r="F656"/>
      <c r="H656"/>
    </row>
    <row r="657" spans="3:8" ht="12.75">
      <c r="C657"/>
      <c r="F657"/>
      <c r="H657"/>
    </row>
    <row r="658" spans="3:8" ht="12.75">
      <c r="C658"/>
      <c r="F658"/>
      <c r="H658"/>
    </row>
    <row r="659" spans="3:8" ht="12.75">
      <c r="C659"/>
      <c r="F659"/>
      <c r="H659"/>
    </row>
    <row r="660" spans="3:8" ht="12.75">
      <c r="C660"/>
      <c r="F660"/>
      <c r="H660"/>
    </row>
    <row r="661" spans="3:8" ht="12.75">
      <c r="C661"/>
      <c r="F661"/>
      <c r="H661"/>
    </row>
    <row r="662" spans="3:8" ht="12.75">
      <c r="C662"/>
      <c r="F662"/>
      <c r="H662"/>
    </row>
    <row r="663" spans="3:8" ht="12.75">
      <c r="C663"/>
      <c r="F663"/>
      <c r="H663"/>
    </row>
    <row r="664" spans="3:8" ht="12.75">
      <c r="C664"/>
      <c r="F664"/>
      <c r="H664"/>
    </row>
    <row r="665" spans="3:8" ht="12.75">
      <c r="C665"/>
      <c r="F665"/>
      <c r="H665"/>
    </row>
    <row r="666" spans="3:8" ht="12.75">
      <c r="C666"/>
      <c r="F666"/>
      <c r="H666"/>
    </row>
    <row r="667" spans="3:8" ht="12.75">
      <c r="C667"/>
      <c r="F667"/>
      <c r="H667"/>
    </row>
    <row r="668" spans="3:8" ht="12.75">
      <c r="C668"/>
      <c r="F668"/>
      <c r="H668"/>
    </row>
    <row r="669" spans="3:8" ht="12.75">
      <c r="C669"/>
      <c r="F669"/>
      <c r="H669"/>
    </row>
    <row r="670" spans="3:8" ht="12.75">
      <c r="C670"/>
      <c r="F670"/>
      <c r="H670"/>
    </row>
    <row r="671" spans="3:8" ht="12.75">
      <c r="C671"/>
      <c r="F671"/>
      <c r="H671"/>
    </row>
    <row r="672" spans="3:8" ht="12.75">
      <c r="C672"/>
      <c r="F672"/>
      <c r="H672"/>
    </row>
    <row r="673" spans="3:8" ht="12.75">
      <c r="C673"/>
      <c r="F673"/>
      <c r="H673"/>
    </row>
    <row r="674" spans="3:8" ht="12.75">
      <c r="C674"/>
      <c r="F674"/>
      <c r="H674"/>
    </row>
    <row r="675" spans="3:8" ht="12.75">
      <c r="C675"/>
      <c r="F675"/>
      <c r="H675"/>
    </row>
    <row r="676" spans="3:8" ht="12.75">
      <c r="C676"/>
      <c r="F676"/>
      <c r="H676"/>
    </row>
    <row r="677" spans="3:8" ht="12.75">
      <c r="C677"/>
      <c r="F677"/>
      <c r="H677"/>
    </row>
    <row r="678" spans="3:8" ht="12.75">
      <c r="C678"/>
      <c r="F678"/>
      <c r="H678"/>
    </row>
    <row r="679" spans="3:8" ht="12.75">
      <c r="C679"/>
      <c r="F679"/>
      <c r="H679"/>
    </row>
    <row r="680" spans="3:8" ht="12.75">
      <c r="C680"/>
      <c r="F680"/>
      <c r="H680"/>
    </row>
    <row r="681" spans="3:8" ht="12.75">
      <c r="C681"/>
      <c r="F681"/>
      <c r="H681"/>
    </row>
    <row r="682" spans="3:8" ht="12.75">
      <c r="C682"/>
      <c r="F682"/>
      <c r="H682"/>
    </row>
    <row r="683" spans="3:8" ht="12.75">
      <c r="C683"/>
      <c r="F683"/>
      <c r="H683"/>
    </row>
    <row r="684" spans="3:8" ht="12.75">
      <c r="C684"/>
      <c r="F684"/>
      <c r="H684"/>
    </row>
    <row r="685" spans="3:8" ht="12.75">
      <c r="C685"/>
      <c r="F685"/>
      <c r="H685"/>
    </row>
    <row r="686" spans="3:8" ht="12.75">
      <c r="C686"/>
      <c r="F686"/>
      <c r="H686"/>
    </row>
    <row r="687" spans="3:8" ht="12.75">
      <c r="C687"/>
      <c r="F687"/>
      <c r="H687"/>
    </row>
    <row r="688" spans="3:8" ht="12.75">
      <c r="C688"/>
      <c r="F688"/>
      <c r="H688"/>
    </row>
    <row r="689" spans="3:8" ht="12.75">
      <c r="C689"/>
      <c r="F689"/>
      <c r="H689"/>
    </row>
    <row r="690" spans="3:8" ht="12.75">
      <c r="C690"/>
      <c r="F690"/>
      <c r="H690"/>
    </row>
    <row r="691" spans="3:8" ht="12.75">
      <c r="C691"/>
      <c r="F691"/>
      <c r="H691"/>
    </row>
    <row r="692" spans="3:8" ht="12.75">
      <c r="C692"/>
      <c r="F692"/>
      <c r="H692"/>
    </row>
    <row r="693" spans="3:8" ht="12.75">
      <c r="C693"/>
      <c r="F693"/>
      <c r="H693"/>
    </row>
    <row r="694" spans="3:8" ht="12.75">
      <c r="C694"/>
      <c r="F694"/>
      <c r="H694"/>
    </row>
    <row r="695" spans="3:8" ht="12.75">
      <c r="C695"/>
      <c r="F695"/>
      <c r="H695"/>
    </row>
    <row r="696" spans="3:8" ht="12.75">
      <c r="C696"/>
      <c r="F696"/>
      <c r="H696"/>
    </row>
    <row r="697" spans="3:8" ht="12.75">
      <c r="C697"/>
      <c r="F697"/>
      <c r="H697"/>
    </row>
    <row r="698" spans="3:8" ht="12.75">
      <c r="C698"/>
      <c r="F698"/>
      <c r="H698"/>
    </row>
    <row r="699" spans="3:8" ht="12.75">
      <c r="C699"/>
      <c r="F699"/>
      <c r="H699"/>
    </row>
    <row r="700" spans="3:8" ht="12.75">
      <c r="C700"/>
      <c r="F700"/>
      <c r="H700"/>
    </row>
    <row r="701" spans="3:8" ht="12.75">
      <c r="C701"/>
      <c r="F701"/>
      <c r="H701"/>
    </row>
    <row r="702" spans="3:8" ht="12.75">
      <c r="C702"/>
      <c r="F702"/>
      <c r="H702"/>
    </row>
    <row r="703" spans="3:8" ht="12.75">
      <c r="C703"/>
      <c r="F703"/>
      <c r="H703"/>
    </row>
    <row r="704" spans="3:8" ht="12.75">
      <c r="C704"/>
      <c r="F704"/>
      <c r="H704"/>
    </row>
    <row r="705" spans="3:8" ht="12.75">
      <c r="C705"/>
      <c r="F705"/>
      <c r="H705"/>
    </row>
    <row r="706" spans="3:8" ht="12.75">
      <c r="C706"/>
      <c r="F706"/>
      <c r="H706"/>
    </row>
    <row r="707" spans="3:8" ht="12.75">
      <c r="C707"/>
      <c r="F707"/>
      <c r="H707"/>
    </row>
    <row r="708" spans="3:8" ht="12.75">
      <c r="C708"/>
      <c r="F708"/>
      <c r="H708"/>
    </row>
    <row r="709" spans="3:8" ht="12.75">
      <c r="C709"/>
      <c r="F709"/>
      <c r="H709"/>
    </row>
    <row r="710" spans="3:8" ht="12.75">
      <c r="C710"/>
      <c r="F710"/>
      <c r="H710"/>
    </row>
    <row r="711" spans="3:8" ht="12.75">
      <c r="C711"/>
      <c r="F711"/>
      <c r="H711"/>
    </row>
    <row r="712" spans="3:8" ht="12.75">
      <c r="C712"/>
      <c r="F712"/>
      <c r="H712"/>
    </row>
    <row r="713" spans="3:8" ht="12.75">
      <c r="C713"/>
      <c r="F713"/>
      <c r="H713"/>
    </row>
    <row r="714" spans="3:8" ht="12.75">
      <c r="C714"/>
      <c r="F714"/>
      <c r="H714"/>
    </row>
    <row r="715" spans="3:8" ht="12.75">
      <c r="C715"/>
      <c r="F715"/>
      <c r="H715"/>
    </row>
    <row r="716" spans="3:8" ht="12.75">
      <c r="C716"/>
      <c r="F716"/>
      <c r="H716"/>
    </row>
    <row r="717" spans="3:8" ht="12.75">
      <c r="C717"/>
      <c r="F717"/>
      <c r="H717"/>
    </row>
    <row r="718" spans="3:8" ht="12.75">
      <c r="C718"/>
      <c r="F718"/>
      <c r="H718"/>
    </row>
    <row r="719" spans="3:8" ht="12.75">
      <c r="C719"/>
      <c r="F719"/>
      <c r="H719"/>
    </row>
    <row r="720" spans="3:8" ht="12.75">
      <c r="C720"/>
      <c r="F720"/>
      <c r="H720"/>
    </row>
    <row r="721" spans="3:8" ht="12.75">
      <c r="C721"/>
      <c r="F721"/>
      <c r="H721"/>
    </row>
    <row r="722" spans="3:8" ht="12.75">
      <c r="C722"/>
      <c r="F722"/>
      <c r="H722"/>
    </row>
    <row r="723" spans="3:8" ht="12.75">
      <c r="C723"/>
      <c r="F723"/>
      <c r="H723"/>
    </row>
    <row r="724" spans="3:8" ht="12.75">
      <c r="C724"/>
      <c r="F724"/>
      <c r="H724"/>
    </row>
    <row r="725" spans="3:8" ht="12.75">
      <c r="C725"/>
      <c r="F725"/>
      <c r="H725"/>
    </row>
    <row r="726" spans="3:8" ht="12.75">
      <c r="C726"/>
      <c r="F726"/>
      <c r="H726"/>
    </row>
    <row r="727" spans="3:8" ht="12.75">
      <c r="C727"/>
      <c r="F727"/>
      <c r="H727"/>
    </row>
    <row r="728" spans="3:8" ht="12.75">
      <c r="C728"/>
      <c r="F728"/>
      <c r="H728"/>
    </row>
    <row r="729" spans="3:8" ht="12.75">
      <c r="C729"/>
      <c r="F729"/>
      <c r="H729"/>
    </row>
    <row r="730" spans="3:8" ht="12.75">
      <c r="C730"/>
      <c r="F730"/>
      <c r="H730"/>
    </row>
    <row r="731" spans="3:8" ht="12.75">
      <c r="C731"/>
      <c r="F731"/>
      <c r="H731"/>
    </row>
    <row r="732" spans="3:8" ht="12.75">
      <c r="C732"/>
      <c r="F732"/>
      <c r="H732"/>
    </row>
    <row r="733" spans="3:8" ht="12.75">
      <c r="C733"/>
      <c r="F733"/>
      <c r="H733"/>
    </row>
    <row r="734" spans="3:8" ht="12.75">
      <c r="C734"/>
      <c r="F734"/>
      <c r="H734"/>
    </row>
    <row r="735" spans="3:8" ht="12.75">
      <c r="C735"/>
      <c r="F735"/>
      <c r="H735"/>
    </row>
    <row r="736" spans="3:8" ht="12.75">
      <c r="C736"/>
      <c r="F736"/>
      <c r="H736"/>
    </row>
    <row r="737" spans="3:8" ht="12.75">
      <c r="C737"/>
      <c r="F737"/>
      <c r="H737"/>
    </row>
    <row r="738" spans="3:8" ht="12.75">
      <c r="C738"/>
      <c r="F738"/>
      <c r="H738"/>
    </row>
    <row r="739" spans="3:8" ht="12.75">
      <c r="C739"/>
      <c r="F739"/>
      <c r="H739"/>
    </row>
    <row r="740" spans="3:8" ht="12.75">
      <c r="C740"/>
      <c r="F740"/>
      <c r="H740"/>
    </row>
    <row r="741" spans="3:8" ht="12.75">
      <c r="C741"/>
      <c r="F741"/>
      <c r="H741"/>
    </row>
    <row r="742" spans="3:8" ht="12.75">
      <c r="C742"/>
      <c r="F742"/>
      <c r="H742"/>
    </row>
    <row r="743" spans="3:8" ht="12.75">
      <c r="C743"/>
      <c r="F743"/>
      <c r="H743"/>
    </row>
    <row r="744" spans="3:8" ht="12.75">
      <c r="C744"/>
      <c r="F744"/>
      <c r="H744"/>
    </row>
    <row r="745" spans="3:8" ht="12.75">
      <c r="C745"/>
      <c r="F745"/>
      <c r="H745"/>
    </row>
    <row r="746" spans="3:8" ht="12.75">
      <c r="C746"/>
      <c r="F746"/>
      <c r="H746"/>
    </row>
    <row r="747" spans="3:8" ht="12.75">
      <c r="C747"/>
      <c r="F747"/>
      <c r="H747"/>
    </row>
    <row r="748" spans="3:8" ht="12.75">
      <c r="C748"/>
      <c r="F748"/>
      <c r="H748"/>
    </row>
    <row r="749" spans="3:8" ht="12.75">
      <c r="C749"/>
      <c r="F749"/>
      <c r="H749"/>
    </row>
    <row r="750" spans="3:8" ht="12.75">
      <c r="C750"/>
      <c r="F750"/>
      <c r="H750"/>
    </row>
    <row r="751" spans="3:8" ht="12.75">
      <c r="C751"/>
      <c r="F751"/>
      <c r="H751"/>
    </row>
    <row r="752" spans="3:8" ht="12.75">
      <c r="C752"/>
      <c r="F752"/>
      <c r="H752"/>
    </row>
    <row r="753" spans="3:8" ht="12.75">
      <c r="C753"/>
      <c r="F753"/>
      <c r="H753"/>
    </row>
    <row r="754" spans="3:8" ht="12.75">
      <c r="C754"/>
      <c r="F754"/>
      <c r="H754"/>
    </row>
    <row r="755" spans="3:8" ht="12.75">
      <c r="C755"/>
      <c r="F755"/>
      <c r="H755"/>
    </row>
    <row r="756" spans="3:8" ht="12.75">
      <c r="C756"/>
      <c r="F756"/>
      <c r="H756"/>
    </row>
    <row r="757" spans="3:8" ht="12.75">
      <c r="C757"/>
      <c r="F757"/>
      <c r="H757"/>
    </row>
    <row r="758" spans="3:8" ht="12.75">
      <c r="C758"/>
      <c r="F758"/>
      <c r="H758"/>
    </row>
    <row r="759" spans="3:8" ht="12.75">
      <c r="C759"/>
      <c r="F759"/>
      <c r="H759"/>
    </row>
    <row r="760" spans="3:8" ht="12.75">
      <c r="C760"/>
      <c r="F760"/>
      <c r="H760"/>
    </row>
    <row r="761" spans="3:8" ht="12.75">
      <c r="C761"/>
      <c r="F761"/>
      <c r="H761"/>
    </row>
    <row r="762" spans="3:8" ht="12.75">
      <c r="C762"/>
      <c r="F762"/>
      <c r="H762"/>
    </row>
    <row r="763" spans="3:8" ht="12.75">
      <c r="C763"/>
      <c r="F763"/>
      <c r="H763"/>
    </row>
    <row r="764" spans="3:8" ht="12.75">
      <c r="C764"/>
      <c r="F764"/>
      <c r="H764"/>
    </row>
    <row r="765" spans="3:8" ht="12.75">
      <c r="C765"/>
      <c r="F765"/>
      <c r="H765"/>
    </row>
    <row r="766" spans="3:8" ht="12.75">
      <c r="C766"/>
      <c r="F766"/>
      <c r="H766"/>
    </row>
    <row r="767" spans="3:8" ht="12.75">
      <c r="C767"/>
      <c r="F767"/>
      <c r="H767"/>
    </row>
    <row r="768" spans="3:8" ht="12.75">
      <c r="C768"/>
      <c r="F768"/>
      <c r="H768"/>
    </row>
    <row r="769" spans="3:8" ht="12.75">
      <c r="C769"/>
      <c r="F769"/>
      <c r="H769"/>
    </row>
    <row r="770" spans="3:8" ht="12.75">
      <c r="C770"/>
      <c r="F770"/>
      <c r="H770"/>
    </row>
    <row r="771" spans="3:8" ht="12.75">
      <c r="C771"/>
      <c r="F771"/>
      <c r="H771"/>
    </row>
    <row r="772" spans="3:8" ht="12.75">
      <c r="C772"/>
      <c r="F772"/>
      <c r="H772"/>
    </row>
    <row r="773" spans="3:8" ht="12.75">
      <c r="C773"/>
      <c r="F773"/>
      <c r="H773"/>
    </row>
    <row r="774" spans="3:8" ht="12.75">
      <c r="C774"/>
      <c r="F774"/>
      <c r="H774"/>
    </row>
    <row r="775" spans="3:8" ht="12.75">
      <c r="C775"/>
      <c r="F775"/>
      <c r="H775"/>
    </row>
    <row r="776" spans="3:8" ht="12.75">
      <c r="C776"/>
      <c r="F776"/>
      <c r="H776"/>
    </row>
    <row r="777" spans="3:8" ht="12.75">
      <c r="C777"/>
      <c r="F777"/>
      <c r="H777"/>
    </row>
    <row r="778" spans="3:8" ht="12.75">
      <c r="C778"/>
      <c r="F778"/>
      <c r="H778"/>
    </row>
    <row r="779" spans="3:8" ht="12.75">
      <c r="C779"/>
      <c r="F779"/>
      <c r="H779"/>
    </row>
    <row r="780" spans="3:8" ht="12.75">
      <c r="C780"/>
      <c r="F780"/>
      <c r="H780"/>
    </row>
    <row r="781" spans="3:8" ht="12.75">
      <c r="C781"/>
      <c r="F781"/>
      <c r="H781"/>
    </row>
    <row r="782" spans="3:8" ht="12.75">
      <c r="C782"/>
      <c r="F782"/>
      <c r="H782"/>
    </row>
    <row r="783" spans="3:8" ht="12.75">
      <c r="C783"/>
      <c r="F783"/>
      <c r="H783"/>
    </row>
    <row r="784" spans="3:8" ht="12.75">
      <c r="C784"/>
      <c r="F784"/>
      <c r="H784"/>
    </row>
    <row r="785" spans="3:8" ht="12.75">
      <c r="C785"/>
      <c r="F785"/>
      <c r="H785"/>
    </row>
    <row r="786" spans="3:8" ht="12.75">
      <c r="C786"/>
      <c r="F786"/>
      <c r="H786"/>
    </row>
    <row r="787" spans="3:8" ht="12.75">
      <c r="C787"/>
      <c r="F787"/>
      <c r="H787"/>
    </row>
    <row r="788" spans="3:8" ht="12.75">
      <c r="C788"/>
      <c r="F788"/>
      <c r="H788"/>
    </row>
    <row r="789" spans="3:8" ht="12.75">
      <c r="C789"/>
      <c r="F789"/>
      <c r="H789"/>
    </row>
    <row r="790" spans="3:8" ht="12.75">
      <c r="C790"/>
      <c r="F790"/>
      <c r="H790"/>
    </row>
    <row r="791" spans="3:8" ht="12.75">
      <c r="C791"/>
      <c r="F791"/>
      <c r="H791"/>
    </row>
    <row r="792" spans="3:8" ht="12.75">
      <c r="C792"/>
      <c r="F792"/>
      <c r="H792"/>
    </row>
    <row r="793" spans="3:8" ht="12.75">
      <c r="C793"/>
      <c r="F793"/>
      <c r="H793"/>
    </row>
    <row r="794" spans="3:8" ht="12.75">
      <c r="C794"/>
      <c r="F794"/>
      <c r="H794"/>
    </row>
    <row r="795" spans="3:8" ht="12.75">
      <c r="C795"/>
      <c r="F795"/>
      <c r="H795"/>
    </row>
    <row r="796" spans="3:8" ht="12.75">
      <c r="C796"/>
      <c r="F796"/>
      <c r="H796"/>
    </row>
    <row r="797" spans="3:8" ht="12.75">
      <c r="C797"/>
      <c r="F797"/>
      <c r="H797"/>
    </row>
    <row r="798" spans="3:8" ht="12.75">
      <c r="C798"/>
      <c r="F798"/>
      <c r="H798"/>
    </row>
    <row r="799" spans="3:8" ht="12.75">
      <c r="C799"/>
      <c r="F799"/>
      <c r="H799"/>
    </row>
    <row r="800" spans="3:8" ht="12.75">
      <c r="C800"/>
      <c r="F800"/>
      <c r="H800"/>
    </row>
    <row r="801" spans="3:8" ht="12.75">
      <c r="C801"/>
      <c r="F801"/>
      <c r="H801"/>
    </row>
    <row r="802" spans="3:8" ht="12.75">
      <c r="C802"/>
      <c r="F802"/>
      <c r="H802"/>
    </row>
    <row r="803" spans="3:8" ht="12.75">
      <c r="C803"/>
      <c r="F803"/>
      <c r="H803"/>
    </row>
    <row r="804" spans="3:8" ht="12.75">
      <c r="C804"/>
      <c r="F804"/>
      <c r="H804"/>
    </row>
    <row r="805" spans="3:8" ht="12.75">
      <c r="C805"/>
      <c r="F805"/>
      <c r="H805"/>
    </row>
    <row r="806" spans="3:8" ht="12.75">
      <c r="C806"/>
      <c r="F806"/>
      <c r="H806"/>
    </row>
    <row r="807" spans="3:8" ht="12.75">
      <c r="C807"/>
      <c r="F807"/>
      <c r="H807"/>
    </row>
    <row r="808" spans="3:8" ht="12.75">
      <c r="C808"/>
      <c r="F808"/>
      <c r="H808"/>
    </row>
    <row r="809" spans="3:8" ht="12.75">
      <c r="C809"/>
      <c r="F809"/>
      <c r="H809"/>
    </row>
    <row r="810" spans="3:8" ht="12.75">
      <c r="C810"/>
      <c r="F810"/>
      <c r="H810"/>
    </row>
    <row r="811" spans="3:8" ht="12.75">
      <c r="C811"/>
      <c r="F811"/>
      <c r="H811"/>
    </row>
    <row r="812" spans="3:8" ht="12.75">
      <c r="C812"/>
      <c r="F812"/>
      <c r="H812"/>
    </row>
    <row r="813" spans="3:8" ht="12.75">
      <c r="C813"/>
      <c r="F813"/>
      <c r="H813"/>
    </row>
    <row r="814" spans="3:8" ht="12.75">
      <c r="C814"/>
      <c r="F814"/>
      <c r="H814"/>
    </row>
    <row r="815" spans="3:8" ht="12.75">
      <c r="C815"/>
      <c r="F815"/>
      <c r="H815"/>
    </row>
    <row r="816" spans="3:8" ht="12.75">
      <c r="C816"/>
      <c r="F816"/>
      <c r="H816"/>
    </row>
    <row r="817" spans="3:8" ht="12.75">
      <c r="C817"/>
      <c r="F817"/>
      <c r="H817"/>
    </row>
    <row r="818" spans="3:8" ht="12.75">
      <c r="C818"/>
      <c r="F818"/>
      <c r="H818"/>
    </row>
    <row r="819" spans="3:8" ht="12.75">
      <c r="C819"/>
      <c r="F819"/>
      <c r="H819"/>
    </row>
    <row r="820" spans="3:8" ht="12.75">
      <c r="C820"/>
      <c r="F820"/>
      <c r="H820"/>
    </row>
    <row r="821" spans="3:8" ht="12.75">
      <c r="C821"/>
      <c r="F821"/>
      <c r="H821"/>
    </row>
    <row r="822" spans="3:8" ht="12.75">
      <c r="C822"/>
      <c r="F822"/>
      <c r="H822"/>
    </row>
    <row r="823" spans="3:8" ht="12.75">
      <c r="C823"/>
      <c r="F823"/>
      <c r="H823"/>
    </row>
    <row r="824" spans="3:8" ht="12.75">
      <c r="C824"/>
      <c r="F824"/>
      <c r="H824"/>
    </row>
    <row r="825" spans="3:8" ht="12.75">
      <c r="C825"/>
      <c r="F825"/>
      <c r="H825"/>
    </row>
    <row r="826" spans="3:8" ht="12.75">
      <c r="C826"/>
      <c r="F826"/>
      <c r="H826"/>
    </row>
    <row r="827" spans="3:8" ht="12.75">
      <c r="C827"/>
      <c r="F827"/>
      <c r="H827"/>
    </row>
    <row r="828" spans="3:8" ht="12.75">
      <c r="C828"/>
      <c r="F828"/>
      <c r="H828"/>
    </row>
    <row r="829" spans="3:8" ht="12.75">
      <c r="C829"/>
      <c r="F829"/>
      <c r="H829"/>
    </row>
    <row r="830" spans="3:8" ht="12.75">
      <c r="C830"/>
      <c r="F830"/>
      <c r="H830"/>
    </row>
    <row r="831" spans="3:8" ht="12.75">
      <c r="C831"/>
      <c r="F831"/>
      <c r="H831"/>
    </row>
    <row r="832" spans="3:8" ht="12.75">
      <c r="C832"/>
      <c r="F832"/>
      <c r="H832"/>
    </row>
    <row r="833" spans="3:8" ht="12.75">
      <c r="C833"/>
      <c r="F833"/>
      <c r="H833"/>
    </row>
    <row r="834" spans="3:8" ht="12.75">
      <c r="C834"/>
      <c r="F834"/>
      <c r="H834"/>
    </row>
    <row r="835" spans="3:8" ht="12.75">
      <c r="C835"/>
      <c r="F835"/>
      <c r="H835"/>
    </row>
    <row r="836" spans="3:8" ht="12.75">
      <c r="C836"/>
      <c r="F836"/>
      <c r="H836"/>
    </row>
    <row r="837" spans="3:8" ht="12.75">
      <c r="C837"/>
      <c r="F837"/>
      <c r="H837"/>
    </row>
    <row r="838" spans="3:8" ht="12.75">
      <c r="C838"/>
      <c r="F838"/>
      <c r="H838"/>
    </row>
    <row r="839" spans="3:8" ht="12.75">
      <c r="C839"/>
      <c r="F839"/>
      <c r="H839"/>
    </row>
    <row r="840" spans="3:8" ht="12.75">
      <c r="C840"/>
      <c r="F840"/>
      <c r="H840"/>
    </row>
    <row r="841" spans="3:8" ht="12.75">
      <c r="C841"/>
      <c r="F841"/>
      <c r="H841"/>
    </row>
    <row r="842" spans="3:8" ht="12.75">
      <c r="C842"/>
      <c r="F842"/>
      <c r="H842"/>
    </row>
    <row r="843" spans="3:8" ht="12.75">
      <c r="C843"/>
      <c r="F843"/>
      <c r="H843"/>
    </row>
    <row r="844" spans="3:8" ht="12.75">
      <c r="C844"/>
      <c r="F844"/>
      <c r="H844"/>
    </row>
    <row r="845" spans="3:8" ht="12.75">
      <c r="C845"/>
      <c r="F845"/>
      <c r="H845"/>
    </row>
    <row r="846" spans="3:8" ht="12.75">
      <c r="C846"/>
      <c r="F846"/>
      <c r="H846"/>
    </row>
    <row r="847" spans="3:8" ht="12.75">
      <c r="C847"/>
      <c r="F847"/>
      <c r="H847"/>
    </row>
    <row r="848" spans="3:8" ht="12.75">
      <c r="C848"/>
      <c r="F848"/>
      <c r="H848"/>
    </row>
    <row r="849" spans="3:8" ht="12.75">
      <c r="C849"/>
      <c r="F849"/>
      <c r="H849"/>
    </row>
    <row r="850" spans="3:8" ht="12.75">
      <c r="C850"/>
      <c r="F850"/>
      <c r="H850"/>
    </row>
    <row r="851" spans="3:8" ht="12.75">
      <c r="C851"/>
      <c r="F851"/>
      <c r="H851"/>
    </row>
    <row r="852" spans="3:8" ht="12.75">
      <c r="C852"/>
      <c r="F852"/>
      <c r="H852"/>
    </row>
    <row r="853" spans="3:8" ht="12.75">
      <c r="C853"/>
      <c r="F853"/>
      <c r="H853"/>
    </row>
    <row r="854" spans="3:8" ht="12.75">
      <c r="C854"/>
      <c r="F854"/>
      <c r="H854"/>
    </row>
    <row r="855" spans="3:8" ht="12.75">
      <c r="C855"/>
      <c r="F855"/>
      <c r="H855"/>
    </row>
    <row r="856" spans="3:8" ht="12.75">
      <c r="C856"/>
      <c r="F856"/>
      <c r="H856"/>
    </row>
    <row r="857" spans="3:8" ht="12.75">
      <c r="C857"/>
      <c r="F857"/>
      <c r="H857"/>
    </row>
    <row r="858" spans="3:8" ht="12.75">
      <c r="C858"/>
      <c r="F858"/>
      <c r="H858"/>
    </row>
    <row r="859" spans="3:8" ht="12.75">
      <c r="C859"/>
      <c r="F859"/>
      <c r="H859"/>
    </row>
    <row r="860" spans="3:8" ht="12.75">
      <c r="C860"/>
      <c r="F860"/>
      <c r="H860"/>
    </row>
    <row r="861" spans="3:8" ht="12.75">
      <c r="C861"/>
      <c r="F861"/>
      <c r="H861"/>
    </row>
    <row r="862" spans="3:8" ht="12.75">
      <c r="C862"/>
      <c r="F862"/>
      <c r="H862"/>
    </row>
    <row r="863" spans="3:8" ht="12.75">
      <c r="C863"/>
      <c r="F863"/>
      <c r="H863"/>
    </row>
    <row r="864" spans="3:8" ht="12.75">
      <c r="C864"/>
      <c r="F864"/>
      <c r="H864"/>
    </row>
    <row r="865" spans="3:8" ht="12.75">
      <c r="C865"/>
      <c r="F865"/>
      <c r="H865"/>
    </row>
    <row r="866" spans="3:8" ht="12.75">
      <c r="C866"/>
      <c r="F866"/>
      <c r="H866"/>
    </row>
    <row r="867" spans="3:8" ht="12.75">
      <c r="C867"/>
      <c r="F867"/>
      <c r="H867"/>
    </row>
    <row r="868" spans="3:8" ht="12.75">
      <c r="C868"/>
      <c r="F868"/>
      <c r="H868"/>
    </row>
    <row r="869" spans="3:8" ht="12.75">
      <c r="C869"/>
      <c r="F869"/>
      <c r="H869"/>
    </row>
    <row r="870" spans="3:8" ht="12.75">
      <c r="C870"/>
      <c r="F870"/>
      <c r="H870"/>
    </row>
    <row r="871" spans="3:8" ht="12.75">
      <c r="C871"/>
      <c r="F871"/>
      <c r="H871"/>
    </row>
    <row r="872" spans="3:8" ht="12.75">
      <c r="C872"/>
      <c r="F872"/>
      <c r="H872"/>
    </row>
    <row r="873" spans="3:8" ht="12.75">
      <c r="C873"/>
      <c r="F873"/>
      <c r="H873"/>
    </row>
    <row r="874" spans="3:8" ht="12.75">
      <c r="C874"/>
      <c r="F874"/>
      <c r="H874"/>
    </row>
    <row r="875" spans="3:8" ht="12.75">
      <c r="C875"/>
      <c r="F875"/>
      <c r="H875"/>
    </row>
    <row r="876" spans="3:8" ht="12.75">
      <c r="C876"/>
      <c r="F876"/>
      <c r="H876"/>
    </row>
    <row r="877" spans="3:8" ht="12.75">
      <c r="C877"/>
      <c r="F877"/>
      <c r="H877"/>
    </row>
    <row r="878" spans="3:8" ht="12.75">
      <c r="C878"/>
      <c r="F878"/>
      <c r="H878"/>
    </row>
    <row r="879" spans="3:8" ht="12.75">
      <c r="C879"/>
      <c r="F879"/>
      <c r="H879"/>
    </row>
    <row r="880" spans="3:8" ht="12.75">
      <c r="C880"/>
      <c r="F880"/>
      <c r="H880"/>
    </row>
    <row r="881" spans="3:8" ht="12.75">
      <c r="C881"/>
      <c r="F881"/>
      <c r="H881"/>
    </row>
    <row r="882" spans="3:8" ht="12.75">
      <c r="C882"/>
      <c r="F882"/>
      <c r="H882"/>
    </row>
    <row r="883" spans="3:8" ht="12.75">
      <c r="C883"/>
      <c r="F883"/>
      <c r="H883"/>
    </row>
    <row r="884" spans="3:8" ht="12.75">
      <c r="C884"/>
      <c r="F884"/>
      <c r="H884"/>
    </row>
    <row r="885" spans="3:8" ht="12.75">
      <c r="C885"/>
      <c r="F885"/>
      <c r="H885"/>
    </row>
    <row r="886" spans="3:8" ht="12.75">
      <c r="C886"/>
      <c r="F886"/>
      <c r="H886"/>
    </row>
    <row r="887" spans="3:8" ht="12.75">
      <c r="C887"/>
      <c r="F887"/>
      <c r="H887"/>
    </row>
    <row r="888" spans="3:8" ht="12.75">
      <c r="C888"/>
      <c r="F888"/>
      <c r="H888"/>
    </row>
    <row r="889" spans="3:8" ht="12.75">
      <c r="C889"/>
      <c r="F889"/>
      <c r="H889"/>
    </row>
    <row r="890" spans="3:8" ht="12.75">
      <c r="C890"/>
      <c r="F890"/>
      <c r="H890"/>
    </row>
    <row r="891" spans="3:8" ht="12.75">
      <c r="C891"/>
      <c r="F891"/>
      <c r="H891"/>
    </row>
    <row r="892" spans="3:8" ht="12.75">
      <c r="C892"/>
      <c r="F892"/>
      <c r="H892"/>
    </row>
    <row r="893" spans="3:8" ht="12.75">
      <c r="C893"/>
      <c r="F893"/>
      <c r="H893"/>
    </row>
    <row r="894" spans="3:8" ht="12.75">
      <c r="C894"/>
      <c r="F894"/>
      <c r="H894"/>
    </row>
    <row r="895" spans="3:8" ht="12.75">
      <c r="C895"/>
      <c r="F895"/>
      <c r="H895"/>
    </row>
    <row r="896" spans="3:8" ht="12.75">
      <c r="C896"/>
      <c r="F896"/>
      <c r="H896"/>
    </row>
    <row r="897" spans="3:8" ht="12.75">
      <c r="C897"/>
      <c r="F897"/>
      <c r="H897"/>
    </row>
    <row r="898" spans="3:8" ht="12.75">
      <c r="C898"/>
      <c r="F898"/>
      <c r="H898"/>
    </row>
    <row r="899" spans="3:8" ht="12.75">
      <c r="C899"/>
      <c r="F899"/>
      <c r="H899"/>
    </row>
    <row r="900" spans="3:8" ht="12.75">
      <c r="C900"/>
      <c r="F900"/>
      <c r="H900"/>
    </row>
    <row r="901" spans="3:8" ht="12.75">
      <c r="C901"/>
      <c r="F901"/>
      <c r="H901"/>
    </row>
    <row r="902" spans="3:8" ht="12.75">
      <c r="C902"/>
      <c r="F902"/>
      <c r="H902"/>
    </row>
    <row r="903" spans="3:8" ht="12.75">
      <c r="C903"/>
      <c r="F903"/>
      <c r="H903"/>
    </row>
    <row r="904" spans="3:8" ht="12.75">
      <c r="C904"/>
      <c r="F904"/>
      <c r="H904"/>
    </row>
    <row r="905" spans="3:8" ht="12.75">
      <c r="C905"/>
      <c r="F905"/>
      <c r="H905"/>
    </row>
    <row r="906" spans="3:8" ht="12.75">
      <c r="C906"/>
      <c r="F906"/>
      <c r="H906"/>
    </row>
    <row r="907" spans="3:8" ht="12.75">
      <c r="C907"/>
      <c r="F907"/>
      <c r="H907"/>
    </row>
    <row r="908" spans="3:8" ht="12.75">
      <c r="C908"/>
      <c r="F908"/>
      <c r="H908"/>
    </row>
    <row r="909" spans="3:8" ht="12.75">
      <c r="C909"/>
      <c r="F909"/>
      <c r="H909"/>
    </row>
    <row r="910" spans="3:8" ht="12.75">
      <c r="C910"/>
      <c r="F910"/>
      <c r="H910"/>
    </row>
    <row r="911" spans="3:8" ht="12.75">
      <c r="C911"/>
      <c r="F911"/>
      <c r="H911"/>
    </row>
    <row r="912" spans="3:8" ht="12.75">
      <c r="C912"/>
      <c r="F912"/>
      <c r="H912"/>
    </row>
    <row r="913" spans="3:8" ht="12.75">
      <c r="C913"/>
      <c r="F913"/>
      <c r="H913"/>
    </row>
    <row r="914" spans="3:8" ht="12.75">
      <c r="C914"/>
      <c r="F914"/>
      <c r="H914"/>
    </row>
    <row r="915" spans="3:8" ht="12.75">
      <c r="C915"/>
      <c r="F915"/>
      <c r="H915"/>
    </row>
    <row r="916" spans="3:8" ht="12.75">
      <c r="C916"/>
      <c r="F916"/>
      <c r="H916"/>
    </row>
    <row r="917" spans="3:8" ht="12.75">
      <c r="C917"/>
      <c r="F917"/>
      <c r="H917"/>
    </row>
    <row r="918" spans="3:8" ht="12.75">
      <c r="C918"/>
      <c r="F918"/>
      <c r="H918"/>
    </row>
    <row r="919" spans="3:8" ht="12.75">
      <c r="C919"/>
      <c r="F919"/>
      <c r="H919"/>
    </row>
    <row r="920" spans="3:8" ht="12.75">
      <c r="C920"/>
      <c r="F920"/>
      <c r="H920"/>
    </row>
    <row r="921" spans="3:8" ht="12.75">
      <c r="C921"/>
      <c r="F921"/>
      <c r="H921"/>
    </row>
    <row r="922" spans="3:8" ht="12.75">
      <c r="C922"/>
      <c r="F922"/>
      <c r="H922"/>
    </row>
    <row r="923" spans="3:8" ht="12.75">
      <c r="C923"/>
      <c r="F923"/>
      <c r="H923"/>
    </row>
    <row r="924" spans="3:8" ht="12.75">
      <c r="C924"/>
      <c r="F924"/>
      <c r="H924"/>
    </row>
    <row r="925" spans="3:8" ht="12.75">
      <c r="C925"/>
      <c r="F925"/>
      <c r="H925"/>
    </row>
    <row r="926" spans="3:8" ht="12.75">
      <c r="C926"/>
      <c r="F926"/>
      <c r="H926"/>
    </row>
    <row r="927" spans="3:8" ht="12.75">
      <c r="C927"/>
      <c r="F927"/>
      <c r="H927"/>
    </row>
    <row r="928" spans="3:8" ht="12.75">
      <c r="C928"/>
      <c r="F928"/>
      <c r="H928"/>
    </row>
    <row r="929" spans="3:8" ht="12.75">
      <c r="C929"/>
      <c r="F929"/>
      <c r="H929"/>
    </row>
    <row r="930" spans="3:8" ht="12.75">
      <c r="C930"/>
      <c r="F930"/>
      <c r="H930"/>
    </row>
    <row r="931" spans="3:8" ht="12.75">
      <c r="C931"/>
      <c r="F931"/>
      <c r="H931"/>
    </row>
    <row r="932" spans="3:8" ht="12.75">
      <c r="C932"/>
      <c r="F932"/>
      <c r="H932"/>
    </row>
    <row r="933" spans="3:8" ht="12.75">
      <c r="C933"/>
      <c r="F933"/>
      <c r="H933"/>
    </row>
    <row r="934" spans="3:8" ht="12.75">
      <c r="C934"/>
      <c r="F934"/>
      <c r="H934"/>
    </row>
    <row r="935" spans="3:8" ht="12.75">
      <c r="C935"/>
      <c r="F935"/>
      <c r="H935"/>
    </row>
    <row r="936" spans="3:8" ht="12.75">
      <c r="C936"/>
      <c r="F936"/>
      <c r="H936"/>
    </row>
    <row r="937" spans="3:8" ht="12.75">
      <c r="C937"/>
      <c r="F937"/>
      <c r="H937"/>
    </row>
    <row r="938" spans="3:8" ht="12.75">
      <c r="C938"/>
      <c r="F938"/>
      <c r="H938"/>
    </row>
    <row r="939" spans="3:8" ht="12.75">
      <c r="C939"/>
      <c r="F939"/>
      <c r="H939"/>
    </row>
    <row r="940" spans="3:8" ht="12.75">
      <c r="C940"/>
      <c r="F940"/>
      <c r="H940"/>
    </row>
    <row r="941" spans="3:8" ht="12.75">
      <c r="C941"/>
      <c r="F941"/>
      <c r="H941"/>
    </row>
    <row r="942" spans="3:8" ht="12.75">
      <c r="C942"/>
      <c r="F942"/>
      <c r="H942"/>
    </row>
    <row r="943" spans="3:8" ht="12.75">
      <c r="C943"/>
      <c r="F943"/>
      <c r="H943"/>
    </row>
    <row r="944" spans="3:8" ht="12.75">
      <c r="C944"/>
      <c r="F944"/>
      <c r="H944"/>
    </row>
    <row r="945" spans="3:8" ht="12.75">
      <c r="C945"/>
      <c r="F945"/>
      <c r="H945"/>
    </row>
    <row r="946" spans="3:8" ht="12.75">
      <c r="C946"/>
      <c r="F946"/>
      <c r="H946"/>
    </row>
    <row r="947" spans="3:8" ht="12.75">
      <c r="C947"/>
      <c r="F947"/>
      <c r="H947"/>
    </row>
    <row r="948" spans="3:8" ht="12.75">
      <c r="C948"/>
      <c r="F948"/>
      <c r="H948"/>
    </row>
    <row r="949" spans="3:8" ht="12.75">
      <c r="C949"/>
      <c r="F949"/>
      <c r="H949"/>
    </row>
    <row r="950" spans="3:8" ht="12.75">
      <c r="C950"/>
      <c r="F950"/>
      <c r="H950"/>
    </row>
    <row r="951" spans="3:8" ht="12.75">
      <c r="C951"/>
      <c r="F951"/>
      <c r="H951"/>
    </row>
    <row r="952" spans="3:8" ht="12.75">
      <c r="C952"/>
      <c r="F952"/>
      <c r="H952"/>
    </row>
    <row r="953" spans="3:8" ht="12.75">
      <c r="C953"/>
      <c r="F953"/>
      <c r="H953"/>
    </row>
    <row r="954" spans="3:8" ht="12.75">
      <c r="C954"/>
      <c r="F954"/>
      <c r="H954"/>
    </row>
    <row r="955" spans="3:8" ht="12.75">
      <c r="C955"/>
      <c r="F955"/>
      <c r="H955"/>
    </row>
    <row r="956" spans="3:8" ht="12.75">
      <c r="C956"/>
      <c r="F956"/>
      <c r="H956"/>
    </row>
    <row r="957" spans="3:8" ht="12.75">
      <c r="C957"/>
      <c r="F957"/>
      <c r="H957"/>
    </row>
    <row r="958" spans="3:8" ht="12.75">
      <c r="C958"/>
      <c r="F958"/>
      <c r="H958"/>
    </row>
    <row r="959" spans="3:8" ht="12.75">
      <c r="C959"/>
      <c r="F959"/>
      <c r="H959"/>
    </row>
    <row r="960" spans="3:8" ht="12.75">
      <c r="C960"/>
      <c r="F960"/>
      <c r="H960"/>
    </row>
    <row r="961" spans="3:8" ht="12.75">
      <c r="C961"/>
      <c r="F961"/>
      <c r="H961"/>
    </row>
    <row r="962" spans="3:8" ht="12.75">
      <c r="C962"/>
      <c r="F962"/>
      <c r="H962"/>
    </row>
    <row r="963" spans="3:8" ht="12.75">
      <c r="C963"/>
      <c r="F963"/>
      <c r="H963"/>
    </row>
    <row r="964" spans="3:8" ht="12.75">
      <c r="C964"/>
      <c r="F964"/>
      <c r="H964"/>
    </row>
    <row r="965" spans="3:8" ht="12.75">
      <c r="C965"/>
      <c r="F965"/>
      <c r="H965"/>
    </row>
    <row r="966" spans="3:8" ht="12.75">
      <c r="C966"/>
      <c r="F966"/>
      <c r="H966"/>
    </row>
    <row r="967" spans="3:8" ht="12.75">
      <c r="C967"/>
      <c r="F967"/>
      <c r="H967"/>
    </row>
    <row r="968" spans="3:8" ht="12.75">
      <c r="C968"/>
      <c r="F968"/>
      <c r="H968"/>
    </row>
    <row r="969" spans="3:8" ht="12.75">
      <c r="C969"/>
      <c r="F969"/>
      <c r="H969"/>
    </row>
    <row r="970" spans="3:8" ht="12.75">
      <c r="C970"/>
      <c r="F970"/>
      <c r="H970"/>
    </row>
    <row r="971" spans="3:8" ht="12.75">
      <c r="C971"/>
      <c r="F971"/>
      <c r="H971"/>
    </row>
    <row r="972" spans="3:8" ht="12.75">
      <c r="C972"/>
      <c r="F972"/>
      <c r="H972"/>
    </row>
    <row r="973" spans="3:8" ht="12.75">
      <c r="C973"/>
      <c r="F973"/>
      <c r="H973"/>
    </row>
    <row r="974" spans="3:8" ht="12.75">
      <c r="C974"/>
      <c r="F974"/>
      <c r="H974"/>
    </row>
    <row r="975" spans="3:8" ht="12.75">
      <c r="C975"/>
      <c r="F975"/>
      <c r="H975"/>
    </row>
    <row r="976" spans="3:8" ht="12.75">
      <c r="C976"/>
      <c r="F976"/>
      <c r="H976"/>
    </row>
    <row r="977" spans="3:8" ht="12.75">
      <c r="C977"/>
      <c r="F977"/>
      <c r="H977"/>
    </row>
    <row r="978" spans="3:8" ht="12.75">
      <c r="C978"/>
      <c r="F978"/>
      <c r="H978"/>
    </row>
  </sheetData>
  <mergeCells count="7">
    <mergeCell ref="D508:Q508"/>
    <mergeCell ref="A7:B7"/>
    <mergeCell ref="C7:D7"/>
    <mergeCell ref="F7:G7"/>
    <mergeCell ref="L7:M7"/>
    <mergeCell ref="N7:O7"/>
    <mergeCell ref="P7:Q7"/>
  </mergeCells>
  <printOptions/>
  <pageMargins left="0.4" right="0.51" top="0.79" bottom="0.39" header="0.59" footer="0.22"/>
  <pageSetup fitToHeight="18" fitToWidth="1" horizontalDpi="600" verticalDpi="600" orientation="landscape" scale="71"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recordj</dc:creator>
  <cp:keywords/>
  <dc:description/>
  <cp:lastModifiedBy>Aguilar, Olivia</cp:lastModifiedBy>
  <cp:lastPrinted>2011-08-30T19:30:34Z</cp:lastPrinted>
  <dcterms:created xsi:type="dcterms:W3CDTF">2011-07-20T18:49:56Z</dcterms:created>
  <dcterms:modified xsi:type="dcterms:W3CDTF">2011-08-30T21:46:55Z</dcterms:modified>
  <cp:category/>
  <cp:version/>
  <cp:contentType/>
  <cp:contentStatus/>
</cp:coreProperties>
</file>