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616" activeTab="0"/>
  </bookViews>
  <sheets>
    <sheet name="Financial Plan" sheetId="1" r:id="rId1"/>
  </sheets>
  <externalReferences>
    <externalReference r:id="rId4"/>
    <externalReference r:id="rId5"/>
    <externalReference r:id="rId6"/>
  </externalReferences>
  <definedNames>
    <definedName name="Actual" localSheetId="0">#REF!</definedName>
    <definedName name="Actual">#REF!</definedName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GrandAccounts" localSheetId="0">'[1]RefFootnote Codes'!$B$29:$B$35</definedName>
    <definedName name="GrandAccounts">'[2]RefFootnote Codes'!$B$29:$B$35</definedName>
    <definedName name="Master">'[3]Master'!$A$6:$J$3210</definedName>
    <definedName name="Other" localSheetId="0">#REF!</definedName>
    <definedName name="Other">#REF!</definedName>
    <definedName name="_xlnm.Print_Area" localSheetId="0">'Financial Plan'!$A$1:$G$42</definedName>
    <definedName name="SecondQOO" localSheetId="0">#REF!</definedName>
    <definedName name="SecondQOO">#REF!</definedName>
    <definedName name="Table" localSheetId="0">#REF!</definedName>
    <definedName name="Table">'[2]RefFootnote Codes'!$G$3:$I$132</definedName>
    <definedName name="ThirdQOO" localSheetId="0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Z_6B3DA342_0A94_444A_9A6A_8F678A3CB78E_.wvu.PrintArea" localSheetId="0" hidden="1">'Financial Plan'!$A$1:$G$42</definedName>
  </definedNames>
  <calcPr fullCalcOnLoad="1"/>
</workbook>
</file>

<file path=xl/sharedStrings.xml><?xml version="1.0" encoding="utf-8"?>
<sst xmlns="http://schemas.openxmlformats.org/spreadsheetml/2006/main" count="50" uniqueCount="48">
  <si>
    <t>Expenditures</t>
  </si>
  <si>
    <t>Revenues</t>
  </si>
  <si>
    <t>Category</t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</si>
  <si>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</si>
  <si>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</si>
  <si>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</si>
  <si>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Estimated-Adopted Change</t>
  </si>
  <si>
    <t>Explanation of Change</t>
  </si>
  <si>
    <t xml:space="preserve">Beginning Fund Balance </t>
  </si>
  <si>
    <t>Total Revenues</t>
  </si>
  <si>
    <t>Operating 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</si>
  <si>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</si>
  <si>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</si>
  <si>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</si>
  <si>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</si>
  <si>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</si>
  <si>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Total Designations and Reserves</t>
  </si>
  <si>
    <t>Ending Undesignated Fund Balance</t>
  </si>
  <si>
    <t>Financial Plan Notes:</t>
  </si>
  <si>
    <t xml:space="preserve">Fund Name:  WLR SWM Fund </t>
  </si>
  <si>
    <t>Fund Number:  000001211</t>
  </si>
  <si>
    <t>Prepared by:   Steve Oien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</si>
  <si>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</si>
  <si>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t>SWM Fee</t>
  </si>
  <si>
    <t>General Fund Transfer</t>
  </si>
  <si>
    <t>Other Revenues</t>
  </si>
  <si>
    <t>Underexpenditures to restore fund balance.</t>
  </si>
  <si>
    <t>CIP PAYG</t>
  </si>
  <si>
    <t>1st Qtr Omnibus - CIP correction</t>
  </si>
  <si>
    <t>CIP Debt Service</t>
  </si>
  <si>
    <t>1st Qtr Omnibus - Operating correction</t>
  </si>
  <si>
    <t>Designations and Reserves</t>
  </si>
  <si>
    <t xml:space="preserve">  adopted budget would reduce the Exec Proposed amount for Environmental Monitoring by $155,000.   Neither of these changes were reflected in the 2011 adopted budget with the result that the </t>
  </si>
  <si>
    <t>3rd Quarter Omnibus -  Title III grant funds</t>
  </si>
  <si>
    <t>Date Prepared: June 29,2011</t>
  </si>
  <si>
    <t xml:space="preserve">1st Omnibus </t>
  </si>
  <si>
    <t>2nd Omnibus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</si>
  <si>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Adopted is taken from adopted financial plan.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</si>
  <si>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Corrections Ordinance Offset - Council intended to reduce the CIP PAYG by $1,863,900 when it reduced the Exec Proposed SWM rate increase from $32 to $22.  Also Council indicated the 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</si>
  <si>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Minimum target fund balance is 5% of annual adopted SWM fee estimate.</t>
    </r>
  </si>
  <si>
    <r>
      <t>Corrections Ordinance Offset</t>
    </r>
    <r>
      <rPr>
        <b/>
        <vertAlign val="superscript"/>
        <sz val="12"/>
        <rFont val="Times New Roman"/>
        <family val="1"/>
      </rPr>
      <t>3</t>
    </r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</si>
  <si>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</si>
  <si>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 xml:space="preserve">  adopted financial plan appears to end with a negative fund balance in 2011.  The 1st Qtr Omnibus corrected this matter.</t>
  </si>
  <si>
    <t>Revised based on 1st half billings.</t>
  </si>
  <si>
    <t>This is for King County Economic Enterprise Corp in 1st Omnibus.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</si>
  <si>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Actuals are taken from Preliminary CAFR.</t>
    </r>
  </si>
  <si>
    <t>Non-GF Financial Plan</t>
  </si>
  <si>
    <t>Adjustment is 2nd Omnibus FireWise program.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</si>
</sst>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37" fontId="5" fillId="33" borderId="10" xfId="59" applyFont="1" applyFill="1" applyBorder="1" applyAlignment="1">
      <alignment horizontal="center" wrapText="1"/>
      <protection/>
    </xf>
    <xf numFmtId="37" fontId="5" fillId="33" borderId="0" xfId="59" applyFont="1" applyFill="1" applyAlignment="1">
      <alignment horizontal="center" wrapText="1"/>
      <protection/>
    </xf>
    <xf numFmtId="0" fontId="2" fillId="33" borderId="0" xfId="0" applyFont="1" applyFill="1" applyAlignment="1">
      <alignment/>
    </xf>
    <xf numFmtId="164" fontId="2" fillId="34" borderId="11" xfId="44" applyNumberFormat="1" applyFont="1" applyFill="1" applyBorder="1" applyAlignment="1">
      <alignment/>
    </xf>
    <xf numFmtId="37" fontId="3" fillId="0" borderId="0" xfId="59" applyFont="1" applyBorder="1" applyAlignment="1">
      <alignment horizontal="centerContinuous" wrapText="1"/>
      <protection/>
    </xf>
    <xf numFmtId="37" fontId="4" fillId="0" borderId="0" xfId="5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5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37" fontId="2" fillId="0" borderId="0" xfId="59" applyFont="1" applyBorder="1" applyAlignment="1">
      <alignment horizontal="left" wrapText="1"/>
      <protection/>
    </xf>
    <xf numFmtId="37" fontId="5" fillId="0" borderId="0" xfId="59" applyFont="1" applyBorder="1" applyAlignment="1">
      <alignment horizontal="left"/>
      <protection/>
    </xf>
    <xf numFmtId="37" fontId="7" fillId="0" borderId="0" xfId="5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59" applyFont="1" applyBorder="1" applyAlignment="1">
      <alignment horizontal="centerContinuous" wrapText="1"/>
      <protection/>
    </xf>
    <xf numFmtId="37" fontId="5" fillId="33" borderId="10" xfId="59" applyFont="1" applyFill="1" applyBorder="1" applyAlignment="1" applyProtection="1">
      <alignment horizontal="left" wrapText="1"/>
      <protection/>
    </xf>
    <xf numFmtId="37" fontId="5" fillId="33" borderId="12" xfId="59" applyFont="1" applyFill="1" applyBorder="1" applyAlignment="1">
      <alignment horizontal="center" wrapText="1"/>
      <protection/>
    </xf>
    <xf numFmtId="37" fontId="5" fillId="33" borderId="11" xfId="59" applyFont="1" applyFill="1" applyBorder="1" applyAlignment="1">
      <alignment horizontal="center" wrapText="1"/>
      <protection/>
    </xf>
    <xf numFmtId="37" fontId="5" fillId="33" borderId="13" xfId="59" applyFont="1" applyFill="1" applyBorder="1" applyAlignment="1">
      <alignment horizontal="center" wrapText="1"/>
      <protection/>
    </xf>
    <xf numFmtId="37" fontId="5" fillId="33" borderId="14" xfId="59" applyFont="1" applyFill="1" applyBorder="1" applyAlignment="1">
      <alignment horizontal="center" wrapText="1"/>
      <protection/>
    </xf>
    <xf numFmtId="37" fontId="5" fillId="33" borderId="15" xfId="59" applyFont="1" applyFill="1" applyBorder="1" applyAlignment="1">
      <alignment horizontal="center" wrapText="1"/>
      <protection/>
    </xf>
    <xf numFmtId="37" fontId="5" fillId="0" borderId="10" xfId="59" applyFont="1" applyFill="1" applyBorder="1" applyAlignment="1">
      <alignment horizontal="left"/>
      <protection/>
    </xf>
    <xf numFmtId="164" fontId="5" fillId="0" borderId="11" xfId="44" applyNumberFormat="1" applyFont="1" applyFill="1" applyBorder="1" applyAlignment="1">
      <alignment/>
    </xf>
    <xf numFmtId="164" fontId="5" fillId="0" borderId="16" xfId="44" applyNumberFormat="1" applyFont="1" applyFill="1" applyBorder="1" applyAlignment="1">
      <alignment/>
    </xf>
    <xf numFmtId="164" fontId="5" fillId="0" borderId="17" xfId="44" applyNumberFormat="1" applyFont="1" applyBorder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44" applyNumberFormat="1" applyFont="1" applyAlignment="1">
      <alignment/>
    </xf>
    <xf numFmtId="0" fontId="5" fillId="0" borderId="0" xfId="0" applyFont="1" applyAlignment="1">
      <alignment/>
    </xf>
    <xf numFmtId="37" fontId="5" fillId="0" borderId="18" xfId="59" applyFont="1" applyFill="1" applyBorder="1" applyAlignment="1">
      <alignment horizontal="left"/>
      <protection/>
    </xf>
    <xf numFmtId="164" fontId="2" fillId="0" borderId="18" xfId="44" applyNumberFormat="1" applyFont="1" applyFill="1" applyBorder="1" applyAlignment="1">
      <alignment/>
    </xf>
    <xf numFmtId="164" fontId="2" fillId="0" borderId="19" xfId="44" applyNumberFormat="1" applyFont="1" applyFill="1" applyBorder="1" applyAlignment="1">
      <alignment/>
    </xf>
    <xf numFmtId="164" fontId="2" fillId="0" borderId="20" xfId="44" applyNumberFormat="1" applyFont="1" applyBorder="1" applyAlignment="1">
      <alignment/>
    </xf>
    <xf numFmtId="164" fontId="2" fillId="0" borderId="21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Alignment="1">
      <alignment/>
    </xf>
    <xf numFmtId="37" fontId="2" fillId="0" borderId="18" xfId="59" applyFont="1" applyFill="1" applyBorder="1" applyAlignment="1">
      <alignment horizontal="left"/>
      <protection/>
    </xf>
    <xf numFmtId="164" fontId="2" fillId="0" borderId="22" xfId="44" applyNumberFormat="1" applyFont="1" applyBorder="1" applyAlignment="1">
      <alignment/>
    </xf>
    <xf numFmtId="164" fontId="5" fillId="0" borderId="10" xfId="44" applyNumberFormat="1" applyFont="1" applyFill="1" applyBorder="1" applyAlignment="1">
      <alignment/>
    </xf>
    <xf numFmtId="164" fontId="2" fillId="0" borderId="18" xfId="44" applyNumberFormat="1" applyFont="1" applyBorder="1" applyAlignment="1">
      <alignment/>
    </xf>
    <xf numFmtId="164" fontId="2" fillId="0" borderId="19" xfId="44" applyNumberFormat="1" applyFont="1" applyFill="1" applyBorder="1" applyAlignment="1">
      <alignment horizontal="center"/>
    </xf>
    <xf numFmtId="37" fontId="5" fillId="0" borderId="23" xfId="59" applyFont="1" applyFill="1" applyBorder="1" applyAlignment="1">
      <alignment horizontal="left"/>
      <protection/>
    </xf>
    <xf numFmtId="164" fontId="5" fillId="0" borderId="23" xfId="44" applyNumberFormat="1" applyFont="1" applyFill="1" applyBorder="1" applyAlignment="1">
      <alignment/>
    </xf>
    <xf numFmtId="164" fontId="5" fillId="0" borderId="23" xfId="44" applyNumberFormat="1" applyFont="1" applyBorder="1" applyAlignment="1">
      <alignment/>
    </xf>
    <xf numFmtId="164" fontId="2" fillId="0" borderId="11" xfId="44" applyNumberFormat="1" applyFont="1" applyFill="1" applyBorder="1" applyAlignment="1">
      <alignment/>
    </xf>
    <xf numFmtId="164" fontId="2" fillId="0" borderId="15" xfId="44" applyNumberFormat="1" applyFont="1" applyBorder="1" applyAlignment="1">
      <alignment/>
    </xf>
    <xf numFmtId="164" fontId="2" fillId="0" borderId="11" xfId="44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0" xfId="44" applyNumberFormat="1" applyFont="1" applyFill="1" applyBorder="1" applyAlignment="1">
      <alignment/>
    </xf>
    <xf numFmtId="164" fontId="2" fillId="0" borderId="2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164" fontId="2" fillId="0" borderId="18" xfId="44" applyNumberFormat="1" applyFont="1" applyFill="1" applyBorder="1" applyAlignment="1">
      <alignment/>
    </xf>
    <xf numFmtId="164" fontId="5" fillId="0" borderId="19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164" fontId="5" fillId="0" borderId="23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37" fontId="5" fillId="0" borderId="25" xfId="59" applyFont="1" applyFill="1" applyBorder="1" applyAlignment="1" quotePrefix="1">
      <alignment horizontal="left"/>
      <protection/>
    </xf>
    <xf numFmtId="164" fontId="2" fillId="0" borderId="15" xfId="44" applyNumberFormat="1" applyFont="1" applyBorder="1" applyAlignment="1">
      <alignment horizontal="right"/>
    </xf>
    <xf numFmtId="164" fontId="2" fillId="0" borderId="0" xfId="44" applyNumberFormat="1" applyFont="1" applyAlignment="1">
      <alignment horizontal="right"/>
    </xf>
    <xf numFmtId="37" fontId="10" fillId="0" borderId="0" xfId="59" applyFont="1" applyBorder="1">
      <alignment/>
      <protection/>
    </xf>
    <xf numFmtId="37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7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37" fontId="5" fillId="0" borderId="0" xfId="59" applyFont="1" applyBorder="1">
      <alignment/>
      <protection/>
    </xf>
    <xf numFmtId="37" fontId="2" fillId="0" borderId="0" xfId="59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7" fontId="5" fillId="0" borderId="0" xfId="59" applyFont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centerContinuous"/>
    </xf>
    <xf numFmtId="37" fontId="5" fillId="0" borderId="24" xfId="59" applyFont="1" applyBorder="1" applyAlignment="1">
      <alignment horizontal="left" wrapText="1"/>
      <protection/>
    </xf>
    <xf numFmtId="37" fontId="12" fillId="0" borderId="0" xfId="59" applyFont="1" applyBorder="1" applyAlignment="1">
      <alignment horizontal="centerContinuous" wrapText="1"/>
      <protection/>
    </xf>
    <xf numFmtId="164" fontId="2" fillId="0" borderId="23" xfId="44" applyNumberFormat="1" applyFont="1" applyBorder="1" applyAlignment="1">
      <alignment/>
    </xf>
    <xf numFmtId="164" fontId="2" fillId="0" borderId="10" xfId="44" applyNumberFormat="1" applyFont="1" applyBorder="1" applyAlignment="1">
      <alignment/>
    </xf>
    <xf numFmtId="164" fontId="2" fillId="0" borderId="19" xfId="44" applyNumberFormat="1" applyFont="1" applyBorder="1" applyAlignment="1">
      <alignment/>
    </xf>
    <xf numFmtId="10" fontId="2" fillId="0" borderId="19" xfId="63" applyNumberFormat="1" applyFont="1" applyBorder="1" applyAlignment="1">
      <alignment/>
    </xf>
    <xf numFmtId="164" fontId="2" fillId="0" borderId="18" xfId="44" applyNumberFormat="1" applyFont="1" applyFill="1" applyBorder="1" applyAlignment="1" quotePrefix="1">
      <alignment/>
    </xf>
    <xf numFmtId="164" fontId="5" fillId="0" borderId="18" xfId="44" applyNumberFormat="1" applyFont="1" applyFill="1" applyBorder="1" applyAlignment="1">
      <alignment/>
    </xf>
    <xf numFmtId="164" fontId="2" fillId="0" borderId="23" xfId="44" applyNumberFormat="1" applyFont="1" applyBorder="1" applyAlignment="1">
      <alignment horizontal="right"/>
    </xf>
    <xf numFmtId="37" fontId="5" fillId="0" borderId="0" xfId="59" applyFont="1" applyAlignment="1">
      <alignment horizontal="left"/>
      <protection/>
    </xf>
    <xf numFmtId="164" fontId="2" fillId="0" borderId="18" xfId="44" applyNumberFormat="1" applyFont="1" applyBorder="1" applyAlignment="1">
      <alignment wrapText="1"/>
    </xf>
    <xf numFmtId="164" fontId="5" fillId="0" borderId="10" xfId="44" applyNumberFormat="1" applyFont="1" applyBorder="1" applyAlignment="1">
      <alignment wrapText="1"/>
    </xf>
    <xf numFmtId="164" fontId="2" fillId="0" borderId="20" xfId="44" applyNumberFormat="1" applyFont="1" applyBorder="1" applyAlignment="1">
      <alignment wrapText="1"/>
    </xf>
    <xf numFmtId="37" fontId="4" fillId="0" borderId="0" xfId="59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AIRPLAN.XLS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845Q12011CAFR%20Revis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12011CAFR%20Revised%20May%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  <sheetName val="WTD 2011 Transfer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CX139"/>
  <sheetViews>
    <sheetView tabSelected="1" zoomScale="75" zoomScaleNormal="75" zoomScalePageLayoutView="0" workbookViewId="0" topLeftCell="A1">
      <selection activeCell="D42" sqref="D42"/>
    </sheetView>
  </sheetViews>
  <sheetFormatPr defaultColWidth="9.140625" defaultRowHeight="12.75"/>
  <cols>
    <col min="1" max="1" width="43.7109375" style="80" customWidth="1"/>
    <col min="2" max="2" width="14.7109375" style="12" customWidth="1"/>
    <col min="3" max="3" width="15.421875" style="20" customWidth="1"/>
    <col min="4" max="4" width="16.28125" style="12" customWidth="1"/>
    <col min="5" max="5" width="17.28125" style="12" customWidth="1"/>
    <col min="6" max="6" width="20.7109375" style="12" customWidth="1"/>
    <col min="7" max="7" width="42.57421875" style="16" customWidth="1"/>
    <col min="8" max="8" width="8.8515625" style="16" customWidth="1"/>
  </cols>
  <sheetData>
    <row r="1" spans="1:20" ht="20.25">
      <c r="A1" s="10"/>
      <c r="B1" s="11"/>
      <c r="C1" s="11"/>
      <c r="D1" s="11"/>
      <c r="E1" s="11"/>
      <c r="F1" s="11"/>
      <c r="G1" s="11"/>
      <c r="H1" s="12"/>
      <c r="I1" s="13"/>
      <c r="J1" s="13"/>
      <c r="K1" s="13"/>
      <c r="L1" s="13"/>
      <c r="M1" s="14"/>
      <c r="N1" s="14"/>
      <c r="O1" s="14"/>
      <c r="P1" s="14"/>
      <c r="Q1" s="14"/>
      <c r="R1" s="14"/>
      <c r="S1" s="14"/>
      <c r="T1" s="14"/>
    </row>
    <row r="2" spans="1:8" s="16" customFormat="1" ht="18.75">
      <c r="A2" s="100" t="s">
        <v>46</v>
      </c>
      <c r="B2" s="100"/>
      <c r="C2" s="100"/>
      <c r="D2" s="100"/>
      <c r="E2" s="100"/>
      <c r="F2" s="100"/>
      <c r="G2" s="100"/>
      <c r="H2" s="15"/>
    </row>
    <row r="3" spans="1:8" s="16" customFormat="1" ht="15.75">
      <c r="A3" s="4" t="s">
        <v>19</v>
      </c>
      <c r="B3" s="85"/>
      <c r="C3" s="85"/>
      <c r="D3" s="85"/>
      <c r="E3" s="85"/>
      <c r="F3" s="85"/>
      <c r="G3" s="85"/>
      <c r="H3" s="15"/>
    </row>
    <row r="4" spans="1:20" s="3" customFormat="1" ht="15.75">
      <c r="A4" s="4" t="s">
        <v>20</v>
      </c>
      <c r="B4" s="86"/>
      <c r="C4" s="86"/>
      <c r="D4" s="86"/>
      <c r="E4" s="86"/>
      <c r="F4" s="86"/>
      <c r="G4" s="17"/>
      <c r="H4" s="1"/>
      <c r="I4" s="5"/>
      <c r="J4" s="5"/>
      <c r="K4" s="5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15.75">
      <c r="A5" s="4" t="s">
        <v>21</v>
      </c>
      <c r="B5" s="86"/>
      <c r="C5" s="86"/>
      <c r="D5" s="86"/>
      <c r="E5" s="86"/>
      <c r="F5" s="18"/>
      <c r="G5" s="17" t="s">
        <v>34</v>
      </c>
      <c r="H5" s="1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</row>
    <row r="6" spans="1:8" ht="15.75">
      <c r="A6" s="87"/>
      <c r="B6" s="19"/>
      <c r="C6" s="82"/>
      <c r="D6" s="81"/>
      <c r="E6" s="15"/>
      <c r="F6" s="88"/>
      <c r="G6" s="84"/>
      <c r="H6" s="21"/>
    </row>
    <row r="7" spans="1:8" s="8" customFormat="1" ht="31.5">
      <c r="A7" s="22" t="s">
        <v>2</v>
      </c>
      <c r="B7" s="23" t="s">
        <v>22</v>
      </c>
      <c r="C7" s="24" t="s">
        <v>3</v>
      </c>
      <c r="D7" s="25" t="s">
        <v>4</v>
      </c>
      <c r="E7" s="26" t="s">
        <v>5</v>
      </c>
      <c r="F7" s="27" t="s">
        <v>6</v>
      </c>
      <c r="G7" s="6" t="s">
        <v>7</v>
      </c>
      <c r="H7" s="7"/>
    </row>
    <row r="8" spans="1:9" s="34" customFormat="1" ht="15.75">
      <c r="A8" s="28" t="s">
        <v>8</v>
      </c>
      <c r="B8" s="29">
        <v>598267.96</v>
      </c>
      <c r="C8" s="29">
        <v>78729</v>
      </c>
      <c r="D8" s="29">
        <f>B29</f>
        <v>-77043.0399999991</v>
      </c>
      <c r="E8" s="30">
        <f>B29</f>
        <v>-77043.0399999991</v>
      </c>
      <c r="F8" s="31">
        <f>E8-C8</f>
        <v>-155772.0399999991</v>
      </c>
      <c r="G8" s="50"/>
      <c r="H8" s="32"/>
      <c r="I8" s="33"/>
    </row>
    <row r="9" spans="1:9" s="42" customFormat="1" ht="15.75">
      <c r="A9" s="35" t="s">
        <v>1</v>
      </c>
      <c r="B9" s="37"/>
      <c r="C9" s="37"/>
      <c r="D9" s="37"/>
      <c r="E9" s="38"/>
      <c r="F9" s="39"/>
      <c r="G9" s="38"/>
      <c r="H9" s="40"/>
      <c r="I9" s="41"/>
    </row>
    <row r="10" spans="1:9" s="42" customFormat="1" ht="15.75">
      <c r="A10" s="43" t="s">
        <v>23</v>
      </c>
      <c r="B10" s="37">
        <v>19723724</v>
      </c>
      <c r="C10" s="37">
        <v>20459707</v>
      </c>
      <c r="D10" s="37">
        <v>20459707</v>
      </c>
      <c r="E10" s="37">
        <v>20639000</v>
      </c>
      <c r="F10" s="44">
        <f>+E10-C10</f>
        <v>179293</v>
      </c>
      <c r="G10" s="97" t="s">
        <v>43</v>
      </c>
      <c r="H10" s="40"/>
      <c r="I10" s="41"/>
    </row>
    <row r="11" spans="1:9" s="42" customFormat="1" ht="32.25" customHeight="1">
      <c r="A11" s="43" t="s">
        <v>24</v>
      </c>
      <c r="B11" s="37">
        <v>160947</v>
      </c>
      <c r="C11" s="37">
        <v>656230</v>
      </c>
      <c r="D11" s="37">
        <v>656230</v>
      </c>
      <c r="E11" s="37">
        <v>666230</v>
      </c>
      <c r="F11" s="44">
        <f>+E11-C11</f>
        <v>10000</v>
      </c>
      <c r="G11" s="97" t="s">
        <v>44</v>
      </c>
      <c r="H11" s="40"/>
      <c r="I11" s="41"/>
    </row>
    <row r="12" spans="1:9" s="42" customFormat="1" ht="32.25" customHeight="1">
      <c r="A12" s="43" t="s">
        <v>25</v>
      </c>
      <c r="B12" s="37">
        <v>2239176</v>
      </c>
      <c r="C12" s="37">
        <v>3116501</v>
      </c>
      <c r="D12" s="37">
        <v>3116501</v>
      </c>
      <c r="E12" s="37">
        <f>3116501+49169</f>
        <v>3165670</v>
      </c>
      <c r="F12" s="44">
        <f>+E12-C12</f>
        <v>49169</v>
      </c>
      <c r="G12" s="97" t="s">
        <v>33</v>
      </c>
      <c r="H12" s="40"/>
      <c r="I12" s="41"/>
    </row>
    <row r="13" spans="1:9" s="42" customFormat="1" ht="15.75">
      <c r="A13" s="43"/>
      <c r="B13" s="37"/>
      <c r="C13" s="37"/>
      <c r="D13" s="37"/>
      <c r="E13" s="37"/>
      <c r="F13" s="44">
        <f>+E13-C13</f>
        <v>0</v>
      </c>
      <c r="G13" s="97"/>
      <c r="H13" s="40"/>
      <c r="I13" s="41"/>
    </row>
    <row r="14" spans="1:9" s="42" customFormat="1" ht="15.75">
      <c r="A14" s="43"/>
      <c r="B14" s="37"/>
      <c r="C14" s="37"/>
      <c r="D14" s="37"/>
      <c r="E14" s="37"/>
      <c r="F14" s="44">
        <f>+E14-C14</f>
        <v>0</v>
      </c>
      <c r="G14" s="97"/>
      <c r="H14" s="40"/>
      <c r="I14" s="41"/>
    </row>
    <row r="15" spans="1:9" s="34" customFormat="1" ht="15.75">
      <c r="A15" s="28" t="s">
        <v>9</v>
      </c>
      <c r="B15" s="45">
        <f>SUM(B9:B14)</f>
        <v>22123847</v>
      </c>
      <c r="C15" s="45">
        <f>SUM(C10:C14)</f>
        <v>24232438</v>
      </c>
      <c r="D15" s="45">
        <f>SUM(D10:D14)</f>
        <v>24232438</v>
      </c>
      <c r="E15" s="45">
        <f>SUM(E10:E14)</f>
        <v>24470900</v>
      </c>
      <c r="F15" s="45">
        <f>SUM(F10:F14)</f>
        <v>238462</v>
      </c>
      <c r="G15" s="98"/>
      <c r="H15" s="32"/>
      <c r="I15" s="33"/>
    </row>
    <row r="16" spans="1:9" s="42" customFormat="1" ht="15.75">
      <c r="A16" s="35" t="s">
        <v>0</v>
      </c>
      <c r="B16" s="37"/>
      <c r="C16" s="37"/>
      <c r="D16" s="37"/>
      <c r="E16" s="46"/>
      <c r="F16" s="44"/>
      <c r="G16" s="99"/>
      <c r="H16" s="40"/>
      <c r="I16" s="41"/>
    </row>
    <row r="17" spans="1:9" s="42" customFormat="1" ht="27" customHeight="1">
      <c r="A17" s="43" t="s">
        <v>10</v>
      </c>
      <c r="B17" s="37">
        <f>-22799158+5345017</f>
        <v>-17454141</v>
      </c>
      <c r="C17" s="37">
        <f>-17512919+312876</f>
        <v>-17200043</v>
      </c>
      <c r="D17" s="37">
        <v>-17200043</v>
      </c>
      <c r="E17" s="37">
        <f>-17825283+1022985-35669</f>
        <v>-16837967</v>
      </c>
      <c r="F17" s="44">
        <f aca="true" t="shared" si="0" ref="F17:F22">+E17-C17</f>
        <v>362076</v>
      </c>
      <c r="G17" s="97" t="s">
        <v>26</v>
      </c>
      <c r="H17" s="40"/>
      <c r="I17" s="41"/>
    </row>
    <row r="18" spans="1:9" s="42" customFormat="1" ht="18" customHeight="1">
      <c r="A18" s="43" t="s">
        <v>27</v>
      </c>
      <c r="B18" s="37">
        <v>-3667190</v>
      </c>
      <c r="C18" s="37">
        <v>-6681098</v>
      </c>
      <c r="D18" s="37">
        <v>-6681098</v>
      </c>
      <c r="E18" s="37">
        <f>-6681098+1814000</f>
        <v>-4867098</v>
      </c>
      <c r="F18" s="44">
        <f t="shared" si="0"/>
        <v>1814000</v>
      </c>
      <c r="G18" s="97" t="s">
        <v>28</v>
      </c>
      <c r="H18" s="40"/>
      <c r="I18" s="41"/>
    </row>
    <row r="19" spans="1:9" s="42" customFormat="1" ht="15.75">
      <c r="A19" s="43" t="s">
        <v>29</v>
      </c>
      <c r="B19" s="37">
        <v>-1677827</v>
      </c>
      <c r="C19" s="37">
        <v>-1761638</v>
      </c>
      <c r="D19" s="37">
        <v>-1761638</v>
      </c>
      <c r="E19" s="37">
        <v>-1761638</v>
      </c>
      <c r="F19" s="44">
        <f t="shared" si="0"/>
        <v>0</v>
      </c>
      <c r="G19" s="97"/>
      <c r="H19" s="40"/>
      <c r="I19" s="41"/>
    </row>
    <row r="20" spans="1:9" s="42" customFormat="1" ht="24.75" customHeight="1">
      <c r="A20" s="43" t="s">
        <v>35</v>
      </c>
      <c r="B20" s="47"/>
      <c r="C20" s="47"/>
      <c r="D20" s="37"/>
      <c r="E20" s="37">
        <v>155000</v>
      </c>
      <c r="F20" s="44">
        <f t="shared" si="0"/>
        <v>155000</v>
      </c>
      <c r="G20" s="97" t="s">
        <v>30</v>
      </c>
      <c r="H20" s="40"/>
      <c r="I20" s="41"/>
    </row>
    <row r="21" spans="1:9" s="42" customFormat="1" ht="33.75" customHeight="1">
      <c r="A21" s="43" t="s">
        <v>35</v>
      </c>
      <c r="B21" s="47"/>
      <c r="C21" s="47"/>
      <c r="D21" s="37"/>
      <c r="E21" s="37">
        <v>-10000</v>
      </c>
      <c r="F21" s="44">
        <f t="shared" si="0"/>
        <v>-10000</v>
      </c>
      <c r="G21" s="97" t="s">
        <v>44</v>
      </c>
      <c r="H21" s="40"/>
      <c r="I21" s="41"/>
    </row>
    <row r="22" spans="1:9" s="42" customFormat="1" ht="20.25" customHeight="1">
      <c r="A22" s="43" t="s">
        <v>36</v>
      </c>
      <c r="B22" s="47"/>
      <c r="C22" s="47"/>
      <c r="D22" s="37"/>
      <c r="E22" s="37">
        <v>-49169</v>
      </c>
      <c r="F22" s="44">
        <f t="shared" si="0"/>
        <v>-49169</v>
      </c>
      <c r="G22" s="97" t="s">
        <v>47</v>
      </c>
      <c r="H22" s="40"/>
      <c r="I22" s="41"/>
    </row>
    <row r="23" spans="1:9" s="34" customFormat="1" ht="15.75">
      <c r="A23" s="48" t="s">
        <v>11</v>
      </c>
      <c r="B23" s="49">
        <f>SUM(B17:B22)</f>
        <v>-22799158</v>
      </c>
      <c r="C23" s="49">
        <f>SUM(C17:C20)</f>
        <v>-25642779</v>
      </c>
      <c r="D23" s="49">
        <f>SUM(D17:D22)</f>
        <v>-25642779</v>
      </c>
      <c r="E23" s="49">
        <f>SUM(E17:E22)</f>
        <v>-23370872</v>
      </c>
      <c r="F23" s="50">
        <f>+E23-C23</f>
        <v>2271907</v>
      </c>
      <c r="G23" s="89"/>
      <c r="H23" s="32"/>
      <c r="I23" s="33"/>
    </row>
    <row r="24" spans="1:9" s="42" customFormat="1" ht="15.75">
      <c r="A24" s="28" t="s">
        <v>12</v>
      </c>
      <c r="B24" s="51"/>
      <c r="C24" s="51">
        <v>186606</v>
      </c>
      <c r="D24" s="51">
        <f>C24</f>
        <v>186606</v>
      </c>
      <c r="E24" s="9"/>
      <c r="F24" s="52"/>
      <c r="G24" s="90"/>
      <c r="H24" s="40"/>
      <c r="I24" s="41"/>
    </row>
    <row r="25" spans="1:9" s="42" customFormat="1" ht="15.75">
      <c r="A25" s="35" t="s">
        <v>13</v>
      </c>
      <c r="B25" s="36"/>
      <c r="C25" s="36"/>
      <c r="D25" s="36"/>
      <c r="E25" s="36"/>
      <c r="F25" s="46"/>
      <c r="G25" s="91"/>
      <c r="H25" s="40"/>
      <c r="I25" s="41"/>
    </row>
    <row r="26" spans="1:9" s="42" customFormat="1" ht="18.75">
      <c r="A26" s="35" t="s">
        <v>40</v>
      </c>
      <c r="B26" s="36"/>
      <c r="C26" s="36">
        <f>1863900+155000</f>
        <v>2018900</v>
      </c>
      <c r="D26" s="36">
        <f>C26</f>
        <v>2018900</v>
      </c>
      <c r="E26" s="36"/>
      <c r="F26" s="36"/>
      <c r="G26" s="92"/>
      <c r="H26" s="40"/>
      <c r="I26" s="41"/>
    </row>
    <row r="27" spans="1:9" s="42" customFormat="1" ht="15.75">
      <c r="A27" s="35"/>
      <c r="B27" s="36"/>
      <c r="C27" s="36"/>
      <c r="D27" s="36"/>
      <c r="E27" s="36"/>
      <c r="F27" s="36">
        <f>+E27-C27</f>
        <v>0</v>
      </c>
      <c r="G27" s="91"/>
      <c r="H27" s="40"/>
      <c r="I27" s="41"/>
    </row>
    <row r="28" spans="1:9" s="42" customFormat="1" ht="15.75">
      <c r="A28" s="35" t="s">
        <v>14</v>
      </c>
      <c r="B28" s="36">
        <f>SUM(B26:B27)</f>
        <v>0</v>
      </c>
      <c r="C28" s="36">
        <f>SUM(C26:C27)</f>
        <v>2018900</v>
      </c>
      <c r="D28" s="36">
        <f>SUM(D26:D27)</f>
        <v>2018900</v>
      </c>
      <c r="E28" s="93">
        <f>SUM(E26:E27)</f>
        <v>0</v>
      </c>
      <c r="F28" s="36"/>
      <c r="G28" s="91"/>
      <c r="H28" s="40"/>
      <c r="I28" s="41"/>
    </row>
    <row r="29" spans="1:102" s="55" customFormat="1" ht="15.75">
      <c r="A29" s="28" t="s">
        <v>15</v>
      </c>
      <c r="B29" s="53">
        <f>B8+B15+B23+B28</f>
        <v>-77043.0399999991</v>
      </c>
      <c r="C29" s="53">
        <f>+C8+C15+C23+C24+C28</f>
        <v>873894</v>
      </c>
      <c r="D29" s="53">
        <f>+D8+D15+D23+D24+D28</f>
        <v>718121.9600000009</v>
      </c>
      <c r="E29" s="53">
        <f>+E8+E15+E23+E24</f>
        <v>1022984.9600000009</v>
      </c>
      <c r="F29" s="52"/>
      <c r="G29" s="90"/>
      <c r="H29" s="40"/>
      <c r="I29" s="4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9" s="42" customFormat="1" ht="15.75">
      <c r="A30" s="35" t="s">
        <v>31</v>
      </c>
      <c r="B30" s="37"/>
      <c r="C30" s="37"/>
      <c r="D30" s="37"/>
      <c r="E30" s="56"/>
      <c r="F30" s="57"/>
      <c r="G30" s="59"/>
      <c r="H30" s="58"/>
      <c r="I30" s="41"/>
    </row>
    <row r="31" spans="1:9" s="42" customFormat="1" ht="15.75">
      <c r="A31" s="43"/>
      <c r="B31" s="37"/>
      <c r="C31" s="37"/>
      <c r="D31" s="37"/>
      <c r="E31" s="56">
        <f>+C31-D31</f>
        <v>0</v>
      </c>
      <c r="F31" s="59"/>
      <c r="G31" s="59"/>
      <c r="H31" s="58"/>
      <c r="I31" s="41"/>
    </row>
    <row r="32" spans="1:9" s="42" customFormat="1" ht="15.75">
      <c r="A32" s="43"/>
      <c r="B32" s="37"/>
      <c r="C32" s="37"/>
      <c r="D32" s="37"/>
      <c r="E32" s="56"/>
      <c r="F32" s="59"/>
      <c r="G32" s="59"/>
      <c r="H32" s="58"/>
      <c r="I32" s="41"/>
    </row>
    <row r="33" spans="1:9" s="34" customFormat="1" ht="15.75">
      <c r="A33" s="35" t="s">
        <v>16</v>
      </c>
      <c r="B33" s="60">
        <f>SUM(B30:B32)</f>
        <v>0</v>
      </c>
      <c r="C33" s="60">
        <f>SUM(C30:C32)</f>
        <v>0</v>
      </c>
      <c r="D33" s="60">
        <f>SUM(D30:D32)</f>
        <v>0</v>
      </c>
      <c r="E33" s="61">
        <f>SUM(E30:E32)</f>
        <v>0</v>
      </c>
      <c r="F33" s="62"/>
      <c r="G33" s="94"/>
      <c r="H33" s="63"/>
      <c r="I33" s="33"/>
    </row>
    <row r="34" spans="1:9" s="34" customFormat="1" ht="15.75">
      <c r="A34" s="28" t="s">
        <v>17</v>
      </c>
      <c r="B34" s="29">
        <f>+B29+B33</f>
        <v>-77043.0399999991</v>
      </c>
      <c r="C34" s="29">
        <f>+C29+C33</f>
        <v>873894</v>
      </c>
      <c r="D34" s="29">
        <f>+D29+D33</f>
        <v>718121.9600000009</v>
      </c>
      <c r="E34" s="29">
        <f>+E29+E33</f>
        <v>1022984.9600000009</v>
      </c>
      <c r="F34" s="31"/>
      <c r="G34" s="46"/>
      <c r="H34" s="32"/>
      <c r="I34" s="33"/>
    </row>
    <row r="35" spans="1:9" s="42" customFormat="1" ht="19.5" thickBot="1">
      <c r="A35" s="64" t="s">
        <v>41</v>
      </c>
      <c r="B35" s="51">
        <v>984127</v>
      </c>
      <c r="C35" s="51">
        <f>C10*0.05</f>
        <v>1022985.3500000001</v>
      </c>
      <c r="D35" s="51">
        <f>C35</f>
        <v>1022985.3500000001</v>
      </c>
      <c r="E35" s="51">
        <f>D35</f>
        <v>1022985.3500000001</v>
      </c>
      <c r="F35" s="65"/>
      <c r="G35" s="95"/>
      <c r="H35" s="66"/>
      <c r="I35" s="41"/>
    </row>
    <row r="36" spans="1:8" s="69" customFormat="1" ht="20.25" customHeight="1">
      <c r="A36" s="96" t="s">
        <v>18</v>
      </c>
      <c r="B36" s="67"/>
      <c r="C36" s="68"/>
      <c r="D36" s="67"/>
      <c r="E36" s="67"/>
      <c r="G36" s="67"/>
      <c r="H36" s="67"/>
    </row>
    <row r="37" spans="1:8" s="69" customFormat="1" ht="18.75">
      <c r="A37" s="70" t="s">
        <v>45</v>
      </c>
      <c r="B37" s="71"/>
      <c r="C37" s="72"/>
      <c r="D37" s="71"/>
      <c r="E37" s="67"/>
      <c r="F37" s="67"/>
      <c r="G37" s="71"/>
      <c r="H37" s="71"/>
    </row>
    <row r="38" spans="1:8" s="69" customFormat="1" ht="18.75">
      <c r="A38" s="70" t="s">
        <v>37</v>
      </c>
      <c r="B38" s="71"/>
      <c r="C38" s="73"/>
      <c r="D38" s="71"/>
      <c r="E38" s="67"/>
      <c r="F38" s="67"/>
      <c r="G38" s="71"/>
      <c r="H38" s="71"/>
    </row>
    <row r="39" spans="1:8" s="69" customFormat="1" ht="18.75">
      <c r="A39" s="70" t="s">
        <v>38</v>
      </c>
      <c r="B39" s="67"/>
      <c r="C39" s="68"/>
      <c r="D39" s="67"/>
      <c r="E39" s="67"/>
      <c r="F39" s="67"/>
      <c r="G39" s="74"/>
      <c r="H39" s="71"/>
    </row>
    <row r="40" spans="1:8" s="42" customFormat="1" ht="15.75">
      <c r="A40" s="70" t="s">
        <v>32</v>
      </c>
      <c r="B40" s="54"/>
      <c r="C40" s="75"/>
      <c r="D40" s="54"/>
      <c r="E40" s="76"/>
      <c r="F40" s="76"/>
      <c r="G40" s="67"/>
      <c r="H40" s="76"/>
    </row>
    <row r="41" spans="1:8" s="42" customFormat="1" ht="15.75">
      <c r="A41" s="70" t="s">
        <v>42</v>
      </c>
      <c r="B41" s="77"/>
      <c r="C41" s="78"/>
      <c r="D41" s="77"/>
      <c r="E41" s="77"/>
      <c r="F41" s="77"/>
      <c r="G41" s="71"/>
      <c r="H41" s="54"/>
    </row>
    <row r="42" spans="1:8" s="42" customFormat="1" ht="18.75">
      <c r="A42" s="70" t="s">
        <v>39</v>
      </c>
      <c r="B42" s="77"/>
      <c r="C42" s="78"/>
      <c r="D42" s="77"/>
      <c r="E42" s="77"/>
      <c r="F42" s="77"/>
      <c r="G42" s="71"/>
      <c r="H42" s="54"/>
    </row>
    <row r="43" spans="1:8" s="42" customFormat="1" ht="15.75">
      <c r="A43" s="79"/>
      <c r="B43" s="77"/>
      <c r="C43" s="78"/>
      <c r="D43" s="77"/>
      <c r="E43" s="77"/>
      <c r="F43" s="77"/>
      <c r="G43" s="71"/>
      <c r="H43" s="54"/>
    </row>
    <row r="44" spans="1:8" s="42" customFormat="1" ht="15.75">
      <c r="A44" s="79"/>
      <c r="B44" s="77"/>
      <c r="C44" s="78"/>
      <c r="D44" s="77"/>
      <c r="E44" s="77"/>
      <c r="F44" s="77"/>
      <c r="G44" s="71"/>
      <c r="H44" s="54"/>
    </row>
    <row r="45" spans="1:8" s="42" customFormat="1" ht="15.75">
      <c r="A45" s="79"/>
      <c r="B45" s="77"/>
      <c r="C45" s="78"/>
      <c r="D45" s="77"/>
      <c r="E45" s="77"/>
      <c r="F45" s="77"/>
      <c r="G45" s="71"/>
      <c r="H45" s="54"/>
    </row>
    <row r="46" spans="1:8" s="42" customFormat="1" ht="15.75">
      <c r="A46" s="79"/>
      <c r="B46" s="77"/>
      <c r="C46" s="78"/>
      <c r="D46" s="77"/>
      <c r="E46" s="77"/>
      <c r="F46" s="77"/>
      <c r="G46" s="71"/>
      <c r="H46" s="54"/>
    </row>
    <row r="47" spans="2:8" ht="15">
      <c r="B47" s="81"/>
      <c r="C47" s="82"/>
      <c r="D47" s="81"/>
      <c r="E47" s="81"/>
      <c r="F47" s="81"/>
      <c r="G47" s="83"/>
      <c r="H47" s="84"/>
    </row>
    <row r="48" spans="2:8" ht="15">
      <c r="B48" s="81"/>
      <c r="C48" s="82"/>
      <c r="D48" s="81"/>
      <c r="E48" s="81"/>
      <c r="F48" s="81"/>
      <c r="G48" s="83"/>
      <c r="H48" s="84"/>
    </row>
    <row r="49" spans="2:8" ht="15">
      <c r="B49" s="81"/>
      <c r="C49" s="82"/>
      <c r="D49" s="81"/>
      <c r="E49" s="81"/>
      <c r="F49" s="81"/>
      <c r="G49" s="83"/>
      <c r="H49" s="84"/>
    </row>
    <row r="50" spans="2:8" ht="15">
      <c r="B50" s="81"/>
      <c r="C50" s="82"/>
      <c r="D50" s="81"/>
      <c r="E50" s="81"/>
      <c r="F50" s="81"/>
      <c r="G50" s="83"/>
      <c r="H50" s="84"/>
    </row>
    <row r="51" ht="12.75">
      <c r="G51" s="83"/>
    </row>
    <row r="52" ht="12.75">
      <c r="G52" s="83"/>
    </row>
    <row r="53" ht="12.75">
      <c r="G53" s="83"/>
    </row>
    <row r="54" ht="12.75">
      <c r="G54" s="83"/>
    </row>
    <row r="55" ht="12.75">
      <c r="G55" s="83"/>
    </row>
    <row r="56" ht="12.75">
      <c r="G56" s="83"/>
    </row>
    <row r="57" ht="12.75">
      <c r="G57" s="83"/>
    </row>
    <row r="58" ht="12.75">
      <c r="G58" s="83"/>
    </row>
    <row r="59" ht="12.75">
      <c r="G59" s="83"/>
    </row>
    <row r="60" ht="12.75">
      <c r="G60" s="83"/>
    </row>
    <row r="61" ht="12.75">
      <c r="G61" s="83"/>
    </row>
    <row r="62" ht="12.75">
      <c r="G62" s="83"/>
    </row>
    <row r="63" ht="12.75">
      <c r="G63" s="83"/>
    </row>
    <row r="64" ht="12.75">
      <c r="G64" s="83"/>
    </row>
    <row r="65" ht="12.75">
      <c r="G65" s="83"/>
    </row>
    <row r="66" ht="12.75">
      <c r="G66" s="83"/>
    </row>
    <row r="67" ht="12.75">
      <c r="G67" s="83"/>
    </row>
    <row r="68" ht="12.75">
      <c r="G68" s="83"/>
    </row>
    <row r="69" ht="12.75">
      <c r="G69" s="83"/>
    </row>
    <row r="70" ht="12.75">
      <c r="G70" s="83"/>
    </row>
    <row r="71" ht="12.75">
      <c r="G71" s="83"/>
    </row>
    <row r="72" ht="12.75">
      <c r="G72" s="83"/>
    </row>
    <row r="73" ht="12.75">
      <c r="G73" s="83"/>
    </row>
    <row r="74" ht="12.75">
      <c r="G74" s="83"/>
    </row>
    <row r="75" ht="12.75">
      <c r="G75" s="83"/>
    </row>
    <row r="76" ht="12.75">
      <c r="G76" s="83"/>
    </row>
    <row r="77" ht="12.75">
      <c r="G77" s="83"/>
    </row>
    <row r="78" ht="12.75">
      <c r="G78" s="83"/>
    </row>
    <row r="79" ht="12.75">
      <c r="G79" s="83"/>
    </row>
    <row r="80" ht="12.75">
      <c r="G80" s="83"/>
    </row>
    <row r="81" ht="12.75">
      <c r="G81" s="83"/>
    </row>
    <row r="82" ht="12.75">
      <c r="G82" s="83"/>
    </row>
    <row r="83" ht="12.75">
      <c r="G83" s="83"/>
    </row>
    <row r="84" ht="12.75">
      <c r="G84" s="83"/>
    </row>
    <row r="85" ht="12.75">
      <c r="G85" s="83"/>
    </row>
    <row r="86" ht="12.75">
      <c r="G86" s="83"/>
    </row>
    <row r="87" ht="12.75">
      <c r="G87" s="83"/>
    </row>
    <row r="88" ht="12.75">
      <c r="G88" s="83"/>
    </row>
    <row r="89" ht="12.75">
      <c r="G89" s="83"/>
    </row>
    <row r="90" ht="12.75">
      <c r="G90" s="83"/>
    </row>
    <row r="91" ht="12.75">
      <c r="G91" s="83"/>
    </row>
    <row r="92" ht="12.75">
      <c r="G92" s="83"/>
    </row>
    <row r="93" ht="12.75">
      <c r="G93" s="83"/>
    </row>
    <row r="94" ht="12.75">
      <c r="G94" s="83"/>
    </row>
    <row r="95" ht="12.75">
      <c r="G95" s="83"/>
    </row>
    <row r="96" ht="12.75">
      <c r="G96" s="83"/>
    </row>
    <row r="97" ht="12.75">
      <c r="G97" s="83"/>
    </row>
    <row r="98" ht="12.75">
      <c r="G98" s="83"/>
    </row>
    <row r="99" ht="12.75">
      <c r="G99" s="83"/>
    </row>
    <row r="100" ht="12.75">
      <c r="G100" s="83"/>
    </row>
    <row r="101" ht="12.75">
      <c r="G101" s="83"/>
    </row>
    <row r="102" ht="12.75">
      <c r="G102" s="83"/>
    </row>
    <row r="103" ht="12.75">
      <c r="G103" s="83"/>
    </row>
    <row r="104" ht="12.75">
      <c r="G104" s="83"/>
    </row>
    <row r="105" ht="12.75">
      <c r="G105" s="83"/>
    </row>
    <row r="106" ht="12.75">
      <c r="G106" s="83"/>
    </row>
    <row r="107" ht="12.75">
      <c r="G107" s="83"/>
    </row>
    <row r="108" ht="12.75">
      <c r="G108" s="83"/>
    </row>
    <row r="109" ht="12.75">
      <c r="G109" s="83"/>
    </row>
    <row r="110" ht="12.75">
      <c r="G110" s="83"/>
    </row>
    <row r="111" ht="12.75">
      <c r="G111" s="83"/>
    </row>
    <row r="112" ht="12.75">
      <c r="G112" s="83"/>
    </row>
    <row r="113" ht="12.75">
      <c r="G113" s="83"/>
    </row>
    <row r="114" ht="12.75">
      <c r="G114" s="83"/>
    </row>
    <row r="115" ht="12.75">
      <c r="G115" s="83"/>
    </row>
    <row r="116" ht="12.75">
      <c r="G116" s="83"/>
    </row>
    <row r="117" ht="12.75">
      <c r="G117" s="83"/>
    </row>
    <row r="118" ht="12.75">
      <c r="G118" s="83"/>
    </row>
    <row r="119" ht="12.75">
      <c r="G119" s="83"/>
    </row>
    <row r="120" ht="12.75">
      <c r="G120" s="83"/>
    </row>
    <row r="121" ht="12.75">
      <c r="G121" s="83"/>
    </row>
    <row r="122" ht="12.75">
      <c r="G122" s="83"/>
    </row>
    <row r="123" ht="12.75">
      <c r="G123" s="83"/>
    </row>
    <row r="124" ht="12.75">
      <c r="G124" s="83"/>
    </row>
    <row r="125" ht="12.75">
      <c r="G125" s="83"/>
    </row>
    <row r="126" ht="12.75">
      <c r="G126" s="83"/>
    </row>
    <row r="127" ht="12.75">
      <c r="G127" s="83"/>
    </row>
    <row r="128" ht="12.75">
      <c r="G128" s="83"/>
    </row>
    <row r="129" ht="12.75">
      <c r="G129" s="83"/>
    </row>
    <row r="130" ht="12.75">
      <c r="G130" s="83"/>
    </row>
    <row r="131" ht="12.75">
      <c r="G131" s="83"/>
    </row>
    <row r="132" ht="12.75">
      <c r="G132" s="83"/>
    </row>
    <row r="133" ht="12.75">
      <c r="G133" s="83"/>
    </row>
    <row r="134" ht="12.75">
      <c r="G134" s="83"/>
    </row>
    <row r="135" ht="12.75">
      <c r="G135" s="83"/>
    </row>
    <row r="136" ht="12.75">
      <c r="G136" s="83"/>
    </row>
    <row r="137" ht="12.75">
      <c r="G137" s="83"/>
    </row>
    <row r="138" ht="12.75">
      <c r="G138" s="83"/>
    </row>
    <row r="139" ht="12.75">
      <c r="G139" s="83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Pedroz, Melani</cp:lastModifiedBy>
  <cp:lastPrinted>2011-07-18T18:08:31Z</cp:lastPrinted>
  <dcterms:created xsi:type="dcterms:W3CDTF">2010-04-01T17:21:18Z</dcterms:created>
  <dcterms:modified xsi:type="dcterms:W3CDTF">2011-07-21T18:34:15Z</dcterms:modified>
  <cp:category/>
  <cp:version/>
  <cp:contentType/>
  <cp:contentStatus/>
</cp:coreProperties>
</file>