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92" windowHeight="564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Plan'!$A$2:$G$55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<sst xmlns="http://schemas.openxmlformats.org/spreadsheetml/2006/main" count="62" uniqueCount="62">
  <si>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</si>
  <si>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</si>
  <si>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</si>
  <si>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</si>
  <si>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</si>
  <si>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</si>
  <si>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</si>
  <si>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</si>
  <si>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</si>
  <si>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</si>
  <si>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</si>
  <si>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</si>
  <si>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</si>
  <si>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Financial Plan Notes:</t>
  </si>
  <si>
    <t>Non-GF Financial Plan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</si>
  <si>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</si>
  <si>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</si>
  <si>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</si>
  <si>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</si>
  <si>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Fund Name:  Geographic Information Systems</t>
  </si>
  <si>
    <t>Fund Number:  5481</t>
  </si>
  <si>
    <t>Prepared by:  Greg Babinski</t>
  </si>
  <si>
    <t>* Central Rates Charged to Other Funds &amp; Agencies</t>
  </si>
  <si>
    <t>* Rates to External Agencies for TRE Reserve</t>
  </si>
  <si>
    <t>* Grants</t>
  </si>
  <si>
    <t>* GIS Center Operating Costs &amp; Overhead</t>
  </si>
  <si>
    <t>* Training Room Equip Replacement</t>
  </si>
  <si>
    <r>
      <t>Estimated Underexpenditures</t>
    </r>
    <r>
      <rPr>
        <b/>
        <vertAlign val="superscript"/>
        <sz val="12"/>
        <rFont val="Times New Roman"/>
        <family val="1"/>
      </rPr>
      <t>3</t>
    </r>
  </si>
  <si>
    <r>
      <t>* Rate Stabilization Reserve</t>
    </r>
    <r>
      <rPr>
        <vertAlign val="superscript"/>
        <sz val="9"/>
        <rFont val="Times New Roman"/>
        <family val="1"/>
      </rPr>
      <t>10</t>
    </r>
  </si>
  <si>
    <r>
      <t>Ending Undesignated Fund Balance</t>
    </r>
    <r>
      <rPr>
        <b/>
        <vertAlign val="superscript"/>
        <sz val="12"/>
        <rFont val="Times New Roman"/>
        <family val="1"/>
      </rPr>
      <t>11</t>
    </r>
  </si>
  <si>
    <r>
      <t>Target Fund Balance</t>
    </r>
    <r>
      <rPr>
        <b/>
        <vertAlign val="superscript"/>
        <sz val="12"/>
        <rFont val="Times New Roman"/>
        <family val="1"/>
      </rPr>
      <t>12</t>
    </r>
  </si>
  <si>
    <t xml:space="preserve">  GIS equipment replacement cost ($59,330).</t>
  </si>
  <si>
    <t>* 1st Omnibus</t>
  </si>
  <si>
    <r>
      <t>11</t>
    </r>
    <r>
      <rPr>
        <sz val="11"/>
        <rFont val="Times New Roman"/>
        <family val="1"/>
      </rPr>
      <t xml:space="preserve">  2011 estimated reserves and designations are based on KCGIS Center financial calculations.</t>
    </r>
  </si>
  <si>
    <r>
      <t>12</t>
    </r>
    <r>
      <rPr>
        <sz val="11"/>
        <rFont val="Times New Roman"/>
        <family val="1"/>
      </rPr>
      <t xml:space="preserve">  KCGIS Center target Fund Balance is 10% minimum, 15% maximum of budgeted expenditures (minimum shown here).</t>
    </r>
  </si>
  <si>
    <r>
      <t xml:space="preserve">1 </t>
    </r>
    <r>
      <rPr>
        <sz val="11"/>
        <rFont val="Times New Roman"/>
        <family val="1"/>
      </rPr>
      <t>Actuals are taken from ARMS 14th Month or 2010 CAFR.</t>
    </r>
  </si>
  <si>
    <r>
      <t xml:space="preserve">3 </t>
    </r>
    <r>
      <rPr>
        <sz val="11"/>
        <rFont val="Times New Roman"/>
        <family val="1"/>
      </rPr>
      <t>Underexpenditure target based on 0.25% of Total Expenditures in 2010-2013.</t>
    </r>
  </si>
  <si>
    <r>
      <t xml:space="preserve">10  </t>
    </r>
    <r>
      <rPr>
        <sz val="11"/>
        <rFont val="Times New Roman"/>
        <family val="1"/>
      </rPr>
      <t>Rate stabilization reserve target is 10% of client services &amp; matrix labor budgets, plus $75K allocated in 2010 for long-term rate reduction allocation.</t>
    </r>
  </si>
  <si>
    <r>
      <t>*Allocation from Data Center Move Reserve</t>
    </r>
    <r>
      <rPr>
        <vertAlign val="superscript"/>
        <sz val="12"/>
        <rFont val="Times New Roman"/>
        <family val="1"/>
      </rPr>
      <t>4</t>
    </r>
  </si>
  <si>
    <r>
      <t>*Allocation for training fund from TRE Reserve</t>
    </r>
    <r>
      <rPr>
        <vertAlign val="superscript"/>
        <sz val="12"/>
        <rFont val="Times New Roman"/>
        <family val="1"/>
      </rPr>
      <t>5</t>
    </r>
  </si>
  <si>
    <r>
      <t>* GIS Equipment Reserve</t>
    </r>
    <r>
      <rPr>
        <vertAlign val="superscript"/>
        <sz val="12"/>
        <rFont val="Times New Roman"/>
        <family val="1"/>
      </rPr>
      <t>6</t>
    </r>
  </si>
  <si>
    <r>
      <t>* Training Room Equipment Reserve</t>
    </r>
    <r>
      <rPr>
        <vertAlign val="superscript"/>
        <sz val="12"/>
        <rFont val="Times New Roman"/>
        <family val="1"/>
      </rPr>
      <t>7</t>
    </r>
  </si>
  <si>
    <r>
      <t>* Prepaid Client Services</t>
    </r>
    <r>
      <rPr>
        <vertAlign val="superscript"/>
        <sz val="12"/>
        <rFont val="Times New Roman"/>
        <family val="1"/>
      </rPr>
      <t>8</t>
    </r>
  </si>
  <si>
    <r>
      <t>* Imagery Fund Reserve</t>
    </r>
    <r>
      <rPr>
        <vertAlign val="superscript"/>
        <sz val="12"/>
        <rFont val="Times New Roman"/>
        <family val="1"/>
      </rPr>
      <t>9</t>
    </r>
  </si>
  <si>
    <r>
      <t>2</t>
    </r>
    <r>
      <rPr>
        <sz val="11"/>
        <rFont val="Times New Roman"/>
        <family val="1"/>
      </rPr>
      <t xml:space="preserve"> 2011 Adopted is taken from 2011 Adopted Budget Book.</t>
    </r>
  </si>
  <si>
    <r>
      <t xml:space="preserve">4  </t>
    </r>
    <r>
      <rPr>
        <sz val="11"/>
        <rFont val="Times New Roman"/>
        <family val="1"/>
      </rPr>
      <t>Utilization of Data Center Move Reserve based on $3000 in 2010 and $6,000 in subsequent years.</t>
    </r>
  </si>
  <si>
    <r>
      <t xml:space="preserve">5  </t>
    </r>
    <r>
      <rPr>
        <sz val="11"/>
        <rFont val="Times New Roman"/>
        <family val="1"/>
      </rPr>
      <t>New training fund provides GIS training credits to county agencies.</t>
    </r>
  </si>
  <si>
    <r>
      <t>7</t>
    </r>
    <r>
      <rPr>
        <sz val="11"/>
        <rFont val="Times New Roman"/>
        <family val="1"/>
      </rPr>
      <t xml:space="preserve">  KSC training room rental revenue is held for DOT &amp; DNRP as a training room equipment (TRE) replacement reserve.</t>
    </r>
  </si>
  <si>
    <r>
      <t xml:space="preserve">8  </t>
    </r>
    <r>
      <rPr>
        <sz val="11"/>
        <rFont val="Times New Roman"/>
        <family val="1"/>
      </rPr>
      <t>Represents balance of prepaid client services revenue received, minus work completed on account. New annual $15K Training fund will be held and disbursed from this reserve.</t>
    </r>
  </si>
  <si>
    <r>
      <t xml:space="preserve">9  </t>
    </r>
    <r>
      <rPr>
        <sz val="11"/>
        <rFont val="Times New Roman"/>
        <family val="1"/>
      </rPr>
      <t>Imagery fund reserve fluctuates based on best imagery acquisition commercial terms.</t>
    </r>
  </si>
  <si>
    <r>
      <t>* Data Center Move Reserve</t>
    </r>
    <r>
      <rPr>
        <vertAlign val="superscript"/>
        <sz val="9"/>
        <rFont val="Times New Roman"/>
        <family val="1"/>
      </rPr>
      <t>4</t>
    </r>
  </si>
  <si>
    <t>2nd Omnibus</t>
  </si>
  <si>
    <t>Date Prepared:  6/13/2011</t>
  </si>
  <si>
    <t>* New Revenue from DDES for GIS Staff Services</t>
  </si>
  <si>
    <t>* New revenue from Assessments</t>
  </si>
  <si>
    <t>* New Staff Costs</t>
  </si>
  <si>
    <t>* New 2011 ESRI ELA Costs</t>
  </si>
  <si>
    <t>Increased USFS grant revenue.</t>
  </si>
  <si>
    <t>Revenue is from DDES.</t>
  </si>
  <si>
    <t>Revenue is from KCA.</t>
  </si>
  <si>
    <t>Increased consultant costs.</t>
  </si>
  <si>
    <r>
      <t>6</t>
    </r>
    <r>
      <rPr>
        <sz val="11"/>
        <rFont val="Times New Roman"/>
        <family val="1"/>
      </rPr>
      <t xml:space="preserve"> Equipment Reserve established to fund replacement of core GIS data servers to ensure effective on-going operation. Target reserve is 100-150% of annual five-year average.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</si>
</sst>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37" fontId="7" fillId="0" borderId="0" xfId="55" applyFont="1" applyBorder="1" applyAlignment="1">
      <alignment horizontal="centerContinuous" wrapText="1"/>
      <protection/>
    </xf>
    <xf numFmtId="37" fontId="3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8" fillId="0" borderId="0" xfId="55" applyFont="1" applyBorder="1" applyAlignment="1">
      <alignment horizontal="centerContinuous" wrapText="1"/>
      <protection/>
    </xf>
    <xf numFmtId="37" fontId="5" fillId="0" borderId="10" xfId="55" applyFont="1" applyBorder="1" applyAlignment="1">
      <alignment horizontal="left" wrapText="1"/>
      <protection/>
    </xf>
    <xf numFmtId="37" fontId="9" fillId="0" borderId="0" xfId="55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5" applyFont="1" applyBorder="1" applyAlignment="1">
      <alignment horizontal="centerContinuous" wrapText="1"/>
      <protection/>
    </xf>
    <xf numFmtId="37" fontId="6" fillId="33" borderId="11" xfId="55" applyFont="1" applyFill="1" applyBorder="1" applyAlignment="1" applyProtection="1">
      <alignment horizontal="left" wrapText="1"/>
      <protection/>
    </xf>
    <xf numFmtId="37" fontId="6" fillId="33" borderId="12" xfId="55" applyFont="1" applyFill="1" applyBorder="1" applyAlignment="1">
      <alignment horizontal="center" wrapText="1"/>
      <protection/>
    </xf>
    <xf numFmtId="37" fontId="6" fillId="33" borderId="13" xfId="55" applyFont="1" applyFill="1" applyBorder="1" applyAlignment="1">
      <alignment horizontal="center" wrapText="1"/>
      <protection/>
    </xf>
    <xf numFmtId="37" fontId="6" fillId="33" borderId="14" xfId="55" applyFont="1" applyFill="1" applyBorder="1" applyAlignment="1">
      <alignment horizontal="center" wrapText="1"/>
      <protection/>
    </xf>
    <xf numFmtId="37" fontId="6" fillId="33" borderId="15" xfId="55" applyFont="1" applyFill="1" applyBorder="1" applyAlignment="1">
      <alignment horizontal="center" wrapText="1"/>
      <protection/>
    </xf>
    <xf numFmtId="37" fontId="6" fillId="33" borderId="16" xfId="55" applyFont="1" applyFill="1" applyBorder="1" applyAlignment="1">
      <alignment horizontal="center" wrapText="1"/>
      <protection/>
    </xf>
    <xf numFmtId="37" fontId="6" fillId="33" borderId="11" xfId="55" applyFont="1" applyFill="1" applyBorder="1" applyAlignment="1">
      <alignment horizontal="center" wrapText="1"/>
      <protection/>
    </xf>
    <xf numFmtId="37" fontId="6" fillId="33" borderId="0" xfId="55" applyFont="1" applyFill="1" applyAlignment="1">
      <alignment horizontal="center" wrapText="1"/>
      <protection/>
    </xf>
    <xf numFmtId="0" fontId="8" fillId="33" borderId="0" xfId="0" applyFont="1" applyFill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6" fillId="0" borderId="11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17" xfId="42" applyNumberFormat="1" applyFont="1" applyFill="1" applyBorder="1" applyAlignment="1">
      <alignment/>
    </xf>
    <xf numFmtId="164" fontId="6" fillId="0" borderId="18" xfId="42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37" fontId="6" fillId="0" borderId="20" xfId="55" applyFont="1" applyFill="1" applyBorder="1" applyAlignment="1">
      <alignment horizontal="left"/>
      <protection/>
    </xf>
    <xf numFmtId="164" fontId="8" fillId="0" borderId="20" xfId="42" applyNumberFormat="1" applyFont="1" applyFill="1" applyBorder="1" applyAlignment="1">
      <alignment/>
    </xf>
    <xf numFmtId="164" fontId="8" fillId="0" borderId="21" xfId="42" applyNumberFormat="1" applyFont="1" applyFill="1" applyBorder="1" applyAlignment="1">
      <alignment/>
    </xf>
    <xf numFmtId="164" fontId="8" fillId="0" borderId="22" xfId="42" applyNumberFormat="1" applyFont="1" applyBorder="1" applyAlignment="1">
      <alignment/>
    </xf>
    <xf numFmtId="164" fontId="8" fillId="0" borderId="23" xfId="42" applyNumberFormat="1" applyFont="1" applyBorder="1" applyAlignment="1">
      <alignment/>
    </xf>
    <xf numFmtId="164" fontId="11" fillId="0" borderId="22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37" fontId="8" fillId="0" borderId="20" xfId="55" applyFont="1" applyFill="1" applyBorder="1" applyAlignment="1">
      <alignment horizontal="left"/>
      <protection/>
    </xf>
    <xf numFmtId="164" fontId="8" fillId="0" borderId="24" xfId="42" applyNumberFormat="1" applyFont="1" applyBorder="1" applyAlignment="1">
      <alignment/>
    </xf>
    <xf numFmtId="164" fontId="11" fillId="0" borderId="20" xfId="42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164" fontId="8" fillId="0" borderId="20" xfId="42" applyNumberFormat="1" applyFont="1" applyBorder="1" applyAlignment="1">
      <alignment/>
    </xf>
    <xf numFmtId="37" fontId="6" fillId="0" borderId="19" xfId="55" applyFont="1" applyFill="1" applyBorder="1" applyAlignment="1">
      <alignment horizontal="left"/>
      <protection/>
    </xf>
    <xf numFmtId="164" fontId="6" fillId="0" borderId="19" xfId="42" applyNumberFormat="1" applyFont="1" applyFill="1" applyBorder="1" applyAlignment="1">
      <alignment/>
    </xf>
    <xf numFmtId="164" fontId="6" fillId="0" borderId="19" xfId="42" applyNumberFormat="1" applyFont="1" applyBorder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11" fillId="34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/>
    </xf>
    <xf numFmtId="164" fontId="11" fillId="0" borderId="11" xfId="42" applyNumberFormat="1" applyFont="1" applyBorder="1" applyAlignment="1">
      <alignment/>
    </xf>
    <xf numFmtId="37" fontId="6" fillId="0" borderId="20" xfId="55" applyFont="1" applyFill="1" applyBorder="1" applyAlignment="1">
      <alignment horizontal="left"/>
      <protection/>
    </xf>
    <xf numFmtId="164" fontId="11" fillId="0" borderId="20" xfId="42" applyNumberFormat="1" applyFont="1" applyFill="1" applyBorder="1" applyAlignment="1" quotePrefix="1">
      <alignment/>
    </xf>
    <xf numFmtId="164" fontId="4" fillId="0" borderId="21" xfId="42" applyNumberFormat="1" applyFont="1" applyBorder="1" applyAlignment="1">
      <alignment/>
    </xf>
    <xf numFmtId="164" fontId="4" fillId="0" borderId="20" xfId="42" applyNumberFormat="1" applyFont="1" applyFill="1" applyBorder="1" applyAlignment="1" quotePrefix="1">
      <alignment/>
    </xf>
    <xf numFmtId="164" fontId="8" fillId="0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 quotePrefix="1">
      <alignment/>
    </xf>
    <xf numFmtId="164" fontId="4" fillId="0" borderId="11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22" xfId="42" applyNumberFormat="1" applyFont="1" applyFill="1" applyBorder="1" applyAlignment="1">
      <alignment/>
    </xf>
    <xf numFmtId="164" fontId="4" fillId="0" borderId="2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20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164" fontId="6" fillId="0" borderId="2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5" fillId="0" borderId="2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4" fillId="0" borderId="20" xfId="42" applyNumberFormat="1" applyFont="1" applyBorder="1" applyAlignment="1">
      <alignment/>
    </xf>
    <xf numFmtId="37" fontId="6" fillId="0" borderId="25" xfId="55" applyFont="1" applyFill="1" applyBorder="1" applyAlignment="1" quotePrefix="1">
      <alignment horizontal="left"/>
      <protection/>
    </xf>
    <xf numFmtId="164" fontId="8" fillId="0" borderId="11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 horizontal="right"/>
    </xf>
    <xf numFmtId="164" fontId="4" fillId="0" borderId="19" xfId="42" applyNumberFormat="1" applyFont="1" applyBorder="1" applyAlignment="1">
      <alignment horizontal="right"/>
    </xf>
    <xf numFmtId="164" fontId="8" fillId="0" borderId="0" xfId="42" applyNumberFormat="1" applyFont="1" applyAlignment="1">
      <alignment horizontal="right"/>
    </xf>
    <xf numFmtId="37" fontId="4" fillId="0" borderId="0" xfId="55" applyFont="1" applyBorder="1">
      <alignment/>
      <protection/>
    </xf>
    <xf numFmtId="37" fontId="5" fillId="0" borderId="0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5" fillId="0" borderId="0" xfId="55" applyFont="1" applyBorder="1" applyAlignment="1" quotePrefix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55" applyFont="1" applyBorder="1">
      <alignment/>
      <protection/>
    </xf>
    <xf numFmtId="0" fontId="4" fillId="0" borderId="0" xfId="0" applyFont="1" applyBorder="1" applyAlignment="1">
      <alignment horizontal="center"/>
    </xf>
    <xf numFmtId="37" fontId="6" fillId="0" borderId="0" xfId="55" applyFont="1" applyBorder="1">
      <alignment/>
      <protection/>
    </xf>
    <xf numFmtId="37" fontId="8" fillId="0" borderId="0" xfId="55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37" fontId="7" fillId="0" borderId="0" xfId="55" applyFont="1" applyFill="1" applyBorder="1" applyAlignment="1">
      <alignment horizontal="center" wrapText="1"/>
      <protection/>
    </xf>
    <xf numFmtId="37" fontId="8" fillId="0" borderId="0" xfId="55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37" fontId="8" fillId="0" borderId="0" xfId="55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37" fontId="6" fillId="0" borderId="0" xfId="55" applyFont="1" applyFill="1" applyBorder="1" applyAlignment="1">
      <alignment horizontal="left"/>
      <protection/>
    </xf>
    <xf numFmtId="164" fontId="11" fillId="0" borderId="21" xfId="42" applyNumberFormat="1" applyFont="1" applyBorder="1" applyAlignment="1">
      <alignment wrapText="1"/>
    </xf>
    <xf numFmtId="164" fontId="4" fillId="0" borderId="26" xfId="42" applyNumberFormat="1" applyFont="1" applyBorder="1" applyAlignment="1">
      <alignment/>
    </xf>
    <xf numFmtId="164" fontId="11" fillId="0" borderId="27" xfId="42" applyNumberFormat="1" applyFont="1" applyBorder="1" applyAlignment="1">
      <alignment/>
    </xf>
    <xf numFmtId="37" fontId="16" fillId="0" borderId="0" xfId="55" applyFont="1" applyAlignment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8" fillId="0" borderId="21" xfId="42" applyNumberFormat="1" applyFont="1" applyBorder="1" applyAlignment="1">
      <alignment/>
    </xf>
    <xf numFmtId="37" fontId="3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5"/>
  <sheetViews>
    <sheetView tabSelected="1"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50.421875" style="90" customWidth="1"/>
    <col min="2" max="2" width="16.28125" style="4" customWidth="1"/>
    <col min="3" max="3" width="16.7109375" style="10" customWidth="1"/>
    <col min="4" max="4" width="16.28125" style="4" customWidth="1"/>
    <col min="5" max="5" width="18.140625" style="4" customWidth="1"/>
    <col min="6" max="6" width="19.7109375" style="4" customWidth="1"/>
    <col min="7" max="7" width="30.42187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12" t="s">
        <v>14</v>
      </c>
      <c r="B2" s="112"/>
      <c r="C2" s="112"/>
      <c r="D2" s="112"/>
      <c r="E2" s="112"/>
      <c r="F2" s="112"/>
      <c r="G2" s="112"/>
      <c r="H2" s="7"/>
    </row>
    <row r="3" spans="1:8" s="98" customFormat="1" ht="19.5" customHeight="1">
      <c r="A3" s="95" t="s">
        <v>19</v>
      </c>
      <c r="B3" s="96"/>
      <c r="C3" s="96"/>
      <c r="D3" s="96"/>
      <c r="E3" s="96"/>
      <c r="F3" s="96"/>
      <c r="G3" s="96"/>
      <c r="H3" s="97"/>
    </row>
    <row r="4" spans="1:20" s="103" customFormat="1" ht="15">
      <c r="A4" s="95" t="s">
        <v>20</v>
      </c>
      <c r="B4" s="99"/>
      <c r="C4" s="99"/>
      <c r="D4" s="99"/>
      <c r="E4" s="99"/>
      <c r="F4" s="99"/>
      <c r="G4" s="100" t="s">
        <v>51</v>
      </c>
      <c r="H4" s="99"/>
      <c r="I4" s="101"/>
      <c r="J4" s="101"/>
      <c r="K4" s="101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03" customFormat="1" ht="15">
      <c r="A5" s="95" t="s">
        <v>21</v>
      </c>
      <c r="B5" s="99"/>
      <c r="C5" s="99"/>
      <c r="D5" s="99"/>
      <c r="E5" s="99"/>
      <c r="F5" s="104"/>
      <c r="G5" s="100" t="s">
        <v>52</v>
      </c>
      <c r="H5" s="99"/>
      <c r="I5" s="101"/>
      <c r="J5" s="101"/>
      <c r="K5" s="101"/>
      <c r="L5" s="102"/>
      <c r="M5" s="102"/>
      <c r="N5" s="102"/>
      <c r="O5" s="102"/>
      <c r="P5" s="102"/>
      <c r="Q5" s="102"/>
      <c r="R5" s="102"/>
      <c r="S5" s="102"/>
      <c r="T5" s="102"/>
    </row>
    <row r="6" spans="1:8" ht="9" customHeight="1">
      <c r="A6" s="8"/>
      <c r="B6" s="9"/>
      <c r="E6" s="7"/>
      <c r="F6" s="11"/>
      <c r="H6" s="11"/>
    </row>
    <row r="7" spans="1:8" s="20" customFormat="1" ht="33" customHeight="1">
      <c r="A7" s="12" t="s">
        <v>0</v>
      </c>
      <c r="B7" s="13" t="s">
        <v>15</v>
      </c>
      <c r="C7" s="14" t="s">
        <v>16</v>
      </c>
      <c r="D7" s="15" t="s">
        <v>17</v>
      </c>
      <c r="E7" s="16" t="s">
        <v>18</v>
      </c>
      <c r="F7" s="17" t="s">
        <v>1</v>
      </c>
      <c r="G7" s="18" t="s">
        <v>2</v>
      </c>
      <c r="H7" s="19"/>
    </row>
    <row r="8" spans="1:9" s="29" customFormat="1" ht="15">
      <c r="A8" s="21" t="s">
        <v>3</v>
      </c>
      <c r="B8" s="22">
        <v>1258032</v>
      </c>
      <c r="C8" s="23">
        <v>1396415</v>
      </c>
      <c r="D8" s="23">
        <f>B31</f>
        <v>1136788</v>
      </c>
      <c r="E8" s="24">
        <f>B31</f>
        <v>1136788</v>
      </c>
      <c r="F8" s="25">
        <f>E8-C8</f>
        <v>-259627</v>
      </c>
      <c r="G8" s="26"/>
      <c r="H8" s="27"/>
      <c r="I8" s="28"/>
    </row>
    <row r="9" spans="1:9" s="38" customFormat="1" ht="15">
      <c r="A9" s="30" t="s">
        <v>4</v>
      </c>
      <c r="B9" s="31"/>
      <c r="C9" s="32"/>
      <c r="D9" s="32"/>
      <c r="E9" s="33"/>
      <c r="F9" s="34"/>
      <c r="G9" s="35"/>
      <c r="H9" s="36"/>
      <c r="I9" s="37"/>
    </row>
    <row r="10" spans="1:9" s="38" customFormat="1" ht="15">
      <c r="A10" s="39" t="s">
        <v>22</v>
      </c>
      <c r="B10" s="31">
        <v>4095716</v>
      </c>
      <c r="C10" s="32">
        <v>4524053</v>
      </c>
      <c r="D10" s="32">
        <v>4524053</v>
      </c>
      <c r="E10" s="32">
        <v>4520468</v>
      </c>
      <c r="F10" s="40">
        <f>+E10-C10</f>
        <v>-3585</v>
      </c>
      <c r="G10" s="41"/>
      <c r="H10" s="36"/>
      <c r="I10" s="37"/>
    </row>
    <row r="11" spans="1:9" s="38" customFormat="1" ht="15">
      <c r="A11" s="39" t="s">
        <v>23</v>
      </c>
      <c r="B11" s="31">
        <v>12180</v>
      </c>
      <c r="C11" s="32">
        <v>12800</v>
      </c>
      <c r="D11" s="32">
        <v>12800</v>
      </c>
      <c r="E11" s="32">
        <v>7040</v>
      </c>
      <c r="F11" s="40">
        <f>+E11-C11</f>
        <v>-5760</v>
      </c>
      <c r="G11" s="41"/>
      <c r="H11" s="36"/>
      <c r="I11" s="37"/>
    </row>
    <row r="12" spans="1:9" s="38" customFormat="1" ht="15">
      <c r="A12" s="39" t="s">
        <v>24</v>
      </c>
      <c r="B12" s="31">
        <v>37063</v>
      </c>
      <c r="C12" s="32">
        <v>56250</v>
      </c>
      <c r="D12" s="32">
        <v>151250</v>
      </c>
      <c r="E12" s="32">
        <v>151250</v>
      </c>
      <c r="F12" s="40">
        <f>+E12-C12</f>
        <v>95000</v>
      </c>
      <c r="G12" s="43" t="s">
        <v>57</v>
      </c>
      <c r="H12" s="36"/>
      <c r="I12" s="37"/>
    </row>
    <row r="13" spans="1:9" s="38" customFormat="1" ht="15">
      <c r="A13" s="39" t="s">
        <v>53</v>
      </c>
      <c r="B13" s="31"/>
      <c r="C13" s="32"/>
      <c r="D13" s="32"/>
      <c r="E13" s="32">
        <v>69501</v>
      </c>
      <c r="F13" s="40">
        <f>+E13-C13</f>
        <v>69501</v>
      </c>
      <c r="G13" s="111" t="s">
        <v>58</v>
      </c>
      <c r="H13" s="36"/>
      <c r="I13" s="37"/>
    </row>
    <row r="14" spans="1:9" s="38" customFormat="1" ht="15">
      <c r="A14" s="39" t="s">
        <v>54</v>
      </c>
      <c r="B14" s="31"/>
      <c r="C14" s="32"/>
      <c r="D14" s="32"/>
      <c r="E14" s="32">
        <v>20000</v>
      </c>
      <c r="F14" s="40">
        <f>+E14-C14</f>
        <v>20000</v>
      </c>
      <c r="G14" s="111" t="s">
        <v>59</v>
      </c>
      <c r="H14" s="36"/>
      <c r="I14" s="37"/>
    </row>
    <row r="15" spans="1:9" s="38" customFormat="1" ht="9" customHeight="1">
      <c r="A15" s="39"/>
      <c r="B15" s="31"/>
      <c r="C15" s="32"/>
      <c r="D15" s="32"/>
      <c r="E15" s="32"/>
      <c r="F15" s="43"/>
      <c r="G15" s="54"/>
      <c r="H15" s="36"/>
      <c r="I15" s="37"/>
    </row>
    <row r="16" spans="1:9" s="29" customFormat="1" ht="15">
      <c r="A16" s="21" t="s">
        <v>5</v>
      </c>
      <c r="B16" s="22">
        <f>SUM(B10:B12)</f>
        <v>4144959</v>
      </c>
      <c r="C16" s="22">
        <f>SUM(C10:C12)</f>
        <v>4593103</v>
      </c>
      <c r="D16" s="22">
        <f>SUM(D10:D12)</f>
        <v>4688103</v>
      </c>
      <c r="E16" s="22">
        <f>SUM(E10:E14)</f>
        <v>4768259</v>
      </c>
      <c r="F16" s="22">
        <f>SUM(F10:F14)</f>
        <v>175156</v>
      </c>
      <c r="G16" s="42"/>
      <c r="H16" s="27"/>
      <c r="I16" s="28"/>
    </row>
    <row r="17" spans="1:9" s="38" customFormat="1" ht="15">
      <c r="A17" s="30" t="s">
        <v>6</v>
      </c>
      <c r="B17" s="31"/>
      <c r="C17" s="32"/>
      <c r="D17" s="32"/>
      <c r="E17" s="43"/>
      <c r="F17" s="33"/>
      <c r="G17" s="106"/>
      <c r="H17" s="36"/>
      <c r="I17" s="37"/>
    </row>
    <row r="18" spans="1:9" s="38" customFormat="1" ht="15">
      <c r="A18" s="39" t="s">
        <v>25</v>
      </c>
      <c r="B18" s="31">
        <v>-4269203</v>
      </c>
      <c r="C18" s="32">
        <v>-4547167</v>
      </c>
      <c r="D18" s="32">
        <v>-4547167</v>
      </c>
      <c r="E18" s="32">
        <v>-4477573</v>
      </c>
      <c r="F18" s="43">
        <f>+E18-C18</f>
        <v>69594</v>
      </c>
      <c r="G18" s="105"/>
      <c r="H18" s="36"/>
      <c r="I18" s="37"/>
    </row>
    <row r="19" spans="1:9" s="38" customFormat="1" ht="15">
      <c r="A19" s="39" t="s">
        <v>26</v>
      </c>
      <c r="B19" s="31"/>
      <c r="C19" s="32">
        <v>-25075</v>
      </c>
      <c r="D19" s="32">
        <v>-25075</v>
      </c>
      <c r="E19" s="32">
        <v>-25075</v>
      </c>
      <c r="F19" s="43">
        <f>+E19-C19</f>
        <v>0</v>
      </c>
      <c r="G19" s="105"/>
      <c r="H19" s="36"/>
      <c r="I19" s="37"/>
    </row>
    <row r="20" spans="1:9" s="38" customFormat="1" ht="15">
      <c r="A20" s="39" t="s">
        <v>32</v>
      </c>
      <c r="B20" s="31"/>
      <c r="C20" s="32"/>
      <c r="D20" s="32"/>
      <c r="E20" s="32">
        <v>-95000</v>
      </c>
      <c r="F20" s="43">
        <f>+E20-C20</f>
        <v>-95000</v>
      </c>
      <c r="G20" s="43" t="s">
        <v>60</v>
      </c>
      <c r="H20" s="36"/>
      <c r="I20" s="37"/>
    </row>
    <row r="21" spans="1:9" s="38" customFormat="1" ht="15">
      <c r="A21" s="39" t="s">
        <v>55</v>
      </c>
      <c r="B21" s="31"/>
      <c r="C21" s="32"/>
      <c r="D21" s="32"/>
      <c r="E21" s="32">
        <v>-69501</v>
      </c>
      <c r="F21" s="43">
        <f>+E21-C21</f>
        <v>-69501</v>
      </c>
      <c r="G21" s="111"/>
      <c r="H21" s="36"/>
      <c r="I21" s="37"/>
    </row>
    <row r="22" spans="1:9" s="38" customFormat="1" ht="15">
      <c r="A22" s="39" t="s">
        <v>56</v>
      </c>
      <c r="B22" s="31"/>
      <c r="C22" s="32"/>
      <c r="D22" s="32"/>
      <c r="E22" s="32">
        <v>-146136</v>
      </c>
      <c r="F22" s="43">
        <f>+E22-C22</f>
        <v>-146136</v>
      </c>
      <c r="G22" s="111"/>
      <c r="H22" s="36"/>
      <c r="I22" s="37"/>
    </row>
    <row r="23" spans="1:9" s="38" customFormat="1" ht="9" customHeight="1">
      <c r="A23" s="39"/>
      <c r="B23" s="31"/>
      <c r="C23" s="32"/>
      <c r="D23" s="32"/>
      <c r="E23" s="32"/>
      <c r="F23" s="43"/>
      <c r="G23" s="54"/>
      <c r="H23" s="36"/>
      <c r="I23" s="37"/>
    </row>
    <row r="24" spans="1:9" s="29" customFormat="1" ht="15">
      <c r="A24" s="44" t="s">
        <v>7</v>
      </c>
      <c r="B24" s="45">
        <f>SUM(B18:B23)</f>
        <v>-4269203</v>
      </c>
      <c r="C24" s="45">
        <f>SUM(C18:C23)</f>
        <v>-4572242</v>
      </c>
      <c r="D24" s="45">
        <f>SUM(D18:D23)</f>
        <v>-4572242</v>
      </c>
      <c r="E24" s="45">
        <f>SUM(E18:E23)</f>
        <v>-4813285</v>
      </c>
      <c r="F24" s="46">
        <f>+E24-C24</f>
        <v>-241043</v>
      </c>
      <c r="G24" s="107"/>
      <c r="H24" s="27"/>
      <c r="I24" s="28"/>
    </row>
    <row r="25" spans="1:9" s="38" customFormat="1" ht="18">
      <c r="A25" s="47" t="s">
        <v>27</v>
      </c>
      <c r="B25" s="48"/>
      <c r="C25" s="49">
        <v>11430.605</v>
      </c>
      <c r="D25" s="49">
        <v>11668.105</v>
      </c>
      <c r="E25" s="49">
        <v>11668.105</v>
      </c>
      <c r="F25" s="50">
        <f aca="true" t="shared" si="0" ref="F25:F41">+E25-C25</f>
        <v>237.5</v>
      </c>
      <c r="G25" s="51"/>
      <c r="H25" s="36"/>
      <c r="I25" s="37"/>
    </row>
    <row r="26" spans="1:9" s="38" customFormat="1" ht="15">
      <c r="A26" s="52" t="s">
        <v>8</v>
      </c>
      <c r="B26" s="53"/>
      <c r="C26" s="31"/>
      <c r="D26" s="31"/>
      <c r="E26" s="31"/>
      <c r="F26" s="43">
        <f t="shared" si="0"/>
        <v>0</v>
      </c>
      <c r="G26" s="54"/>
      <c r="H26" s="36"/>
      <c r="I26" s="37"/>
    </row>
    <row r="27" spans="1:9" s="38" customFormat="1" ht="18">
      <c r="A27" s="39" t="s">
        <v>38</v>
      </c>
      <c r="B27" s="31">
        <v>3000</v>
      </c>
      <c r="C27" s="32">
        <v>6000</v>
      </c>
      <c r="D27" s="32">
        <v>6000</v>
      </c>
      <c r="E27" s="32">
        <v>6000</v>
      </c>
      <c r="F27" s="43">
        <f t="shared" si="0"/>
        <v>0</v>
      </c>
      <c r="G27" s="54"/>
      <c r="H27" s="36"/>
      <c r="I27" s="37"/>
    </row>
    <row r="28" spans="1:9" s="38" customFormat="1" ht="18">
      <c r="A28" s="39" t="s">
        <v>39</v>
      </c>
      <c r="B28" s="31"/>
      <c r="C28" s="32">
        <v>10000</v>
      </c>
      <c r="D28" s="32">
        <v>10000</v>
      </c>
      <c r="E28" s="32">
        <v>10000</v>
      </c>
      <c r="F28" s="43">
        <f t="shared" si="0"/>
        <v>0</v>
      </c>
      <c r="G28" s="54"/>
      <c r="H28" s="36"/>
      <c r="I28" s="37"/>
    </row>
    <row r="29" spans="1:9" s="38" customFormat="1" ht="9" customHeight="1">
      <c r="A29" s="39"/>
      <c r="B29" s="31"/>
      <c r="C29" s="32"/>
      <c r="D29" s="32"/>
      <c r="E29" s="32"/>
      <c r="F29" s="43">
        <f t="shared" si="0"/>
        <v>0</v>
      </c>
      <c r="G29" s="54"/>
      <c r="H29" s="36"/>
      <c r="I29" s="37"/>
    </row>
    <row r="30" spans="1:9" s="38" customFormat="1" ht="15">
      <c r="A30" s="30" t="s">
        <v>9</v>
      </c>
      <c r="B30" s="55">
        <f>SUM(B27:B28)</f>
        <v>3000</v>
      </c>
      <c r="C30" s="55">
        <f>SUM(C27:C28)</f>
        <v>16000</v>
      </c>
      <c r="D30" s="55">
        <f>SUM(D27:D28)</f>
        <v>16000</v>
      </c>
      <c r="E30" s="55">
        <f>SUM(E27:E28)</f>
        <v>16000</v>
      </c>
      <c r="F30" s="43">
        <f t="shared" si="0"/>
        <v>0</v>
      </c>
      <c r="G30" s="54"/>
      <c r="H30" s="36"/>
      <c r="I30" s="37"/>
    </row>
    <row r="31" spans="1:102" s="60" customFormat="1" ht="15">
      <c r="A31" s="21" t="s">
        <v>10</v>
      </c>
      <c r="B31" s="56">
        <f>+B8+B16+B24+B30</f>
        <v>1136788</v>
      </c>
      <c r="C31" s="57">
        <f>+C8+C16+C24+C25+C30</f>
        <v>1444706.605</v>
      </c>
      <c r="D31" s="57">
        <f>+D8+D16+D24+D25+D30</f>
        <v>1280317.105</v>
      </c>
      <c r="E31" s="57">
        <f>+E8+E16+E24+E25+E30</f>
        <v>1119430.105</v>
      </c>
      <c r="F31" s="57">
        <f>+F8+F16+F24+F25+F30</f>
        <v>-325276.5</v>
      </c>
      <c r="G31" s="58"/>
      <c r="H31" s="36"/>
      <c r="I31" s="36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9" s="38" customFormat="1" ht="15">
      <c r="A32" s="52" t="s">
        <v>11</v>
      </c>
      <c r="B32" s="31"/>
      <c r="C32" s="32"/>
      <c r="D32" s="32"/>
      <c r="E32" s="61"/>
      <c r="F32" s="62">
        <f t="shared" si="0"/>
        <v>0</v>
      </c>
      <c r="G32" s="63"/>
      <c r="H32" s="64"/>
      <c r="I32" s="37"/>
    </row>
    <row r="33" spans="1:9" s="38" customFormat="1" ht="18">
      <c r="A33" s="39" t="s">
        <v>40</v>
      </c>
      <c r="B33" s="31">
        <v>-71845</v>
      </c>
      <c r="C33" s="32">
        <v>-90074</v>
      </c>
      <c r="D33" s="32">
        <v>-90074</v>
      </c>
      <c r="E33" s="61">
        <v>-83220</v>
      </c>
      <c r="F33" s="65">
        <f t="shared" si="0"/>
        <v>6854</v>
      </c>
      <c r="G33" s="63"/>
      <c r="H33" s="64"/>
      <c r="I33" s="37"/>
    </row>
    <row r="34" spans="1:9" s="38" customFormat="1" ht="18">
      <c r="A34" s="39" t="s">
        <v>41</v>
      </c>
      <c r="B34" s="31">
        <v>-46014</v>
      </c>
      <c r="C34" s="32">
        <v>-23621</v>
      </c>
      <c r="D34" s="32">
        <v>-23621</v>
      </c>
      <c r="E34" s="61">
        <v>-22464</v>
      </c>
      <c r="F34" s="65">
        <f t="shared" si="0"/>
        <v>1157</v>
      </c>
      <c r="G34" s="63"/>
      <c r="H34" s="64"/>
      <c r="I34" s="37"/>
    </row>
    <row r="35" spans="1:9" s="38" customFormat="1" ht="18">
      <c r="A35" s="39" t="s">
        <v>42</v>
      </c>
      <c r="B35" s="31">
        <v>-114399</v>
      </c>
      <c r="C35" s="32">
        <v>-64143</v>
      </c>
      <c r="D35" s="32">
        <v>-64143</v>
      </c>
      <c r="E35" s="61">
        <v>-80066</v>
      </c>
      <c r="F35" s="65">
        <f t="shared" si="0"/>
        <v>-15923</v>
      </c>
      <c r="G35" s="63"/>
      <c r="H35" s="64"/>
      <c r="I35" s="37"/>
    </row>
    <row r="36" spans="1:9" s="38" customFormat="1" ht="18">
      <c r="A36" s="39" t="s">
        <v>43</v>
      </c>
      <c r="B36" s="31">
        <v>-230270</v>
      </c>
      <c r="C36" s="32">
        <v>-150520</v>
      </c>
      <c r="D36" s="32">
        <v>-175520</v>
      </c>
      <c r="E36" s="61">
        <v>-327118</v>
      </c>
      <c r="F36" s="65">
        <f t="shared" si="0"/>
        <v>-176598</v>
      </c>
      <c r="G36" s="63"/>
      <c r="H36" s="64"/>
      <c r="I36" s="37"/>
    </row>
    <row r="37" spans="1:9" s="38" customFormat="1" ht="15">
      <c r="A37" s="39" t="s">
        <v>50</v>
      </c>
      <c r="B37" s="31">
        <v>-47000</v>
      </c>
      <c r="C37" s="32">
        <v>-41000</v>
      </c>
      <c r="D37" s="32">
        <v>-41000</v>
      </c>
      <c r="E37" s="61">
        <v>-41000</v>
      </c>
      <c r="F37" s="65">
        <f t="shared" si="0"/>
        <v>0</v>
      </c>
      <c r="G37" s="63"/>
      <c r="H37" s="64"/>
      <c r="I37" s="37"/>
    </row>
    <row r="38" spans="1:9" s="38" customFormat="1" ht="15">
      <c r="A38" s="39" t="s">
        <v>28</v>
      </c>
      <c r="B38" s="31">
        <v>-250000</v>
      </c>
      <c r="C38" s="32">
        <v>-350000</v>
      </c>
      <c r="D38" s="32">
        <v>-350000</v>
      </c>
      <c r="E38" s="61">
        <v>-258848</v>
      </c>
      <c r="F38" s="65">
        <f t="shared" si="0"/>
        <v>91152</v>
      </c>
      <c r="G38" s="63"/>
      <c r="H38" s="64"/>
      <c r="I38" s="37"/>
    </row>
    <row r="39" spans="1:9" s="29" customFormat="1" ht="15">
      <c r="A39" s="52" t="s">
        <v>12</v>
      </c>
      <c r="B39" s="66">
        <f>SUM(B32:B38)</f>
        <v>-759528</v>
      </c>
      <c r="C39" s="67">
        <f>SUM(C32:C38)</f>
        <v>-719358</v>
      </c>
      <c r="D39" s="67">
        <f>SUM(D32:D38)</f>
        <v>-744358</v>
      </c>
      <c r="E39" s="68">
        <f>SUM(E32:E38)</f>
        <v>-812716</v>
      </c>
      <c r="F39" s="69">
        <f t="shared" si="0"/>
        <v>-93358</v>
      </c>
      <c r="G39" s="70"/>
      <c r="H39" s="71"/>
      <c r="I39" s="28"/>
    </row>
    <row r="40" spans="1:9" s="29" customFormat="1" ht="18">
      <c r="A40" s="47" t="s">
        <v>29</v>
      </c>
      <c r="B40" s="22">
        <f>+B31+B39</f>
        <v>377260</v>
      </c>
      <c r="C40" s="23">
        <f>+C31+C39</f>
        <v>725348.605</v>
      </c>
      <c r="D40" s="23">
        <f>+D31+D39</f>
        <v>535959.105</v>
      </c>
      <c r="E40" s="23">
        <f>+E31+E39</f>
        <v>306714.105</v>
      </c>
      <c r="F40" s="25">
        <f t="shared" si="0"/>
        <v>-418634.5</v>
      </c>
      <c r="G40" s="72"/>
      <c r="H40" s="27"/>
      <c r="I40" s="28"/>
    </row>
    <row r="41" spans="1:9" s="38" customFormat="1" ht="18" thickBot="1">
      <c r="A41" s="73" t="s">
        <v>30</v>
      </c>
      <c r="B41" s="74">
        <f>-B18*0.1</f>
        <v>426920.30000000005</v>
      </c>
      <c r="C41" s="74">
        <f>-C18*0.1</f>
        <v>454716.7</v>
      </c>
      <c r="D41" s="74">
        <f>-D18*0.1</f>
        <v>454716.7</v>
      </c>
      <c r="E41" s="74">
        <f>-E18*0.1</f>
        <v>447757.30000000005</v>
      </c>
      <c r="F41" s="75">
        <f t="shared" si="0"/>
        <v>-6959.399999999965</v>
      </c>
      <c r="G41" s="76"/>
      <c r="H41" s="77"/>
      <c r="I41" s="37"/>
    </row>
    <row r="42" spans="1:8" s="80" customFormat="1" ht="20.25" customHeight="1">
      <c r="A42" s="108" t="s">
        <v>13</v>
      </c>
      <c r="B42" s="78"/>
      <c r="C42" s="79"/>
      <c r="D42" s="78"/>
      <c r="E42" s="78"/>
      <c r="G42" s="78"/>
      <c r="H42" s="78"/>
    </row>
    <row r="43" spans="1:8" s="80" customFormat="1" ht="16.5">
      <c r="A43" s="109" t="s">
        <v>35</v>
      </c>
      <c r="B43" s="81"/>
      <c r="C43" s="82"/>
      <c r="D43" s="81"/>
      <c r="E43" s="78"/>
      <c r="F43" s="78"/>
      <c r="G43" s="81"/>
      <c r="H43" s="81"/>
    </row>
    <row r="44" spans="1:8" s="80" customFormat="1" ht="16.5">
      <c r="A44" s="109" t="s">
        <v>44</v>
      </c>
      <c r="B44" s="81"/>
      <c r="C44" s="83"/>
      <c r="D44" s="81"/>
      <c r="E44" s="78"/>
      <c r="F44" s="78"/>
      <c r="G44" s="81"/>
      <c r="H44" s="81"/>
    </row>
    <row r="45" spans="1:8" s="80" customFormat="1" ht="16.5">
      <c r="A45" s="109" t="s">
        <v>36</v>
      </c>
      <c r="B45" s="78"/>
      <c r="C45" s="84"/>
      <c r="D45" s="78"/>
      <c r="E45" s="78"/>
      <c r="F45" s="78"/>
      <c r="G45" s="85"/>
      <c r="H45" s="81"/>
    </row>
    <row r="46" spans="1:8" s="38" customFormat="1" ht="17.25">
      <c r="A46" s="109" t="s">
        <v>45</v>
      </c>
      <c r="B46" s="88"/>
      <c r="C46" s="89"/>
      <c r="D46" s="88"/>
      <c r="E46" s="88"/>
      <c r="F46" s="88"/>
      <c r="G46" s="81"/>
      <c r="H46" s="59"/>
    </row>
    <row r="47" spans="1:8" s="38" customFormat="1" ht="17.25">
      <c r="A47" s="109" t="s">
        <v>46</v>
      </c>
      <c r="B47" s="59"/>
      <c r="C47" s="86"/>
      <c r="D47" s="59"/>
      <c r="E47" s="87"/>
      <c r="F47" s="87"/>
      <c r="G47" s="78"/>
      <c r="H47" s="87"/>
    </row>
    <row r="48" spans="1:8" s="38" customFormat="1" ht="17.25">
      <c r="A48" s="109" t="s">
        <v>61</v>
      </c>
      <c r="B48" s="88"/>
      <c r="C48" s="89"/>
      <c r="D48" s="88"/>
      <c r="E48" s="88"/>
      <c r="F48" s="88"/>
      <c r="G48" s="81"/>
      <c r="H48" s="59"/>
    </row>
    <row r="49" spans="1:8" s="38" customFormat="1" ht="15">
      <c r="A49" s="110" t="s">
        <v>31</v>
      </c>
      <c r="B49" s="88"/>
      <c r="C49" s="89"/>
      <c r="D49" s="88"/>
      <c r="E49" s="88"/>
      <c r="F49" s="88"/>
      <c r="G49" s="81"/>
      <c r="H49" s="59"/>
    </row>
    <row r="50" spans="1:8" s="38" customFormat="1" ht="17.25">
      <c r="A50" s="109" t="s">
        <v>47</v>
      </c>
      <c r="B50" s="88"/>
      <c r="C50" s="89"/>
      <c r="D50" s="88"/>
      <c r="E50" s="88"/>
      <c r="F50" s="88"/>
      <c r="G50" s="81"/>
      <c r="H50" s="59"/>
    </row>
    <row r="51" spans="1:8" s="38" customFormat="1" ht="17.25">
      <c r="A51" s="109" t="s">
        <v>48</v>
      </c>
      <c r="B51" s="88"/>
      <c r="C51" s="89"/>
      <c r="D51" s="88"/>
      <c r="E51" s="88"/>
      <c r="F51" s="88"/>
      <c r="G51" s="81"/>
      <c r="H51" s="59"/>
    </row>
    <row r="52" spans="1:8" s="38" customFormat="1" ht="17.25">
      <c r="A52" s="109" t="s">
        <v>49</v>
      </c>
      <c r="B52" s="88"/>
      <c r="C52" s="89"/>
      <c r="D52" s="88"/>
      <c r="E52" s="88"/>
      <c r="F52" s="88"/>
      <c r="G52" s="81"/>
      <c r="H52" s="59"/>
    </row>
    <row r="53" spans="1:8" ht="16.5">
      <c r="A53" s="109" t="s">
        <v>37</v>
      </c>
      <c r="B53" s="91"/>
      <c r="C53" s="92"/>
      <c r="D53" s="91"/>
      <c r="E53" s="91"/>
      <c r="F53" s="91"/>
      <c r="G53" s="93"/>
      <c r="H53" s="94"/>
    </row>
    <row r="54" spans="1:8" ht="16.5">
      <c r="A54" s="109" t="s">
        <v>33</v>
      </c>
      <c r="B54" s="91"/>
      <c r="C54" s="92"/>
      <c r="D54" s="91"/>
      <c r="E54" s="91"/>
      <c r="F54" s="91"/>
      <c r="G54" s="93"/>
      <c r="H54" s="94"/>
    </row>
    <row r="55" spans="1:8" ht="16.5">
      <c r="A55" s="109" t="s">
        <v>34</v>
      </c>
      <c r="B55" s="91"/>
      <c r="C55" s="92"/>
      <c r="D55" s="91"/>
      <c r="E55" s="91"/>
      <c r="F55" s="91"/>
      <c r="G55" s="93"/>
      <c r="H55" s="94"/>
    </row>
    <row r="56" spans="2:8" ht="15">
      <c r="B56" s="91"/>
      <c r="C56" s="92"/>
      <c r="D56" s="91"/>
      <c r="E56" s="91"/>
      <c r="F56" s="91"/>
      <c r="G56" s="93"/>
      <c r="H56" s="94"/>
    </row>
    <row r="57" ht="12.75">
      <c r="G57" s="93"/>
    </row>
    <row r="58" ht="12.75">
      <c r="G58" s="93"/>
    </row>
    <row r="59" ht="12.75">
      <c r="G59" s="93"/>
    </row>
    <row r="60" ht="12.75">
      <c r="G60" s="93"/>
    </row>
    <row r="61" ht="12.75">
      <c r="G61" s="93"/>
    </row>
    <row r="62" ht="12.75">
      <c r="G62" s="93"/>
    </row>
    <row r="63" ht="12.75">
      <c r="G63" s="93"/>
    </row>
    <row r="64" ht="12.75">
      <c r="G64" s="93"/>
    </row>
    <row r="65" ht="12.75">
      <c r="G65" s="93"/>
    </row>
    <row r="66" ht="12.75">
      <c r="G66" s="93"/>
    </row>
    <row r="67" ht="12.75">
      <c r="G67" s="93"/>
    </row>
    <row r="68" ht="12.75">
      <c r="G68" s="93"/>
    </row>
    <row r="69" ht="12.75">
      <c r="G69" s="93"/>
    </row>
    <row r="70" ht="12.75">
      <c r="G70" s="93"/>
    </row>
    <row r="71" ht="12.75">
      <c r="G71" s="93"/>
    </row>
    <row r="72" ht="12.75">
      <c r="G72" s="93"/>
    </row>
    <row r="73" ht="12.75">
      <c r="G73" s="93"/>
    </row>
    <row r="74" ht="12.75">
      <c r="G74" s="93"/>
    </row>
    <row r="75" ht="12.75">
      <c r="G75" s="93"/>
    </row>
    <row r="76" ht="12.75">
      <c r="G76" s="93"/>
    </row>
    <row r="77" ht="12.75">
      <c r="G77" s="93"/>
    </row>
    <row r="78" ht="12.75">
      <c r="G78" s="93"/>
    </row>
    <row r="79" ht="12.75">
      <c r="G79" s="93"/>
    </row>
    <row r="80" ht="12.75">
      <c r="G80" s="93"/>
    </row>
    <row r="81" ht="12.75">
      <c r="G81" s="93"/>
    </row>
    <row r="82" ht="12.75">
      <c r="G82" s="93"/>
    </row>
    <row r="83" ht="12.75">
      <c r="G83" s="93"/>
    </row>
    <row r="84" ht="12.75">
      <c r="G84" s="93"/>
    </row>
    <row r="85" ht="12.75">
      <c r="G85" s="93"/>
    </row>
    <row r="86" ht="12.75">
      <c r="G86" s="93"/>
    </row>
    <row r="87" ht="12.75">
      <c r="G87" s="93"/>
    </row>
    <row r="88" ht="12.75">
      <c r="G88" s="93"/>
    </row>
    <row r="89" ht="12.75">
      <c r="G89" s="93"/>
    </row>
    <row r="90" ht="12.75">
      <c r="G90" s="93"/>
    </row>
    <row r="91" ht="12.75">
      <c r="G91" s="93"/>
    </row>
    <row r="92" ht="12.75">
      <c r="G92" s="93"/>
    </row>
    <row r="93" ht="12.75">
      <c r="G93" s="93"/>
    </row>
    <row r="94" ht="12.75">
      <c r="G94" s="93"/>
    </row>
    <row r="95" ht="12.75">
      <c r="G95" s="93"/>
    </row>
    <row r="96" ht="12.75">
      <c r="G96" s="93"/>
    </row>
    <row r="97" ht="12.75">
      <c r="G97" s="93"/>
    </row>
    <row r="98" ht="12.75">
      <c r="G98" s="93"/>
    </row>
    <row r="99" ht="12.75">
      <c r="G99" s="93"/>
    </row>
    <row r="100" ht="12.75">
      <c r="G100" s="93"/>
    </row>
    <row r="101" ht="12.75">
      <c r="G101" s="93"/>
    </row>
    <row r="102" ht="12.75">
      <c r="G102" s="93"/>
    </row>
    <row r="103" ht="12.75">
      <c r="G103" s="93"/>
    </row>
    <row r="104" ht="12.75">
      <c r="G104" s="93"/>
    </row>
    <row r="105" ht="12.75">
      <c r="G105" s="93"/>
    </row>
    <row r="106" ht="12.75">
      <c r="G106" s="93"/>
    </row>
    <row r="107" ht="12.75">
      <c r="G107" s="93"/>
    </row>
    <row r="108" ht="12.75">
      <c r="G108" s="93"/>
    </row>
    <row r="109" ht="12.75">
      <c r="G109" s="93"/>
    </row>
    <row r="110" ht="12.75">
      <c r="G110" s="93"/>
    </row>
    <row r="111" ht="12.75">
      <c r="G111" s="93"/>
    </row>
    <row r="112" ht="12.75">
      <c r="G112" s="93"/>
    </row>
    <row r="113" ht="12.75">
      <c r="G113" s="93"/>
    </row>
    <row r="114" ht="12.75">
      <c r="G114" s="93"/>
    </row>
    <row r="115" ht="12.75">
      <c r="G115" s="93"/>
    </row>
    <row r="116" ht="12.75">
      <c r="G116" s="93"/>
    </row>
    <row r="117" ht="12.75">
      <c r="G117" s="93"/>
    </row>
    <row r="118" ht="12.75">
      <c r="G118" s="93"/>
    </row>
    <row r="119" ht="12.75">
      <c r="G119" s="93"/>
    </row>
    <row r="120" ht="12.75">
      <c r="G120" s="93"/>
    </row>
    <row r="121" ht="12.75">
      <c r="G121" s="93"/>
    </row>
    <row r="122" ht="12.75">
      <c r="G122" s="93"/>
    </row>
    <row r="123" ht="12.75">
      <c r="G123" s="93"/>
    </row>
    <row r="124" ht="12.75">
      <c r="G124" s="93"/>
    </row>
    <row r="125" ht="12.75">
      <c r="G125" s="93"/>
    </row>
    <row r="126" ht="12.75">
      <c r="G126" s="93"/>
    </row>
    <row r="127" ht="12.75">
      <c r="G127" s="93"/>
    </row>
    <row r="128" ht="12.75">
      <c r="G128" s="93"/>
    </row>
    <row r="129" ht="12.75">
      <c r="G129" s="93"/>
    </row>
    <row r="130" ht="12.75">
      <c r="G130" s="93"/>
    </row>
    <row r="131" ht="12.75">
      <c r="G131" s="93"/>
    </row>
    <row r="132" ht="12.75">
      <c r="G132" s="93"/>
    </row>
    <row r="133" ht="12.75">
      <c r="G133" s="93"/>
    </row>
    <row r="134" ht="12.75">
      <c r="G134" s="93"/>
    </row>
    <row r="135" ht="12.75">
      <c r="G135" s="93"/>
    </row>
    <row r="136" ht="12.75">
      <c r="G136" s="93"/>
    </row>
    <row r="137" ht="12.75">
      <c r="G137" s="93"/>
    </row>
    <row r="138" ht="12.75">
      <c r="G138" s="93"/>
    </row>
    <row r="139" ht="12.75">
      <c r="G139" s="93"/>
    </row>
    <row r="140" ht="12.75">
      <c r="G140" s="93"/>
    </row>
    <row r="141" ht="12.75">
      <c r="G141" s="93"/>
    </row>
    <row r="142" ht="12.75">
      <c r="G142" s="93"/>
    </row>
    <row r="143" ht="12.75">
      <c r="G143" s="93"/>
    </row>
    <row r="144" ht="12.75">
      <c r="G144" s="93"/>
    </row>
    <row r="145" ht="12.75">
      <c r="G145" s="93"/>
    </row>
  </sheetData>
  <sheetProtection/>
  <mergeCells count="1">
    <mergeCell ref="A2:G2"/>
  </mergeCells>
  <printOptions horizontalCentered="1"/>
  <pageMargins left="0.36" right="0.4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GIS 2011 Fin Plan</dc:title>
  <dc:subject>2011 1st Supplemental</dc:subject>
  <dc:creator>Greg Babinski</dc:creator>
  <cp:keywords/>
  <dc:description/>
  <cp:lastModifiedBy>recordj</cp:lastModifiedBy>
  <cp:lastPrinted>2011-07-18T22:27:05Z</cp:lastPrinted>
  <dcterms:created xsi:type="dcterms:W3CDTF">2006-04-10T21:55:54Z</dcterms:created>
  <dcterms:modified xsi:type="dcterms:W3CDTF">2011-07-18T22:27:29Z</dcterms:modified>
  <cp:category/>
  <cp:version/>
  <cp:contentType/>
  <cp:contentStatus/>
</cp:coreProperties>
</file>