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codeName="ThisWorkbook" defaultThemeVersion="124226"/>
  <bookViews>
    <workbookView xWindow="65426" yWindow="65426" windowWidth="19420" windowHeight="1042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<sst xmlns="http://schemas.openxmlformats.org/spreadsheetml/2006/main" count="342" uniqueCount="163">
  <si>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</si>
  <si>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</si>
  <si>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</si>
  <si>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</si>
  <si>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</si>
  <si>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</si>
  <si>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</si>
  <si>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</si>
  <si>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</si>
  <si>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</si>
  <si>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</si>
  <si>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</si>
  <si>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</si>
  <si>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</si>
  <si>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</si>
  <si>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</si>
  <si>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</si>
  <si>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yrs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</si>
  <si>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</si>
  <si>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</si>
  <si>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</si>
  <si>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</si>
  <si>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</si>
  <si>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</si>
  <si>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</si>
  <si>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</si>
  <si>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</si>
  <si>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</si>
  <si>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</si>
  <si>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</si>
  <si>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</si>
  <si>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</si>
  <si>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</si>
  <si>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</si>
  <si>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</si>
  <si>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</si>
  <si>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</si>
  <si>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</si>
  <si>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</si>
  <si>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</si>
  <si>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</si>
  <si>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</si>
  <si>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</si>
  <si>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</si>
  <si>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</si>
  <si>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</si>
  <si>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</si>
  <si>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</si>
  <si>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</si>
  <si>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</si>
  <si>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</si>
  <si>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</si>
  <si>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</si>
  <si>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</si>
  <si>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</si>
  <si>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</si>
  <si>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</si>
  <si>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</si>
  <si>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</si>
  <si>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</si>
  <si>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</si>
  <si>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</si>
  <si>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</si>
  <si>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</si>
  <si>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</si>
  <si>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</si>
  <si>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</si>
  <si>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</si>
  <si>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</si>
  <si>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</si>
  <si>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</si>
  <si>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</si>
  <si>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</si>
  <si>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</si>
  <si>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</si>
  <si>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</si>
  <si>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</si>
  <si>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</si>
  <si>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</si>
  <si>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</si>
  <si>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</si>
  <si>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</si>
  <si>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</si>
  <si>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</si>
  <si>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</si>
  <si>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</si>
  <si>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</si>
  <si>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</si>
  <si>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</si>
  <si>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</si>
  <si>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</si>
  <si>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</si>
  <si>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</si>
  <si>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</si>
  <si>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</si>
  <si>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</si>
  <si>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</si>
  <si>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</si>
  <si>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</si>
  <si>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</si>
  <si>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</si>
  <si>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</si>
  <si>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</si>
  <si>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</si>
  <si>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</si>
  <si>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</si>
  <si>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</si>
  <si>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</si>
  <si>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</si>
  <si>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</si>
  <si>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</si>
  <si>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</si>
  <si>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</si>
  <si>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</si>
  <si>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</si>
  <si>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</si>
  <si>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</si>
  <si>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</si>
  <si>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</si>
  <si>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</si>
  <si>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</si>
  <si>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</si>
  <si>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</si>
  <si>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</si>
  <si>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</si>
  <si>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</si>
  <si>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</si>
  <si>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</si>
  <si>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</si>
  <si>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</si>
  <si>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</si>
  <si>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</si>
  <si>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</si>
  <si>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</si>
  <si>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</si>
  <si>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</si>
  <si>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</si>
  <si>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</si>
  <si>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</si>
  <si>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</si>
  <si>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</si>
  <si>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</si>
  <si>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</si>
  <si>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</si>
  <si>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</si>
  <si>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Bellevue District Court Use Agreement</t>
  </si>
  <si>
    <t>Bellevue District Court Office Use Agreement - Property Located at 1309 114th Ave SE, Bellevue</t>
  </si>
  <si>
    <t>District Court</t>
  </si>
  <si>
    <t>Extension of Agreement</t>
  </si>
  <si>
    <t>Carolyn Mock / Mark Zandberg</t>
  </si>
  <si>
    <t>Stand Alone</t>
  </si>
  <si>
    <t>8/11/22</t>
  </si>
  <si>
    <t>0010</t>
  </si>
  <si>
    <t>DC</t>
  </si>
  <si>
    <t>A53000</t>
  </si>
  <si>
    <t>An NPV analysis was not performed because this is an extension of an agreement at current location.</t>
  </si>
  <si>
    <t>- King County District Court is not rsponsible for grounds or maintenance costs.</t>
  </si>
  <si>
    <t>- The annual cost to use the facility is $0.  The KC District Court is reimbursed for providing Bellevue Court services through the Interlocal Agreement for Provision of District Court Services that runs concurrently with this use agreement.</t>
  </si>
  <si>
    <t>- Operating expenses are limited to monthly cost for communication equipment such as internet, telephone, fax, etc. and carpenter/electrician time as needed for maintenance and repair of security systems and keying/lock system.</t>
  </si>
  <si>
    <t>No charge for use of the facility.  Operating expenses limited to cost of communication equipment such as internet, phones, fax etc.</t>
  </si>
  <si>
    <t>District Court to be reimbursed for providing Bellevue Court Services through the Interlocal Agreement for Provision of District Court Services</t>
  </si>
  <si>
    <t>- The extension term of this use agreement is 5 years with 2 additional 4 year terms to run concurrently with the Interlocal Agreement for Provision of District Court Services.</t>
  </si>
  <si>
    <t>Sid Bender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</si>
</sst>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6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14" fontId="35" fillId="3" borderId="27" xfId="0" applyNumberFormat="1" applyFont="1" applyFill="1" applyBorder="1" applyAlignment="1" applyProtection="1">
      <alignment horizontal="left" vertical="top"/>
      <protection locked="0"/>
    </xf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14062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153">
      <selection activeCell="C178" sqref="C178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8515625" style="105" customWidth="1"/>
    <col min="5" max="5" width="63.140625" style="105" customWidth="1"/>
    <col min="6" max="6" width="21.8515625" style="105" customWidth="1"/>
    <col min="7" max="7" width="15.8515625" style="105" customWidth="1"/>
    <col min="8" max="8" width="15.140625" style="105" customWidth="1"/>
    <col min="9" max="9" width="17.140625" style="105" customWidth="1"/>
    <col min="10" max="12" width="14.8515625" style="105" customWidth="1"/>
    <col min="13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5" t="s">
        <v>60</v>
      </c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178"/>
    </row>
    <row r="3" ht="14">
      <c r="C3" s="112"/>
    </row>
    <row r="4" spans="3:12" ht="14">
      <c r="C4" s="231" t="s">
        <v>67</v>
      </c>
      <c r="I4" s="176"/>
      <c r="J4" s="112" t="s">
        <v>98</v>
      </c>
      <c r="K4" s="112"/>
      <c r="L4" s="112"/>
    </row>
    <row r="5" spans="3:12" ht="14">
      <c r="C5" s="231" t="s">
        <v>68</v>
      </c>
      <c r="I5" s="175"/>
      <c r="J5" s="112" t="s">
        <v>97</v>
      </c>
      <c r="K5" s="112"/>
      <c r="L5" s="112"/>
    </row>
    <row r="6" ht="13" thickBot="1"/>
    <row r="7" spans="2:15" ht="18.5" thickTop="1">
      <c r="B7" s="207"/>
      <c r="C7" s="232" t="s">
        <v>91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63</v>
      </c>
      <c r="D9" s="235" t="s">
        <v>64</v>
      </c>
      <c r="E9" s="235"/>
      <c r="F9" s="235"/>
      <c r="G9" s="235" t="s">
        <v>65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140</v>
      </c>
      <c r="D10" s="234"/>
      <c r="E10" s="234"/>
      <c r="F10" s="234"/>
      <c r="G10" s="138" t="s">
        <v>146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49" t="s">
        <v>76</v>
      </c>
      <c r="E11" s="349"/>
      <c r="F11" s="350"/>
      <c r="G11" s="138" t="s">
        <v>145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43" t="s">
        <v>75</v>
      </c>
      <c r="E12" s="343"/>
      <c r="F12" s="344"/>
      <c r="G12" s="138" t="s">
        <v>147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43" t="s">
        <v>74</v>
      </c>
      <c r="E13" s="343"/>
      <c r="F13" s="344"/>
      <c r="G13" s="138" t="s">
        <v>148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59" t="s">
        <v>73</v>
      </c>
      <c r="E14" s="343"/>
      <c r="F14" s="344"/>
      <c r="G14" s="138" t="s">
        <v>150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43" t="s">
        <v>72</v>
      </c>
      <c r="E15" s="343"/>
      <c r="F15" s="344"/>
      <c r="G15" s="327" t="s">
        <v>149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43" t="s">
        <v>103</v>
      </c>
      <c r="E16" s="343"/>
      <c r="F16" s="239"/>
      <c r="G16" s="186" t="s">
        <v>151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43" t="s">
        <v>69</v>
      </c>
      <c r="E17" s="343"/>
      <c r="F17" s="344"/>
      <c r="G17" s="141">
        <v>5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27</v>
      </c>
      <c r="D18" s="349" t="s">
        <v>70</v>
      </c>
      <c r="E18" s="349"/>
      <c r="F18" s="350"/>
      <c r="G18" s="142" t="s">
        <v>48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38</v>
      </c>
      <c r="D19" s="349" t="s">
        <v>131</v>
      </c>
      <c r="E19" s="349"/>
      <c r="F19" s="350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67" t="s">
        <v>34</v>
      </c>
      <c r="H20" s="367"/>
      <c r="I20" s="367"/>
      <c r="J20" s="245" t="s">
        <v>35</v>
      </c>
      <c r="K20" s="246" t="s">
        <v>5</v>
      </c>
      <c r="L20" s="246" t="s">
        <v>104</v>
      </c>
      <c r="O20" s="210"/>
    </row>
    <row r="21" spans="2:15" ht="15" thickBot="1">
      <c r="B21" s="209"/>
      <c r="C21" s="242" t="s">
        <v>61</v>
      </c>
      <c r="D21" s="244" t="s">
        <v>71</v>
      </c>
      <c r="E21" s="244"/>
      <c r="F21" s="244"/>
      <c r="G21" s="143" t="s">
        <v>147</v>
      </c>
      <c r="H21" s="144"/>
      <c r="I21" s="145"/>
      <c r="J21" s="146" t="s">
        <v>154</v>
      </c>
      <c r="K21" s="146" t="s">
        <v>153</v>
      </c>
      <c r="L21" s="328" t="s">
        <v>152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62</v>
      </c>
      <c r="D29" s="244" t="s">
        <v>102</v>
      </c>
      <c r="E29" s="243"/>
      <c r="F29" s="243"/>
      <c r="G29" s="185"/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48</v>
      </c>
      <c r="J31" s="215" t="s">
        <v>50</v>
      </c>
      <c r="K31" s="299"/>
      <c r="L31" s="299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92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8" t="s">
        <v>123</v>
      </c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182"/>
      <c r="O36" s="210"/>
    </row>
    <row r="37" spans="2:15" ht="16.5" customHeight="1" thickBot="1">
      <c r="B37" s="209"/>
      <c r="C37" s="235" t="s">
        <v>63</v>
      </c>
      <c r="D37" s="235" t="s">
        <v>64</v>
      </c>
      <c r="E37" s="235"/>
      <c r="F37" s="235"/>
      <c r="G37" s="235" t="s">
        <v>65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133</v>
      </c>
      <c r="D39" s="358" t="s">
        <v>134</v>
      </c>
      <c r="E39" s="358"/>
      <c r="F39" s="358"/>
      <c r="G39" s="194" t="s">
        <v>44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36</v>
      </c>
      <c r="D40" s="363" t="s">
        <v>77</v>
      </c>
      <c r="E40" s="363"/>
      <c r="F40" s="364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37</v>
      </c>
      <c r="D41" s="363" t="s">
        <v>78</v>
      </c>
      <c r="E41" s="363"/>
      <c r="F41" s="364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118</v>
      </c>
      <c r="D43" s="351" t="s">
        <v>155</v>
      </c>
      <c r="E43" s="352"/>
      <c r="F43" s="352"/>
      <c r="G43" s="352"/>
      <c r="H43" s="352"/>
      <c r="I43" s="353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93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54" t="s">
        <v>99</v>
      </c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188"/>
      <c r="O48" s="210"/>
    </row>
    <row r="49" spans="2:22" ht="14" thickTop="1">
      <c r="B49" s="209"/>
      <c r="C49" s="130"/>
      <c r="D49" s="131" t="s">
        <v>50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95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79</v>
      </c>
      <c r="D52" s="194" t="s">
        <v>44</v>
      </c>
      <c r="E52" s="255" t="s">
        <v>81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80</v>
      </c>
      <c r="D54" s="194" t="s">
        <v>44</v>
      </c>
      <c r="E54" s="255" t="s">
        <v>82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83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34</v>
      </c>
      <c r="D57" s="259" t="s">
        <v>39</v>
      </c>
      <c r="E57" s="369" t="s">
        <v>20</v>
      </c>
      <c r="F57" s="369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41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 t="s">
        <v>147</v>
      </c>
      <c r="D58" s="158" t="s">
        <v>50</v>
      </c>
      <c r="E58" s="345" t="s">
        <v>160</v>
      </c>
      <c r="F58" s="346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50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50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50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50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50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94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55" t="s">
        <v>84</v>
      </c>
      <c r="D68" s="356"/>
      <c r="E68" s="356"/>
      <c r="F68" s="356"/>
      <c r="G68" s="356"/>
      <c r="H68" s="356"/>
      <c r="I68" s="356"/>
      <c r="J68" s="356"/>
      <c r="K68" s="356"/>
      <c r="L68" s="356"/>
      <c r="M68" s="356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66"/>
      <c r="D69" s="366"/>
      <c r="E69" s="366"/>
      <c r="F69" s="366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66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21</v>
      </c>
      <c r="D71" s="268"/>
      <c r="E71" s="363" t="s">
        <v>85</v>
      </c>
      <c r="F71" s="363"/>
      <c r="G71" s="363"/>
      <c r="H71" s="363"/>
      <c r="I71" s="363"/>
      <c r="J71" s="363"/>
      <c r="K71" s="363"/>
      <c r="L71" s="363"/>
      <c r="M71" s="363"/>
      <c r="N71" s="180"/>
      <c r="O71" s="210"/>
    </row>
    <row r="72" spans="2:15" ht="13.5" customHeight="1">
      <c r="B72" s="209"/>
      <c r="C72" s="267" t="s">
        <v>25</v>
      </c>
      <c r="D72" s="268"/>
      <c r="E72" s="347" t="s">
        <v>86</v>
      </c>
      <c r="F72" s="347"/>
      <c r="G72" s="347"/>
      <c r="H72" s="347"/>
      <c r="I72" s="347"/>
      <c r="J72" s="347"/>
      <c r="K72" s="347"/>
      <c r="L72" s="347"/>
      <c r="M72" s="347"/>
      <c r="N72" s="181"/>
      <c r="O72" s="210"/>
    </row>
    <row r="73" spans="2:15" ht="14.5">
      <c r="B73" s="209"/>
      <c r="C73" s="267" t="s">
        <v>53</v>
      </c>
      <c r="D73" s="268"/>
      <c r="E73" s="347" t="s">
        <v>87</v>
      </c>
      <c r="F73" s="348"/>
      <c r="G73" s="348"/>
      <c r="H73" s="348"/>
      <c r="I73" s="348"/>
      <c r="J73" s="348"/>
      <c r="K73" s="348"/>
      <c r="L73" s="348"/>
      <c r="M73" s="348"/>
      <c r="N73" s="179"/>
      <c r="O73" s="210"/>
    </row>
    <row r="74" spans="2:15" ht="14.5">
      <c r="B74" s="209"/>
      <c r="C74" s="357" t="s">
        <v>55</v>
      </c>
      <c r="D74" s="357"/>
      <c r="E74" s="347" t="s">
        <v>88</v>
      </c>
      <c r="F74" s="348"/>
      <c r="G74" s="348"/>
      <c r="H74" s="348"/>
      <c r="I74" s="348"/>
      <c r="J74" s="348"/>
      <c r="K74" s="348"/>
      <c r="L74" s="348"/>
      <c r="M74" s="348"/>
      <c r="N74" s="179"/>
      <c r="O74" s="210"/>
    </row>
    <row r="75" spans="2:15" ht="14.25" customHeight="1">
      <c r="B75" s="209"/>
      <c r="C75" s="361" t="s">
        <v>56</v>
      </c>
      <c r="D75" s="361"/>
      <c r="E75" s="347" t="s">
        <v>89</v>
      </c>
      <c r="F75" s="347"/>
      <c r="G75" s="347"/>
      <c r="H75" s="347"/>
      <c r="I75" s="347"/>
      <c r="J75" s="347"/>
      <c r="K75" s="347"/>
      <c r="L75" s="347"/>
      <c r="M75" s="347"/>
      <c r="N75" s="181"/>
      <c r="O75" s="210"/>
    </row>
    <row r="76" spans="2:15" ht="14.5">
      <c r="B76" s="209"/>
      <c r="C76" s="357" t="s">
        <v>57</v>
      </c>
      <c r="D76" s="357"/>
      <c r="E76" s="347"/>
      <c r="F76" s="348"/>
      <c r="G76" s="348"/>
      <c r="H76" s="348"/>
      <c r="I76" s="348"/>
      <c r="J76" s="348"/>
      <c r="K76" s="348"/>
      <c r="L76" s="348"/>
      <c r="M76" s="348"/>
      <c r="N76" s="179"/>
      <c r="O76" s="210"/>
    </row>
    <row r="77" spans="2:15" ht="15" customHeight="1">
      <c r="B77" s="209"/>
      <c r="C77" s="362" t="s">
        <v>26</v>
      </c>
      <c r="D77" s="362"/>
      <c r="E77" s="347" t="s">
        <v>90</v>
      </c>
      <c r="F77" s="348"/>
      <c r="G77" s="348"/>
      <c r="H77" s="348"/>
      <c r="I77" s="348"/>
      <c r="J77" s="348"/>
      <c r="K77" s="348"/>
      <c r="L77" s="348"/>
      <c r="M77" s="348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42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18</v>
      </c>
      <c r="D80" s="121"/>
      <c r="E80" s="156" t="s">
        <v>147</v>
      </c>
      <c r="F80" s="121"/>
      <c r="G80" s="242" t="s">
        <v>11</v>
      </c>
      <c r="H80" s="119"/>
      <c r="I80" s="159" t="s">
        <v>50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30" t="s">
        <v>40</v>
      </c>
      <c r="D81" s="330"/>
      <c r="E81" s="329" t="s">
        <v>22</v>
      </c>
      <c r="F81" s="329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41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21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25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53</v>
      </c>
      <c r="D84" s="273"/>
      <c r="E84" s="153" t="s">
        <v>159</v>
      </c>
      <c r="F84" s="154"/>
      <c r="G84" s="155"/>
      <c r="H84" s="151"/>
      <c r="I84" s="152"/>
      <c r="J84" s="151"/>
      <c r="K84" s="151"/>
      <c r="L84" s="151"/>
      <c r="M84" s="151"/>
      <c r="N84" s="192"/>
      <c r="O84" s="210"/>
    </row>
    <row r="85" spans="2:15" ht="14.25" customHeight="1" thickBot="1">
      <c r="B85" s="209"/>
      <c r="C85" s="333" t="s">
        <v>55</v>
      </c>
      <c r="D85" s="334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31" t="s">
        <v>56</v>
      </c>
      <c r="D86" s="332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33" t="s">
        <v>57</v>
      </c>
      <c r="D87" s="334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35" t="s">
        <v>26</v>
      </c>
      <c r="D88" s="336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45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18</v>
      </c>
      <c r="D91" s="258"/>
      <c r="E91" s="156"/>
      <c r="F91" s="121"/>
      <c r="G91" s="242" t="s">
        <v>11</v>
      </c>
      <c r="H91" s="119"/>
      <c r="I91" s="160" t="s">
        <v>50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30" t="s">
        <v>40</v>
      </c>
      <c r="D92" s="330"/>
      <c r="E92" s="329" t="s">
        <v>22</v>
      </c>
      <c r="F92" s="329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41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21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25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53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33" t="s">
        <v>55</v>
      </c>
      <c r="D96" s="334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31" t="s">
        <v>56</v>
      </c>
      <c r="D97" s="332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33" t="s">
        <v>57</v>
      </c>
      <c r="D98" s="334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35" t="s">
        <v>26</v>
      </c>
      <c r="D99" s="336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46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18</v>
      </c>
      <c r="D102" s="258"/>
      <c r="E102" s="156"/>
      <c r="F102" s="121"/>
      <c r="G102" s="242" t="s">
        <v>11</v>
      </c>
      <c r="H102" s="119"/>
      <c r="I102" s="160" t="s">
        <v>50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30" t="s">
        <v>40</v>
      </c>
      <c r="D103" s="330"/>
      <c r="E103" s="329" t="s">
        <v>22</v>
      </c>
      <c r="F103" s="329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41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21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25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53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33" t="s">
        <v>55</v>
      </c>
      <c r="D107" s="334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31" t="s">
        <v>56</v>
      </c>
      <c r="D108" s="332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33" t="s">
        <v>57</v>
      </c>
      <c r="D109" s="334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35" t="s">
        <v>26</v>
      </c>
      <c r="D110" s="336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47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18</v>
      </c>
      <c r="D113" s="234"/>
      <c r="E113" s="172"/>
      <c r="F113" s="116"/>
      <c r="G113" s="242" t="s">
        <v>11</v>
      </c>
      <c r="H113" s="125"/>
      <c r="I113" s="173" t="s">
        <v>50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30" t="s">
        <v>40</v>
      </c>
      <c r="D114" s="330"/>
      <c r="E114" s="329" t="s">
        <v>22</v>
      </c>
      <c r="F114" s="329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41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21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25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53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39" t="s">
        <v>55</v>
      </c>
      <c r="D118" s="340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37" t="s">
        <v>56</v>
      </c>
      <c r="D119" s="338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39" t="s">
        <v>57</v>
      </c>
      <c r="D120" s="340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1" t="s">
        <v>26</v>
      </c>
      <c r="D121" s="342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58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18</v>
      </c>
      <c r="D124" s="234"/>
      <c r="E124" s="172"/>
      <c r="F124" s="116"/>
      <c r="G124" s="242" t="s">
        <v>11</v>
      </c>
      <c r="H124" s="125"/>
      <c r="I124" s="173" t="s">
        <v>50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30" t="s">
        <v>40</v>
      </c>
      <c r="D125" s="330"/>
      <c r="E125" s="329" t="s">
        <v>22</v>
      </c>
      <c r="F125" s="329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41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21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25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53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39" t="s">
        <v>55</v>
      </c>
      <c r="D129" s="340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37" t="s">
        <v>56</v>
      </c>
      <c r="D130" s="338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39" t="s">
        <v>57</v>
      </c>
      <c r="D131" s="340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1" t="s">
        <v>26</v>
      </c>
      <c r="D132" s="342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59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18</v>
      </c>
      <c r="D135" s="234"/>
      <c r="E135" s="172"/>
      <c r="F135" s="116"/>
      <c r="G135" s="242" t="s">
        <v>11</v>
      </c>
      <c r="H135" s="125"/>
      <c r="I135" s="173" t="s">
        <v>50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30" t="s">
        <v>40</v>
      </c>
      <c r="D136" s="330"/>
      <c r="E136" s="329" t="s">
        <v>22</v>
      </c>
      <c r="F136" s="329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41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21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25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53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39" t="s">
        <v>55</v>
      </c>
      <c r="D140" s="340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37" t="s">
        <v>56</v>
      </c>
      <c r="D141" s="338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39" t="s">
        <v>57</v>
      </c>
      <c r="D142" s="340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1" t="s">
        <v>26</v>
      </c>
      <c r="D143" s="342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96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8" t="s">
        <v>100</v>
      </c>
      <c r="D148" s="348"/>
      <c r="E148" s="348"/>
      <c r="F148" s="348"/>
      <c r="G148" s="348"/>
      <c r="H148" s="348"/>
      <c r="I148" s="348"/>
      <c r="J148" s="348"/>
      <c r="K148" s="348"/>
      <c r="L148" s="348"/>
      <c r="M148" s="348"/>
      <c r="N148" s="179"/>
      <c r="O148" s="223"/>
      <c r="P148" s="224"/>
      <c r="Q148" s="224"/>
    </row>
    <row r="149" spans="2:17" ht="12.75" customHeight="1">
      <c r="B149" s="209"/>
      <c r="C149" s="348" t="s">
        <v>129</v>
      </c>
      <c r="D149" s="348"/>
      <c r="E149" s="348"/>
      <c r="F149" s="348"/>
      <c r="G149" s="348"/>
      <c r="H149" s="348"/>
      <c r="I149" s="348"/>
      <c r="J149" s="348"/>
      <c r="K149" s="348"/>
      <c r="L149" s="348"/>
      <c r="M149" s="348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105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122</v>
      </c>
      <c r="D152" s="119"/>
      <c r="E152" s="119"/>
      <c r="F152" s="161" t="s">
        <v>44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128</v>
      </c>
      <c r="K154" s="287"/>
      <c r="L154" s="287"/>
      <c r="M154" s="121"/>
      <c r="N154" s="121"/>
      <c r="O154" s="210"/>
    </row>
    <row r="155" spans="2:15" ht="14.5">
      <c r="B155" s="209"/>
      <c r="C155" s="360" t="s">
        <v>18</v>
      </c>
      <c r="D155" s="360" t="s">
        <v>39</v>
      </c>
      <c r="E155" s="370" t="s">
        <v>23</v>
      </c>
      <c r="F155" s="370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126</v>
      </c>
      <c r="K155" s="287"/>
      <c r="L155" s="287"/>
      <c r="M155" s="121"/>
      <c r="N155" s="121"/>
      <c r="O155" s="210"/>
    </row>
    <row r="156" spans="2:15" ht="29.5" thickBot="1">
      <c r="B156" s="209"/>
      <c r="C156" s="329"/>
      <c r="D156" s="329"/>
      <c r="E156" s="371"/>
      <c r="F156" s="371"/>
      <c r="G156" s="284" t="s">
        <v>24</v>
      </c>
      <c r="H156" s="284" t="str">
        <f>IF(H155="NA"," ","Allocation Change")</f>
        <v xml:space="preserve"> </v>
      </c>
      <c r="I156" s="284"/>
      <c r="J156" s="288" t="s">
        <v>127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50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50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50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5" hidden="1" thickBot="1">
      <c r="B160" s="209"/>
      <c r="C160" s="156"/>
      <c r="D160" s="160" t="s">
        <v>50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5" hidden="1" thickBot="1">
      <c r="B161" s="209"/>
      <c r="C161" s="156"/>
      <c r="D161" s="160" t="s">
        <v>50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5" hidden="1" thickBot="1">
      <c r="B162" s="209"/>
      <c r="C162" s="156"/>
      <c r="D162" s="160" t="s">
        <v>50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101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119</v>
      </c>
      <c r="D166" s="125"/>
      <c r="E166" s="125"/>
      <c r="F166" s="161" t="s">
        <v>44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120</v>
      </c>
      <c r="D167" s="119"/>
      <c r="E167" s="119"/>
      <c r="F167" s="161" t="s">
        <v>44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108</v>
      </c>
      <c r="D168" s="119"/>
      <c r="E168" s="119"/>
      <c r="F168" s="161" t="s">
        <v>44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107</v>
      </c>
      <c r="D169" s="119"/>
      <c r="E169" s="119"/>
      <c r="F169" s="161" t="s">
        <v>44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109</v>
      </c>
      <c r="D170" s="119"/>
      <c r="E170" s="119"/>
      <c r="F170" s="193" t="s">
        <v>44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106</v>
      </c>
      <c r="D171" s="125"/>
      <c r="E171" s="125"/>
      <c r="F171" s="373" t="s">
        <v>138</v>
      </c>
      <c r="G171" s="374"/>
      <c r="H171" s="374"/>
      <c r="I171" s="374"/>
      <c r="J171" s="374"/>
      <c r="K171" s="374"/>
      <c r="L171" s="374"/>
      <c r="M171" s="374"/>
      <c r="N171" s="375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8" t="s">
        <v>143</v>
      </c>
      <c r="D173" s="348"/>
      <c r="E173" s="348"/>
      <c r="F173" s="348"/>
      <c r="G173" s="348"/>
      <c r="H173" s="348"/>
      <c r="I173" s="348"/>
      <c r="J173" s="348"/>
      <c r="K173" s="348"/>
      <c r="L173" s="348"/>
      <c r="M173" s="348"/>
      <c r="N173" s="179"/>
      <c r="O173" s="223"/>
    </row>
    <row r="174" spans="2:15" ht="34.5" customHeight="1" thickBot="1">
      <c r="B174" s="209"/>
      <c r="C174" s="376" t="s">
        <v>157</v>
      </c>
      <c r="D174" s="377"/>
      <c r="E174" s="377"/>
      <c r="F174" s="377"/>
      <c r="G174" s="377"/>
      <c r="H174" s="377"/>
      <c r="I174" s="377"/>
      <c r="J174" s="377"/>
      <c r="K174" s="377"/>
      <c r="L174" s="377"/>
      <c r="M174" s="377"/>
      <c r="N174" s="378"/>
      <c r="O174" s="223"/>
    </row>
    <row r="175" spans="2:15" ht="34.5" customHeight="1" thickBot="1">
      <c r="B175" s="209"/>
      <c r="C175" s="379" t="s">
        <v>156</v>
      </c>
      <c r="D175" s="380"/>
      <c r="E175" s="380"/>
      <c r="F175" s="380"/>
      <c r="G175" s="380"/>
      <c r="H175" s="380"/>
      <c r="I175" s="380"/>
      <c r="J175" s="380"/>
      <c r="K175" s="380"/>
      <c r="L175" s="380"/>
      <c r="M175" s="380"/>
      <c r="N175" s="381"/>
      <c r="O175" s="223"/>
    </row>
    <row r="176" spans="2:15" ht="34.5" customHeight="1" thickBot="1">
      <c r="B176" s="209"/>
      <c r="C176" s="379" t="s">
        <v>158</v>
      </c>
      <c r="D176" s="380"/>
      <c r="E176" s="380"/>
      <c r="F176" s="380"/>
      <c r="G176" s="380"/>
      <c r="H176" s="380"/>
      <c r="I176" s="380"/>
      <c r="J176" s="380"/>
      <c r="K176" s="380"/>
      <c r="L176" s="380"/>
      <c r="M176" s="380"/>
      <c r="N176" s="381"/>
      <c r="O176" s="223"/>
    </row>
    <row r="177" spans="2:15" ht="34.5" customHeight="1" thickBot="1">
      <c r="B177" s="209"/>
      <c r="C177" s="379" t="s">
        <v>161</v>
      </c>
      <c r="D177" s="380"/>
      <c r="E177" s="380"/>
      <c r="F177" s="380"/>
      <c r="G177" s="380"/>
      <c r="H177" s="380"/>
      <c r="I177" s="380"/>
      <c r="J177" s="380"/>
      <c r="K177" s="380"/>
      <c r="L177" s="380"/>
      <c r="M177" s="380"/>
      <c r="N177" s="381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8" t="s">
        <v>144</v>
      </c>
      <c r="D179" s="348"/>
      <c r="E179" s="348"/>
      <c r="F179" s="348"/>
      <c r="G179" s="348"/>
      <c r="H179" s="348"/>
      <c r="I179" s="348"/>
      <c r="J179" s="348"/>
      <c r="K179" s="348"/>
      <c r="L179" s="348"/>
      <c r="M179" s="348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121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110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72"/>
      <c r="D202" s="372"/>
      <c r="E202" s="372"/>
      <c r="F202" s="372"/>
      <c r="G202" s="372"/>
      <c r="H202" s="372"/>
      <c r="I202" s="372"/>
      <c r="J202" s="372"/>
      <c r="K202" s="372"/>
      <c r="L202" s="372"/>
      <c r="M202" s="372"/>
      <c r="N202" s="372"/>
      <c r="O202" s="372"/>
      <c r="P202" s="372"/>
      <c r="Q202" s="372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>
        <f>G29</f>
        <v>0</v>
      </c>
      <c r="D204" s="226" t="s">
        <v>43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44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48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view="pageBreakPreview" zoomScale="70" zoomScaleSheetLayoutView="70" workbookViewId="0" topLeftCell="A1">
      <selection activeCell="I9" sqref="I9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140625" style="0" customWidth="1"/>
    <col min="10" max="10" width="13.8515625" style="0" hidden="1" customWidth="1"/>
    <col min="11" max="11" width="14.57421875" style="0" hidden="1" customWidth="1"/>
    <col min="12" max="12" width="14.57421875" style="0" customWidth="1"/>
    <col min="13" max="14" width="13.8515625" style="0" hidden="1" customWidth="1"/>
    <col min="15" max="15" width="13.8515625" style="0" customWidth="1"/>
    <col min="16" max="17" width="13.8515625" style="0" hidden="1" customWidth="1"/>
    <col min="18" max="18" width="13.8515625" style="0" customWidth="1"/>
    <col min="19" max="19" width="14.140625" style="0" customWidth="1"/>
    <col min="20" max="20" width="18.8515625" style="0" customWidth="1"/>
  </cols>
  <sheetData>
    <row r="1" spans="1:20" ht="18">
      <c r="A1" s="410" t="s">
        <v>49</v>
      </c>
      <c r="B1" s="410"/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2" t="s">
        <v>31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1"/>
    </row>
    <row r="4" spans="1:20" ht="3" customHeight="1" thickBot="1" thickTop="1">
      <c r="A4" s="397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1"/>
    </row>
    <row r="5" spans="1:19" ht="13.5">
      <c r="A5" s="407" t="s">
        <v>7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405"/>
      <c r="M5" s="405"/>
      <c r="N5" s="405"/>
      <c r="O5" s="405"/>
      <c r="P5" s="405"/>
      <c r="Q5" s="405"/>
      <c r="R5" s="405"/>
      <c r="S5" s="406"/>
    </row>
    <row r="6" spans="1:20" ht="13.5">
      <c r="A6" s="403" t="s">
        <v>0</v>
      </c>
      <c r="B6" s="404"/>
      <c r="C6" s="402" t="str">
        <f>IF('2a.  Simple Form Data Entry'!G11="","   ",'2a.  Simple Form Data Entry'!G11)</f>
        <v>Bellevue District Court Use Agreement</v>
      </c>
      <c r="D6" s="402"/>
      <c r="E6" s="402"/>
      <c r="F6" s="402"/>
      <c r="G6" s="402"/>
      <c r="H6" s="402"/>
      <c r="I6" s="402"/>
      <c r="J6" s="402"/>
      <c r="L6" s="292" t="s">
        <v>16</v>
      </c>
      <c r="M6" s="292"/>
      <c r="O6" s="72"/>
      <c r="Q6" s="72"/>
      <c r="R6" s="312">
        <f>IF('2a.  Simple Form Data Entry'!G17="","   ",'2a.  Simple Form Data Entry'!G17)</f>
        <v>5</v>
      </c>
      <c r="S6" s="71" t="s">
        <v>17</v>
      </c>
      <c r="T6" s="11"/>
    </row>
    <row r="7" spans="1:20" ht="13.5" customHeight="1">
      <c r="A7" s="408" t="s">
        <v>141</v>
      </c>
      <c r="B7" s="399"/>
      <c r="C7" s="409" t="str">
        <f>IF('2a.  Simple Form Data Entry'!G12="","   ",'2a.  Simple Form Data Entry'!G12)</f>
        <v>District Court</v>
      </c>
      <c r="D7" s="409"/>
      <c r="E7" s="409"/>
      <c r="F7" s="409"/>
      <c r="G7" s="409"/>
      <c r="H7" s="409"/>
      <c r="I7" s="409"/>
      <c r="J7" s="409"/>
      <c r="L7" s="102" t="s">
        <v>27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400" t="s">
        <v>2</v>
      </c>
      <c r="B8" s="401"/>
      <c r="C8" s="291" t="str">
        <f>IF('2a.  Simple Form Data Entry'!G15="","   ",'2a.  Simple Form Data Entry'!G15)</f>
        <v>Carolyn Mock / Mark Zandberg</v>
      </c>
      <c r="E8" s="291"/>
      <c r="F8" s="401" t="s">
        <v>8</v>
      </c>
      <c r="G8" s="401"/>
      <c r="H8" s="322" t="str">
        <f>IF('2a.  Simple Form Data Entry'!G15=""," ",'2a.  Simple Form Data Entry'!G16)</f>
        <v>8/11/22</v>
      </c>
      <c r="I8" s="291"/>
      <c r="J8" s="291"/>
      <c r="L8" s="399" t="s">
        <v>10</v>
      </c>
      <c r="M8" s="399"/>
      <c r="N8" s="399"/>
      <c r="O8" s="399"/>
      <c r="P8" s="74"/>
      <c r="Q8" s="74"/>
      <c r="R8" s="291" t="str">
        <f>IF('2a.  Simple Form Data Entry'!G13="","   ",'2a.  Simple Form Data Entry'!G13)</f>
        <v>Extension of Agreement</v>
      </c>
      <c r="S8" s="321"/>
      <c r="T8" s="291"/>
      <c r="U8" s="291"/>
      <c r="V8" s="291"/>
      <c r="W8" s="291"/>
      <c r="X8" s="291"/>
    </row>
    <row r="9" spans="1:24" ht="13.5" customHeight="1">
      <c r="A9" s="400" t="s">
        <v>3</v>
      </c>
      <c r="B9" s="401"/>
      <c r="C9" s="293" t="s">
        <v>162</v>
      </c>
      <c r="D9" s="291"/>
      <c r="E9" s="291"/>
      <c r="F9" s="401" t="s">
        <v>13</v>
      </c>
      <c r="G9" s="401"/>
      <c r="H9" s="455">
        <v>44795</v>
      </c>
      <c r="I9" s="291"/>
      <c r="J9" s="291"/>
      <c r="L9" s="399" t="s">
        <v>9</v>
      </c>
      <c r="M9" s="399"/>
      <c r="N9" s="399"/>
      <c r="O9" s="399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140</v>
      </c>
      <c r="B10" s="324"/>
      <c r="C10" s="418" t="str">
        <f>IF('2a.  Simple Form Data Entry'!G10=""," ",'2a.  Simple Form Data Entry'!G10)</f>
        <v>Bellevue District Court Office Use Agreement - Property Located at 1309 114th Ave SE, Bellevue</v>
      </c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  <c r="O10" s="418"/>
      <c r="P10" s="418"/>
      <c r="Q10" s="418"/>
      <c r="R10" s="418"/>
      <c r="S10" s="419"/>
      <c r="T10" s="11"/>
    </row>
    <row r="11" spans="1:20" ht="13" thickBot="1">
      <c r="A11" s="325"/>
      <c r="B11" s="326"/>
      <c r="C11" s="420"/>
      <c r="D11" s="420"/>
      <c r="E11" s="420"/>
      <c r="F11" s="420"/>
      <c r="G11" s="420"/>
      <c r="H11" s="420"/>
      <c r="I11" s="420"/>
      <c r="J11" s="420"/>
      <c r="K11" s="420"/>
      <c r="L11" s="420"/>
      <c r="M11" s="420"/>
      <c r="N11" s="420"/>
      <c r="O11" s="420"/>
      <c r="P11" s="420"/>
      <c r="Q11" s="420"/>
      <c r="R11" s="420"/>
      <c r="S11" s="421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2" t="s">
        <v>14</v>
      </c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3" t="s">
        <v>32</v>
      </c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17" t="s">
        <v>135</v>
      </c>
      <c r="B17" s="417"/>
      <c r="C17" s="417"/>
      <c r="D17" s="417"/>
      <c r="E17" s="414" t="str">
        <f>IF('2a.  Simple Form Data Entry'!G39="N","NA",'2a.  Simple Form Data Entry'!G40)</f>
        <v>NA</v>
      </c>
      <c r="F17" s="415"/>
      <c r="G17" s="416"/>
      <c r="H17" s="453" t="s">
        <v>142</v>
      </c>
      <c r="I17" s="454"/>
      <c r="J17" s="454"/>
      <c r="K17" s="454"/>
      <c r="L17" s="454"/>
      <c r="M17" s="454"/>
      <c r="N17" s="303"/>
      <c r="O17" s="450" t="str">
        <f>IF('2a.  Simple Form Data Entry'!G39="N","NA",'2a.  Simple Form Data Entry'!G41)</f>
        <v>NA</v>
      </c>
      <c r="P17" s="451"/>
      <c r="Q17" s="451"/>
      <c r="R17" s="451"/>
      <c r="S17" s="452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3" t="s">
        <v>33</v>
      </c>
      <c r="B19" s="413"/>
      <c r="C19" s="413"/>
      <c r="D19" s="413"/>
      <c r="E19" s="413"/>
      <c r="F19" s="413"/>
      <c r="G19" s="413"/>
      <c r="H19" s="413"/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5.5" thickBot="1">
      <c r="A23" s="10" t="s">
        <v>136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18</v>
      </c>
      <c r="B24" s="93"/>
      <c r="C24" s="94"/>
      <c r="D24" s="95" t="s">
        <v>28</v>
      </c>
      <c r="E24" s="95" t="s">
        <v>29</v>
      </c>
      <c r="F24" s="95" t="s">
        <v>104</v>
      </c>
      <c r="G24" s="103" t="s">
        <v>11</v>
      </c>
      <c r="H24" s="95" t="s">
        <v>54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116</v>
      </c>
      <c r="T24" s="11"/>
    </row>
    <row r="25" spans="1:20" ht="42.5" customHeight="1">
      <c r="A25" s="88" t="str">
        <f>IF('2a.  Simple Form Data Entry'!C58="","   ",'2a.  Simple Form Data Entry'!C58)</f>
        <v>District Court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>A53000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>DC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>0010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>District Court to be reimbursed for providing Bellevue Court Services through the Interlocal Agreement for Provision of District Court Services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137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51</v>
      </c>
      <c r="B34" s="93"/>
      <c r="C34" s="94"/>
      <c r="D34" s="95" t="s">
        <v>28</v>
      </c>
      <c r="E34" s="96" t="s">
        <v>5</v>
      </c>
      <c r="F34" s="95" t="s">
        <v>104</v>
      </c>
      <c r="G34" s="95" t="s">
        <v>11</v>
      </c>
      <c r="H34" s="95" t="s">
        <v>22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116</v>
      </c>
      <c r="T34" s="12"/>
    </row>
    <row r="35" spans="1:20" ht="13.5">
      <c r="A35" s="443" t="str">
        <f>IF('2a.  Simple Form Data Entry'!E80="","   ",'2a.  Simple Form Data Entry'!E80)</f>
        <v>District Court</v>
      </c>
      <c r="B35" s="444"/>
      <c r="C35" s="445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A53000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DC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21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25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41.5" customHeight="1">
      <c r="A38" s="16"/>
      <c r="B38" s="50" t="s">
        <v>53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>No charge for use of the facility.  Operating expenses limited to cost of communication equipment such as internet, phones, fax etc.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0</v>
      </c>
      <c r="N38" s="80">
        <f>'2a.  Simple Form Data Entry'!J84</f>
        <v>0</v>
      </c>
      <c r="O38" s="80">
        <f t="shared" si="5"/>
        <v>0</v>
      </c>
      <c r="P38" s="80">
        <f>'2a.  Simple Form Data Entry'!K84</f>
        <v>0</v>
      </c>
      <c r="Q38" s="80">
        <f>'2a.  Simple Form Data Entry'!L84</f>
        <v>0</v>
      </c>
      <c r="R38" s="80">
        <f t="shared" si="6"/>
        <v>0</v>
      </c>
      <c r="S38" s="83">
        <f>'2a.  Simple Form Data Entry'!M84</f>
        <v>0</v>
      </c>
      <c r="T38" s="12"/>
    </row>
    <row r="39" spans="1:20" ht="13.5" customHeight="1">
      <c r="A39" s="16"/>
      <c r="B39" s="395" t="s">
        <v>55</v>
      </c>
      <c r="C39" s="396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2" t="s">
        <v>56</v>
      </c>
      <c r="C40" s="383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5" t="s">
        <v>57</v>
      </c>
      <c r="C41" s="396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84" t="s">
        <v>26</v>
      </c>
      <c r="C42" s="385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0</v>
      </c>
      <c r="N43" s="63">
        <f t="shared" si="8"/>
        <v>0</v>
      </c>
      <c r="O43" s="63">
        <f t="shared" si="5"/>
        <v>0</v>
      </c>
      <c r="P43" s="63">
        <f aca="true" t="shared" si="9" ref="P43:Q43">SUM(P36:P42)</f>
        <v>0</v>
      </c>
      <c r="Q43" s="63">
        <f t="shared" si="9"/>
        <v>0</v>
      </c>
      <c r="R43" s="63">
        <f t="shared" si="6"/>
        <v>0</v>
      </c>
      <c r="S43" s="64">
        <f t="shared" si="8"/>
        <v>0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386" t="str">
        <f>IF('2a.  Simple Form Data Entry'!E91="","   ",'2a.  Simple Form Data Entry'!E91)</f>
        <v xml:space="preserve">   </v>
      </c>
      <c r="B45" s="387"/>
      <c r="C45" s="388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21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25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53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5" t="s">
        <v>55</v>
      </c>
      <c r="C49" s="396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2" t="s">
        <v>56</v>
      </c>
      <c r="C50" s="383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5" t="s">
        <v>57</v>
      </c>
      <c r="C51" s="396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84" t="s">
        <v>26</v>
      </c>
      <c r="C52" s="385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86" t="str">
        <f>IF('2a.  Simple Form Data Entry'!E102="","   ",'2a.  Simple Form Data Entry'!E102)</f>
        <v xml:space="preserve">   </v>
      </c>
      <c r="B55" s="387"/>
      <c r="C55" s="388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21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25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53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5" t="s">
        <v>55</v>
      </c>
      <c r="C59" s="396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2" t="s">
        <v>56</v>
      </c>
      <c r="C60" s="383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5" t="s">
        <v>57</v>
      </c>
      <c r="C61" s="396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84" t="s">
        <v>26</v>
      </c>
      <c r="C62" s="385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86" t="str">
        <f>IF('2a.  Simple Form Data Entry'!E113="","   ",'2a.  Simple Form Data Entry'!E113)</f>
        <v xml:space="preserve">   </v>
      </c>
      <c r="B65" s="387"/>
      <c r="C65" s="388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21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25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53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5" t="s">
        <v>55</v>
      </c>
      <c r="C69" s="396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2" t="s">
        <v>56</v>
      </c>
      <c r="C70" s="383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5" t="s">
        <v>57</v>
      </c>
      <c r="C71" s="396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84" t="s">
        <v>26</v>
      </c>
      <c r="C72" s="385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86" t="str">
        <f>IF('2a.  Simple Form Data Entry'!E124="","   ",'2a.  Simple Form Data Entry'!E124)</f>
        <v xml:space="preserve">   </v>
      </c>
      <c r="B75" s="387"/>
      <c r="C75" s="388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21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25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53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5" t="s">
        <v>55</v>
      </c>
      <c r="C79" s="396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2" t="s">
        <v>56</v>
      </c>
      <c r="C80" s="383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5" t="s">
        <v>57</v>
      </c>
      <c r="C81" s="396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84" t="s">
        <v>26</v>
      </c>
      <c r="C82" s="385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86" t="str">
        <f>IF('2a.  Simple Form Data Entry'!E135="","   ",'2a.  Simple Form Data Entry'!E135)</f>
        <v xml:space="preserve">   </v>
      </c>
      <c r="B85" s="387"/>
      <c r="C85" s="388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21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25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53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5" t="s">
        <v>55</v>
      </c>
      <c r="C89" s="396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2" t="s">
        <v>56</v>
      </c>
      <c r="C90" s="383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5" t="s">
        <v>57</v>
      </c>
      <c r="C91" s="396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84" t="s">
        <v>26</v>
      </c>
      <c r="C92" s="385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0</v>
      </c>
      <c r="N95" s="56">
        <f t="shared" si="23"/>
        <v>0</v>
      </c>
      <c r="O95" s="56">
        <f t="shared" si="11"/>
        <v>0</v>
      </c>
      <c r="P95" s="56">
        <f aca="true" t="shared" si="24" ref="P95:Q95">P73+P63+P53+P43+P83+P93</f>
        <v>0</v>
      </c>
      <c r="Q95" s="56">
        <f t="shared" si="24"/>
        <v>0</v>
      </c>
      <c r="R95" s="56">
        <f t="shared" si="12"/>
        <v>0</v>
      </c>
      <c r="S95" s="65">
        <f t="shared" si="23"/>
        <v>0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1" t="s">
        <v>15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1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9" t="s">
        <v>18</v>
      </c>
      <c r="B101" s="390"/>
      <c r="C101" s="391"/>
      <c r="D101" s="424" t="s">
        <v>19</v>
      </c>
      <c r="E101" s="424" t="s">
        <v>5</v>
      </c>
      <c r="F101" s="446" t="s">
        <v>104</v>
      </c>
      <c r="G101" s="424" t="s">
        <v>11</v>
      </c>
      <c r="H101" s="437" t="s">
        <v>23</v>
      </c>
      <c r="I101" s="308"/>
      <c r="J101" s="189">
        <f>'2a.  Simple Form Data Entry'!G19</f>
        <v>2021</v>
      </c>
      <c r="K101" s="285" t="str">
        <f>'2a.  Simple Form Data Entry'!H155</f>
        <v>NA</v>
      </c>
      <c r="L101" s="448" t="str">
        <f>CONCATENATE(L24," Appropriation Change")</f>
        <v>2021 / 2022 Appropriation Change</v>
      </c>
      <c r="P101" s="42"/>
      <c r="Q101" s="307"/>
      <c r="R101" s="430" t="s">
        <v>130</v>
      </c>
      <c r="S101" s="431"/>
      <c r="T101" s="42"/>
    </row>
    <row r="102" spans="1:20" ht="27.75" customHeight="1" thickBot="1">
      <c r="A102" s="392"/>
      <c r="B102" s="393"/>
      <c r="C102" s="394"/>
      <c r="D102" s="425"/>
      <c r="E102" s="425"/>
      <c r="F102" s="447"/>
      <c r="G102" s="425"/>
      <c r="H102" s="438"/>
      <c r="I102" s="309"/>
      <c r="J102" s="190" t="s">
        <v>24</v>
      </c>
      <c r="K102" s="286" t="str">
        <f>'2a.  Simple Form Data Entry'!H156</f>
        <v xml:space="preserve"> </v>
      </c>
      <c r="L102" s="449"/>
      <c r="P102" s="42"/>
      <c r="Q102" s="307"/>
      <c r="R102" s="432"/>
      <c r="S102" s="433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 t="str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The transaction was anticipated in the current budget; no supplemental appropriation is required.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26">
        <f>'2a.  Simple Form Data Entry'!J157</f>
        <v>0</v>
      </c>
      <c r="S103" s="427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428">
        <f>'2a.  Simple Form Data Entry'!J158</f>
        <v>0</v>
      </c>
      <c r="S104" s="429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428">
        <f>'2a.  Simple Form Data Entry'!J159</f>
        <v>0</v>
      </c>
      <c r="S105" s="429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428">
        <f>'2a.  Simple Form Data Entry'!J160</f>
        <v>0</v>
      </c>
      <c r="S106" s="429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428">
        <f>'2a.  Simple Form Data Entry'!J161</f>
        <v>0</v>
      </c>
      <c r="S107" s="429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428">
        <f>'2a.  Simple Form Data Entry'!J162</f>
        <v>0</v>
      </c>
      <c r="S108" s="429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441">
        <f>SUM(R103:S107)</f>
        <v>0</v>
      </c>
      <c r="S109" s="442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30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132</v>
      </c>
      <c r="B112" s="439" t="str">
        <f>IF('2a.  Simple Form Data Entry'!G39="Y","See note 5 below.",'2a.  Simple Form Data Entry'!D43)</f>
        <v>An NPV analysis was not performed because this is an extension of an agreement at current location.</v>
      </c>
      <c r="C112" s="439"/>
      <c r="D112" s="439"/>
      <c r="E112" s="439"/>
      <c r="F112" s="439"/>
      <c r="G112" s="439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  <c r="T112" s="5"/>
    </row>
    <row r="113" spans="1:20" ht="13.5">
      <c r="A113" s="68" t="s">
        <v>112</v>
      </c>
      <c r="B113" s="434" t="s">
        <v>139</v>
      </c>
      <c r="C113" s="434"/>
      <c r="D113" s="434"/>
      <c r="E113" s="434"/>
      <c r="F113" s="434"/>
      <c r="G113" s="434"/>
      <c r="H113" s="434"/>
      <c r="I113" s="434"/>
      <c r="J113" s="434"/>
      <c r="K113" s="434"/>
      <c r="L113" s="434"/>
      <c r="M113" s="434"/>
      <c r="N113" s="434"/>
      <c r="O113" s="434"/>
      <c r="P113" s="434"/>
      <c r="Q113" s="434"/>
      <c r="R113" s="434"/>
      <c r="S113" s="434"/>
      <c r="T113" s="5"/>
    </row>
    <row r="114" spans="1:20" ht="15" customHeight="1">
      <c r="A114" s="69" t="s">
        <v>52</v>
      </c>
      <c r="B114" s="435" t="s">
        <v>115</v>
      </c>
      <c r="C114" s="435"/>
      <c r="D114" s="435"/>
      <c r="E114" s="435"/>
      <c r="F114" s="435"/>
      <c r="G114" s="435"/>
      <c r="H114" s="435"/>
      <c r="I114" s="435"/>
      <c r="J114" s="435"/>
      <c r="K114" s="435"/>
      <c r="L114" s="435"/>
      <c r="M114" s="435"/>
      <c r="N114" s="435"/>
      <c r="O114" s="435"/>
      <c r="P114" s="435"/>
      <c r="Q114" s="435"/>
      <c r="R114" s="435"/>
      <c r="S114" s="435"/>
      <c r="T114" s="5"/>
    </row>
    <row r="115" spans="1:20" ht="13.5">
      <c r="A115" s="69" t="s">
        <v>113</v>
      </c>
      <c r="B115" s="436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6"/>
      <c r="D115" s="436"/>
      <c r="E115" s="436"/>
      <c r="F115" s="436"/>
      <c r="G115" s="436"/>
      <c r="H115" s="436"/>
      <c r="I115" s="436"/>
      <c r="J115" s="436"/>
      <c r="K115" s="436"/>
      <c r="L115" s="436"/>
      <c r="M115" s="436"/>
      <c r="N115" s="436"/>
      <c r="O115" s="436"/>
      <c r="P115" s="436"/>
      <c r="Q115" s="436"/>
      <c r="R115" s="436"/>
      <c r="S115" s="436"/>
      <c r="T115" s="5"/>
    </row>
    <row r="116" spans="1:20" ht="13.5" customHeight="1">
      <c r="A116" s="67" t="s">
        <v>114</v>
      </c>
      <c r="B116" s="423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3"/>
      <c r="D116" s="423"/>
      <c r="E116" s="423"/>
      <c r="F116" s="423"/>
      <c r="G116" s="423"/>
      <c r="H116" s="423"/>
      <c r="I116" s="423"/>
      <c r="J116" s="423"/>
      <c r="K116" s="423"/>
      <c r="L116" s="423"/>
      <c r="M116" s="423"/>
      <c r="N116" s="423"/>
      <c r="O116" s="423"/>
      <c r="P116" s="423"/>
      <c r="Q116" s="423"/>
      <c r="R116" s="423"/>
      <c r="S116" s="423"/>
      <c r="T116" s="5"/>
    </row>
    <row r="117" spans="1:20" ht="16.5" customHeight="1">
      <c r="A117" s="67" t="s">
        <v>117</v>
      </c>
      <c r="B117" s="422" t="s">
        <v>111</v>
      </c>
      <c r="C117" s="422"/>
      <c r="D117" s="422"/>
      <c r="E117" s="422"/>
      <c r="F117" s="422"/>
      <c r="G117" s="422"/>
      <c r="H117" s="422"/>
      <c r="I117" s="422"/>
      <c r="J117" s="422"/>
      <c r="K117" s="422"/>
      <c r="L117" s="422"/>
      <c r="M117" s="422"/>
      <c r="N117" s="422"/>
      <c r="O117" s="422"/>
      <c r="P117" s="422"/>
      <c r="Q117" s="422"/>
      <c r="R117" s="422"/>
      <c r="S117" s="422"/>
      <c r="T117" s="5"/>
    </row>
    <row r="118" spans="1:19" ht="14.25" customHeight="1">
      <c r="A118" s="67"/>
      <c r="B118" s="440" t="str">
        <f>'2a.  Simple Form Data Entry'!C174</f>
        <v>- The annual cost to use the facility is $0.  The KC District Court is reimbursed for providing Bellevue Court services through the Interlocal Agreement for Provision of District Court Services that runs concurrently with this use agreement.</v>
      </c>
      <c r="C118" s="440"/>
      <c r="D118" s="440"/>
      <c r="E118" s="440"/>
      <c r="F118" s="440"/>
      <c r="G118" s="440"/>
      <c r="H118" s="440"/>
      <c r="I118" s="440"/>
      <c r="J118" s="440"/>
      <c r="K118" s="440"/>
      <c r="L118" s="440"/>
      <c r="M118" s="440"/>
      <c r="N118" s="440"/>
      <c r="O118" s="440"/>
      <c r="P118" s="440"/>
      <c r="Q118" s="440"/>
      <c r="R118" s="440"/>
      <c r="S118" s="440"/>
    </row>
    <row r="119" spans="1:19" ht="13.5">
      <c r="A119" s="67"/>
      <c r="B119" s="440" t="str">
        <f>'2a.  Simple Form Data Entry'!C175</f>
        <v>- King County District Court is not rsponsible for grounds or maintenance costs.</v>
      </c>
      <c r="C119" s="440"/>
      <c r="D119" s="440"/>
      <c r="E119" s="440"/>
      <c r="F119" s="440"/>
      <c r="G119" s="440"/>
      <c r="H119" s="440"/>
      <c r="I119" s="440"/>
      <c r="J119" s="440"/>
      <c r="K119" s="440"/>
      <c r="L119" s="440"/>
      <c r="M119" s="440"/>
      <c r="N119" s="440"/>
      <c r="O119" s="440"/>
      <c r="P119" s="440"/>
      <c r="Q119" s="440"/>
      <c r="R119" s="440"/>
      <c r="S119" s="440"/>
    </row>
    <row r="120" spans="1:19" ht="12.75" customHeight="1">
      <c r="A120" s="67"/>
      <c r="B120" s="440" t="str">
        <f>'2a.  Simple Form Data Entry'!C176</f>
        <v>- Operating expenses are limited to monthly cost for communication equipment such as internet, telephone, fax, etc. and carpenter/electrician time as needed for maintenance and repair of security systems and keying/lock system.</v>
      </c>
      <c r="C120" s="440"/>
      <c r="D120" s="440"/>
      <c r="E120" s="440"/>
      <c r="F120" s="440"/>
      <c r="G120" s="440"/>
      <c r="H120" s="440"/>
      <c r="I120" s="440"/>
      <c r="J120" s="440"/>
      <c r="K120" s="440"/>
      <c r="L120" s="440"/>
      <c r="M120" s="440"/>
      <c r="N120" s="440"/>
      <c r="O120" s="440"/>
      <c r="P120" s="440"/>
      <c r="Q120" s="440"/>
      <c r="R120" s="440"/>
      <c r="S120" s="440"/>
    </row>
    <row r="121" spans="1:19" ht="15" customHeight="1">
      <c r="A121" s="67"/>
      <c r="B121" s="440" t="str">
        <f>'2a.  Simple Form Data Entry'!C177</f>
        <v>- The extension term of this use agreement is 5 years with 2 additional 4 year terms to run concurrently with the Interlocal Agreement for Provision of District Court Services.</v>
      </c>
      <c r="C121" s="440"/>
      <c r="D121" s="440"/>
      <c r="E121" s="440"/>
      <c r="F121" s="440"/>
      <c r="G121" s="440"/>
      <c r="H121" s="440"/>
      <c r="I121" s="440"/>
      <c r="J121" s="440"/>
      <c r="K121" s="440"/>
      <c r="L121" s="440"/>
      <c r="M121" s="440"/>
      <c r="N121" s="440"/>
      <c r="O121" s="440"/>
      <c r="P121" s="440"/>
      <c r="Q121" s="440"/>
      <c r="R121" s="440"/>
      <c r="S121" s="440"/>
    </row>
    <row r="122" spans="1:20" ht="13.5">
      <c r="A122" s="67"/>
      <c r="B122" s="440"/>
      <c r="C122" s="440"/>
      <c r="D122" s="440"/>
      <c r="E122" s="440"/>
      <c r="F122" s="440"/>
      <c r="G122" s="440"/>
      <c r="H122" s="440"/>
      <c r="I122" s="440"/>
      <c r="J122" s="440"/>
      <c r="K122" s="440"/>
      <c r="L122" s="440"/>
      <c r="M122" s="440"/>
      <c r="N122" s="440"/>
      <c r="O122" s="440"/>
      <c r="P122" s="440"/>
      <c r="Q122" s="440"/>
      <c r="R122" s="440"/>
      <c r="S122" s="440"/>
      <c r="T122" s="5"/>
    </row>
    <row r="123" spans="1:19" ht="13.5">
      <c r="A123" s="67"/>
      <c r="B123" s="440"/>
      <c r="C123" s="440"/>
      <c r="D123" s="440"/>
      <c r="E123" s="440"/>
      <c r="F123" s="440"/>
      <c r="G123" s="440"/>
      <c r="H123" s="440"/>
      <c r="I123" s="440"/>
      <c r="J123" s="440"/>
      <c r="K123" s="440"/>
      <c r="L123" s="440"/>
      <c r="M123" s="440"/>
      <c r="N123" s="440"/>
      <c r="O123" s="440"/>
      <c r="P123" s="440"/>
      <c r="Q123" s="440"/>
      <c r="R123" s="440"/>
      <c r="S123" s="440"/>
    </row>
    <row r="124" spans="1:19" ht="13.5">
      <c r="A124" t="str">
        <f>IF('2a.  Simple Form Data Entry'!C180=""," ","6.")</f>
        <v xml:space="preserve"> </v>
      </c>
      <c r="B124" s="440"/>
      <c r="C124" s="440"/>
      <c r="D124" s="440"/>
      <c r="E124" s="440"/>
      <c r="F124" s="440"/>
      <c r="G124" s="440"/>
      <c r="H124" s="440"/>
      <c r="I124" s="440"/>
      <c r="J124" s="440"/>
      <c r="K124" s="440"/>
      <c r="L124" s="440"/>
      <c r="M124" s="440"/>
      <c r="N124" s="440"/>
      <c r="O124" s="440"/>
      <c r="P124" s="440"/>
      <c r="Q124" s="440"/>
      <c r="R124" s="440"/>
      <c r="S124" s="440"/>
    </row>
    <row r="125" spans="1:19" ht="13.5">
      <c r="A125" s="69"/>
      <c r="B125" s="440"/>
      <c r="C125" s="440"/>
      <c r="D125" s="440"/>
      <c r="E125" s="440"/>
      <c r="F125" s="440"/>
      <c r="G125" s="440"/>
      <c r="H125" s="440"/>
      <c r="I125" s="440"/>
      <c r="J125" s="440"/>
      <c r="K125" s="440"/>
      <c r="L125" s="440"/>
      <c r="M125" s="440"/>
      <c r="N125" s="440"/>
      <c r="O125" s="440"/>
      <c r="P125" s="440"/>
      <c r="Q125" s="440"/>
      <c r="R125" s="440"/>
      <c r="S125" s="440"/>
    </row>
    <row r="126" spans="1:19" ht="13.5">
      <c r="A126" s="69"/>
      <c r="B126" s="440"/>
      <c r="C126" s="440"/>
      <c r="D126" s="440"/>
      <c r="E126" s="440"/>
      <c r="F126" s="440"/>
      <c r="G126" s="440"/>
      <c r="H126" s="440"/>
      <c r="I126" s="440"/>
      <c r="J126" s="440"/>
      <c r="K126" s="440"/>
      <c r="L126" s="440"/>
      <c r="M126" s="440"/>
      <c r="N126" s="440"/>
      <c r="O126" s="440"/>
      <c r="P126" s="440"/>
      <c r="Q126" s="440"/>
      <c r="R126" s="440"/>
      <c r="S126" s="440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49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p:properties xmlns:p="http://schemas.microsoft.com/office/2006/metadata/properties" xmlns:xsi="http://www.w3.org/2001/XMLSchema-instance">
  <documentManagement>
    <AssignedTo xmlns="http://schemas.microsoft.com/sharepoint/v3">
      <UserInfo>
        <DisplayName/>
        <AccountId xsi:nil="true"/>
        <AccountType/>
      </UserInfo>
    </AssignedTo>
    <PSBReviewer xmlns="4014f290-5a86-44a6-bf90-5365310a716f">
      <UserInfo>
        <DisplayName/>
        <AccountId xsi:nil="true"/>
        <AccountType/>
      </UserInfo>
    </PSBReview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eviewer Log" ma:contentTypeID="0x010100D03C1FEDB24A304B88B22491CFC09769003AFEC870DAFA594B9D866D000FDCF172" ma:contentTypeVersion="14" ma:contentTypeDescription="" ma:contentTypeScope="" ma:versionID="cea6b5efe6e79afc30ef84729ecc7554">
  <xsd:schema xmlns:xsd="http://www.w3.org/2001/XMLSchema" xmlns:xs="http://www.w3.org/2001/XMLSchema" xmlns:p="http://schemas.microsoft.com/office/2006/metadata/properties" xmlns:ns1="http://schemas.microsoft.com/sharepoint/v3" xmlns:ns2="cc811197-5a73-4d86-a206-c117da05ddaa" xmlns:ns3="4014f290-5a86-44a6-bf90-5365310a716f" targetNamespace="http://schemas.microsoft.com/office/2006/metadata/properties" ma:root="true" ma:fieldsID="6a4476b2222416b36b3f6caae567fc56" ns1:_="" ns2:_="" ns3:_="">
    <xsd:import namespace="http://schemas.microsoft.com/sharepoint/v3"/>
    <xsd:import namespace="cc811197-5a73-4d86-a206-c117da05ddaa"/>
    <xsd:import namespace="4014f290-5a86-44a6-bf90-5365310a716f"/>
    <xsd:element name="properties">
      <xsd:complexType>
        <xsd:sequence>
          <xsd:element name="documentManagement">
            <xsd:complexType>
              <xsd:all>
                <xsd:element ref="ns1:AssignedTo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PSBReview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ssignedTo" ma:index="8" nillable="true" ma:displayName="Assigned To" ma:list="UserInfo" ma:internalName="AssignedTo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4f290-5a86-44a6-bf90-5365310a71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PSBReviewer" ma:index="14" nillable="true" ma:displayName="PSB Reviewer" ma:format="Dropdown" ma:list="UserInfo" ma:SharePointGroup="0" ma:internalName="PSBReview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Inf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customXsn xmlns="http://schemas.microsoft.com/office/2006/metadata/customXsn">
  <xsnLocation>https://kc1-portal6.sharepoint.com/_cts/Document/2022ReviewerLog.xlsx</xsnLocation>
  <cached>False</cached>
  <openByDefault>False</openByDefault>
  <xsnScope>https://kc1-portal6.sharepoint.com</xsnScope>
</customXsn>
</file>

<file path=customXml/item4.xml><?xml version="1.0" encoding="utf-8"?>
<LongProperties xmlns="http://schemas.microsoft.com/office/2006/metadata/longProperties"/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0F66F75-E298-49D7-923C-92FD04AD8C51}">
  <ds:schemaRefs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cc811197-5a73-4d86-a206-c117da05ddaa"/>
    <ds:schemaRef ds:uri="http://purl.org/dc/dcmitype/"/>
    <ds:schemaRef ds:uri="http://schemas.openxmlformats.org/package/2006/metadata/core-properties"/>
    <ds:schemaRef ds:uri="4014f290-5a86-44a6-bf90-5365310a716f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E552AFC-CC1F-495F-A4D7-6D7479EF7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c811197-5a73-4d86-a206-c117da05ddaa"/>
    <ds:schemaRef ds:uri="4014f290-5a86-44a6-bf90-5365310a71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2BAAAC7-6176-42AE-8FB4-DB1C84CBD062}">
  <ds:schemaRefs>
    <ds:schemaRef ds:uri="http://schemas.microsoft.com/office/2006/metadata/customXsn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Bender, Sid</cp:lastModifiedBy>
  <cp:lastPrinted>2015-03-19T18:52:03Z</cp:lastPrinted>
  <dcterms:created xsi:type="dcterms:W3CDTF">1999-06-02T23:29:55Z</dcterms:created>
  <dcterms:modified xsi:type="dcterms:W3CDTF">2022-08-22T19:00:55Z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64cc0b09-9b68-4410-8634-9eab363b52e2</vt:lpwstr>
  </property>
  <property fmtid="{D5CDD505-2E9C-101B-9397-08002B2CF9AE}" pid="4" name="ContentTypeId">
    <vt:lpwstr>0x010100D03C1FEDB24A304B88B22491CFC09769003AFEC870DAFA594B9D866D000FDCF172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