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26" yWindow="65426" windowWidth="19420" windowHeight="10420" firstSheet="2" activeTab="2"/>
  </bookViews>
  <sheets>
    <sheet name="1.  Instructions" sheetId="3" state="hidden" r:id="rId1"/>
    <sheet name="2a.  Simple Form Data Entry" sheetId="2" state="hidden" r:id="rId2"/>
    <sheet name="3a.  Simple Form Fiscal Note" sheetId="1" r:id="rId3"/>
  </sheets>
  <definedNames>
    <definedName name="_xlnm.Print_Area" localSheetId="2">'3a.  Simple Form Fiscal Note'!$A$1:$S$121</definedName>
  </definedNames>
  <calcPr calcId="191029"/>
  <extLst/>
</workbook>
</file>

<file path=xl/sharedStrings.xml><?xml version="1.0" encoding="utf-8"?>
<sst xmlns="http://schemas.openxmlformats.org/spreadsheetml/2006/main" count="336" uniqueCount="159">
  <si>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</si>
  <si>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</si>
  <si>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</si>
  <si>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</si>
  <si>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</si>
  <si>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</si>
  <si>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</si>
  <si>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</si>
  <si>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</si>
  <si>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</si>
  <si>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</si>
  <si>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</si>
  <si>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</si>
  <si>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</si>
  <si>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</si>
  <si>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</si>
  <si>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</si>
  <si>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</si>
  <si>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</si>
  <si>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</si>
  <si>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</si>
  <si>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</si>
  <si>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</si>
  <si>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</si>
  <si>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</si>
  <si>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</si>
  <si>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</si>
  <si>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</si>
  <si>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</si>
  <si>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</si>
  <si>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</si>
  <si>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</si>
  <si>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</si>
  <si>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</si>
  <si>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</si>
  <si>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</si>
  <si>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</si>
  <si>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</si>
  <si>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</si>
  <si>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</si>
  <si>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</si>
  <si>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</si>
  <si>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</si>
  <si>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</si>
  <si>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</si>
  <si>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</si>
  <si>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</si>
  <si>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</si>
  <si>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</si>
  <si>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</si>
  <si>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</si>
  <si>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</si>
  <si>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</si>
  <si>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</si>
  <si>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</si>
  <si>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</si>
  <si>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</si>
  <si>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</si>
  <si>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</si>
  <si>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</si>
  <si>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</si>
  <si>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</si>
  <si>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</si>
  <si>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</si>
  <si>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</si>
  <si>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</si>
  <si>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</si>
  <si>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</si>
  <si>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</si>
  <si>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</si>
  <si>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</si>
  <si>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</si>
  <si>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</si>
  <si>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</si>
  <si>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</si>
  <si>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</si>
  <si>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</si>
  <si>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</si>
  <si>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</si>
  <si>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</si>
  <si>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</si>
  <si>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</si>
  <si>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</si>
  <si>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</si>
  <si>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</si>
  <si>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</si>
  <si>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</si>
  <si>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</si>
  <si>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</si>
  <si>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</si>
  <si>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</si>
  <si>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</si>
  <si>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</si>
  <si>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</si>
  <si>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</si>
  <si>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</si>
  <si>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</si>
  <si>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</si>
  <si>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</si>
  <si>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</si>
  <si>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</si>
  <si>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</si>
  <si>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</si>
  <si>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</si>
  <si>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</si>
  <si>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</si>
  <si>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</si>
  <si>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</si>
  <si>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</si>
  <si>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</si>
  <si>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</si>
  <si>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</si>
  <si>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</si>
  <si>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</si>
  <si>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</si>
  <si>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</si>
  <si>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</si>
  <si>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</si>
  <si>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</si>
  <si>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</si>
  <si>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</si>
  <si>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</si>
  <si>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</si>
  <si>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</si>
  <si>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</si>
  <si>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</si>
  <si>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</si>
  <si>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</si>
  <si>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</si>
  <si>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</si>
  <si>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</si>
  <si>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t>Total 6-Year CIP Outyear Planning Level Costs</t>
  </si>
  <si>
    <t>First year of current biennium (in XXXX format, should be odd number).</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</si>
  <si>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</si>
  <si>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</si>
  <si>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</si>
  <si>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</si>
  <si>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</si>
  <si>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</si>
  <si>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</si>
  <si>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</si>
  <si>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</si>
  <si>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</si>
  <si>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</si>
  <si>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</si>
  <si>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</si>
  <si>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RCECC PSERN Operator Lease</t>
  </si>
  <si>
    <t>Executive Services / Office of Emergency Management</t>
  </si>
  <si>
    <t>New Lease</t>
  </si>
  <si>
    <t>Stand Alone</t>
  </si>
  <si>
    <t>2/21/22</t>
  </si>
  <si>
    <t>Regional Communications and Emergency Coordination Center (RCECC) PSERN Operator Lease at 3511 NE 2nd St., Renton WA</t>
  </si>
  <si>
    <t>Office of Emergency Management</t>
  </si>
  <si>
    <t>DES</t>
  </si>
  <si>
    <t>An NPV analysis was not performed because this is a zero-rent lease for PSERN use of KC property critical to operation of their system.</t>
  </si>
  <si>
    <t>Carolyn Mock / Julie Ockerman</t>
  </si>
  <si>
    <t>-  No rent will be charged to the PSERN Operator in exchange for the PSERN Operator making improvements to the radio room and tower at its expense as the improvements will become King County's property.</t>
  </si>
  <si>
    <t>-  The PSERN Operator will be responsible for routine maintenance of the communications tower for the term of the lease not to exceed $25,000/year.</t>
  </si>
  <si>
    <t>Sid Bender/PSB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</si>
</sst>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6">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style="medium"/>
      <right/>
      <top style="medium"/>
      <bottom/>
    </border>
    <border>
      <left/>
      <right/>
      <top style="medium"/>
      <bottom/>
    </border>
    <border>
      <left/>
      <right style="medium"/>
      <top style="medium"/>
      <bottom/>
    </border>
    <border>
      <left/>
      <right/>
      <top style="double"/>
      <bottom style="double"/>
    </border>
    <border>
      <left/>
      <right style="medium"/>
      <top/>
      <bottom style="medium"/>
    </border>
    <border>
      <left style="medium"/>
      <right/>
      <top style="medium"/>
      <bottom style="thin"/>
    </border>
    <border>
      <left/>
      <right style="medium"/>
      <top style="medium"/>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4">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9" fillId="0" borderId="0" xfId="0" applyFont="1" applyBorder="1" applyAlignment="1">
      <alignment horizontal="left" vertical="center" wrapText="1"/>
    </xf>
    <xf numFmtId="0" fontId="1" fillId="0" borderId="6" xfId="0" applyFont="1" applyFill="1" applyBorder="1" applyAlignment="1">
      <alignment horizontal="right"/>
    </xf>
    <xf numFmtId="0" fontId="1" fillId="0" borderId="52" xfId="0" applyFont="1" applyFill="1" applyBorder="1" applyAlignment="1">
      <alignment horizontal="right"/>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0" fontId="33" fillId="3" borderId="31" xfId="0" applyFont="1" applyFill="1" applyBorder="1" applyAlignment="1" applyProtection="1">
      <alignment horizontal="left" vertical="top"/>
      <protection locked="0"/>
    </xf>
    <xf numFmtId="0" fontId="32" fillId="0" borderId="49" xfId="0" applyFont="1" applyBorder="1" applyAlignment="1" applyProtection="1">
      <alignment horizontal="center"/>
      <protection/>
    </xf>
    <xf numFmtId="0" fontId="32" fillId="0" borderId="49" xfId="0" applyFont="1" applyBorder="1" applyAlignment="1" applyProtection="1">
      <alignment horizont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40" fillId="0" borderId="0" xfId="0" applyFont="1" applyBorder="1" applyAlignment="1" applyProtection="1">
      <alignment vertical="center" wrapText="1"/>
      <protection/>
    </xf>
    <xf numFmtId="0" fontId="40" fillId="0" borderId="0" xfId="0" applyFont="1" applyBorder="1" applyAlignment="1" applyProtection="1" quotePrefix="1">
      <alignment vertic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35" fillId="0" borderId="0" xfId="0" applyFont="1" applyBorder="1" applyAlignment="1" applyProtection="1">
      <alignment wrapText="1"/>
      <protection/>
    </xf>
    <xf numFmtId="0" fontId="42" fillId="0" borderId="0" xfId="0" applyFont="1" applyBorder="1" applyAlignment="1" applyProtection="1">
      <alignment vertical="top" wrapText="1"/>
      <protection locked="0"/>
    </xf>
    <xf numFmtId="0" fontId="40" fillId="0" borderId="0" xfId="0" applyFont="1" applyFill="1" applyBorder="1" applyAlignment="1" applyProtection="1" quotePrefix="1">
      <alignment vertical="top" wrapText="1"/>
      <protection/>
    </xf>
    <xf numFmtId="0" fontId="32" fillId="0" borderId="0" xfId="0" applyFont="1" applyBorder="1" applyAlignment="1" applyProtection="1">
      <alignment horizontal="center"/>
      <protection/>
    </xf>
    <xf numFmtId="0" fontId="35" fillId="0" borderId="0" xfId="0" applyFont="1" applyFill="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2" fillId="0" borderId="49" xfId="0" applyFont="1" applyBorder="1" applyAlignment="1" applyProtection="1">
      <alignment horizontal="center" vertical="center"/>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21" fillId="0" borderId="23" xfId="0" applyFont="1" applyFill="1" applyBorder="1" applyAlignment="1">
      <alignment wrapText="1"/>
    </xf>
    <xf numFmtId="0" fontId="21" fillId="0" borderId="9" xfId="0" applyFont="1" applyFill="1" applyBorder="1" applyAlignment="1">
      <alignment wrapText="1"/>
    </xf>
    <xf numFmtId="0" fontId="21" fillId="0" borderId="23" xfId="0" applyFont="1" applyBorder="1" applyAlignment="1">
      <alignment vertical="top" wrapText="1"/>
    </xf>
    <xf numFmtId="0" fontId="21" fillId="0" borderId="9" xfId="0" applyFont="1" applyBorder="1" applyAlignment="1">
      <alignment vertical="top" wrapText="1"/>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54" xfId="0" applyFont="1" applyBorder="1"/>
    <xf numFmtId="0" fontId="21" fillId="0" borderId="5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0" fontId="21" fillId="0" borderId="23" xfId="0" applyFont="1" applyBorder="1" applyAlignment="1">
      <alignment wrapText="1"/>
    </xf>
    <xf numFmtId="0" fontId="21" fillId="0" borderId="9" xfId="0" applyFont="1" applyBorder="1" applyAlignment="1">
      <alignment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55" xfId="0" applyFont="1" applyBorder="1" applyAlignment="1">
      <alignment horizontal="left"/>
    </xf>
    <xf numFmtId="0" fontId="1" fillId="0" borderId="56" xfId="0" applyFont="1" applyBorder="1" applyAlignment="1">
      <alignment horizontal="left"/>
    </xf>
    <xf numFmtId="0" fontId="1" fillId="0" borderId="54"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6" fillId="0" borderId="0" xfId="0" applyFont="1" applyAlignment="1">
      <alignment horizontal="center"/>
    </xf>
    <xf numFmtId="0" fontId="3" fillId="6" borderId="57" xfId="0" applyFont="1" applyFill="1" applyBorder="1" applyAlignment="1">
      <alignment horizontal="center" vertical="center"/>
    </xf>
    <xf numFmtId="0" fontId="3" fillId="6" borderId="57" xfId="0" applyFont="1" applyFill="1" applyBorder="1" applyAlignment="1">
      <alignment horizontal="center" vertical="center"/>
    </xf>
    <xf numFmtId="0" fontId="14" fillId="6" borderId="57"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8" xfId="0" applyFont="1" applyBorder="1" applyAlignment="1">
      <alignment vertical="top"/>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9" xfId="16" applyNumberFormat="1" applyFont="1" applyBorder="1" applyAlignment="1">
      <alignment horizontal="center"/>
    </xf>
    <xf numFmtId="166" fontId="1" fillId="0" borderId="60" xfId="16" applyNumberFormat="1" applyFont="1" applyBorder="1" applyAlignment="1">
      <alignment horizontal="center"/>
    </xf>
    <xf numFmtId="166" fontId="1" fillId="0" borderId="8" xfId="16" applyNumberFormat="1" applyFont="1" applyBorder="1" applyAlignment="1">
      <alignment horizontal="center"/>
    </xf>
    <xf numFmtId="166" fontId="1" fillId="0" borderId="61" xfId="16" applyNumberFormat="1" applyFont="1" applyBorder="1" applyAlignment="1">
      <alignment horizontal="center"/>
    </xf>
    <xf numFmtId="3" fontId="1" fillId="0" borderId="54"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8"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3" fontId="10" fillId="0" borderId="0" xfId="0" applyNumberFormat="1" applyFont="1" applyAlignment="1">
      <alignment vertical="top" wrapText="1"/>
    </xf>
    <xf numFmtId="166" fontId="2" fillId="0" borderId="53" xfId="16" applyNumberFormat="1" applyFont="1" applyBorder="1" applyAlignment="1">
      <alignment horizontal="center"/>
    </xf>
    <xf numFmtId="166" fontId="2" fillId="0" borderId="58" xfId="16" applyNumberFormat="1" applyFont="1" applyBorder="1" applyAlignment="1">
      <alignment horizontal="center"/>
    </xf>
    <xf numFmtId="0" fontId="21" fillId="0" borderId="59" xfId="0" applyFont="1" applyFill="1" applyBorder="1" applyAlignment="1">
      <alignment horizontal="left"/>
    </xf>
    <xf numFmtId="0" fontId="21" fillId="0" borderId="62" xfId="0" applyFont="1" applyFill="1" applyBorder="1" applyAlignment="1">
      <alignment horizontal="left"/>
    </xf>
    <xf numFmtId="0" fontId="21" fillId="0" borderId="63" xfId="0" applyFont="1" applyFill="1" applyBorder="1" applyAlignment="1">
      <alignment horizontal="left"/>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4" xfId="0" applyFont="1" applyBorder="1" applyAlignment="1">
      <alignment horizontal="center" wrapText="1"/>
    </xf>
    <xf numFmtId="0" fontId="21" fillId="0" borderId="65" xfId="0" applyFont="1" applyBorder="1" applyAlignment="1">
      <alignment horizontal="center" wrapText="1"/>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21" fillId="0" borderId="0" xfId="0" applyNumberFormat="1"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9296400</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42187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zoomScale="80" zoomScaleNormal="80" workbookViewId="0" topLeftCell="A153">
      <selection activeCell="C175" sqref="C175:N175"/>
    </sheetView>
  </sheetViews>
  <sheetFormatPr defaultColWidth="9.140625" defaultRowHeight="12.75"/>
  <cols>
    <col min="1" max="1" width="2.00390625" style="105" customWidth="1"/>
    <col min="2" max="2" width="2.8515625" style="105" customWidth="1"/>
    <col min="3" max="3" width="41.8515625" style="105" customWidth="1"/>
    <col min="4" max="4" width="12.57421875" style="105" customWidth="1"/>
    <col min="5" max="5" width="63.140625" style="105" customWidth="1"/>
    <col min="6" max="6" width="21.57421875" style="105" customWidth="1"/>
    <col min="7" max="7" width="15.574218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
      <c r="C2" s="363" t="s">
        <v>60</v>
      </c>
      <c r="D2" s="363"/>
      <c r="E2" s="363"/>
      <c r="F2" s="363"/>
      <c r="G2" s="363"/>
      <c r="H2" s="363"/>
      <c r="I2" s="363"/>
      <c r="J2" s="363"/>
      <c r="K2" s="363"/>
      <c r="L2" s="363"/>
      <c r="M2" s="363"/>
      <c r="N2" s="178"/>
    </row>
    <row r="3" ht="14">
      <c r="C3" s="112"/>
    </row>
    <row r="4" spans="3:12" ht="14">
      <c r="C4" s="231" t="s">
        <v>67</v>
      </c>
      <c r="I4" s="176"/>
      <c r="J4" s="112" t="s">
        <v>98</v>
      </c>
      <c r="K4" s="112"/>
      <c r="L4" s="112"/>
    </row>
    <row r="5" spans="3:12" ht="14">
      <c r="C5" s="231" t="s">
        <v>68</v>
      </c>
      <c r="I5" s="175"/>
      <c r="J5" s="112" t="s">
        <v>97</v>
      </c>
      <c r="K5" s="112"/>
      <c r="L5" s="112"/>
    </row>
    <row r="6" ht="13" thickBot="1"/>
    <row r="7" spans="2:15" ht="18.5" thickTop="1">
      <c r="B7" s="207"/>
      <c r="C7" s="232" t="s">
        <v>91</v>
      </c>
      <c r="D7" s="233"/>
      <c r="E7" s="233"/>
      <c r="F7" s="233"/>
      <c r="G7" s="115"/>
      <c r="H7" s="115"/>
      <c r="I7" s="115"/>
      <c r="J7" s="115"/>
      <c r="K7" s="115"/>
      <c r="L7" s="115"/>
      <c r="M7" s="115"/>
      <c r="N7" s="115"/>
      <c r="O7" s="208"/>
    </row>
    <row r="8" spans="2:15" ht="12.75">
      <c r="B8" s="209"/>
      <c r="C8" s="234"/>
      <c r="D8" s="234"/>
      <c r="E8" s="234"/>
      <c r="F8" s="234"/>
      <c r="G8" s="116"/>
      <c r="H8" s="116"/>
      <c r="I8" s="116"/>
      <c r="J8" s="116"/>
      <c r="K8" s="116"/>
      <c r="L8" s="116"/>
      <c r="M8" s="116"/>
      <c r="N8" s="116"/>
      <c r="O8" s="210"/>
    </row>
    <row r="9" spans="2:15" ht="13.5" thickBot="1">
      <c r="B9" s="209"/>
      <c r="C9" s="235" t="s">
        <v>63</v>
      </c>
      <c r="D9" s="235" t="s">
        <v>64</v>
      </c>
      <c r="E9" s="235"/>
      <c r="F9" s="235"/>
      <c r="G9" s="235" t="s">
        <v>65</v>
      </c>
      <c r="H9" s="124"/>
      <c r="I9" s="124"/>
      <c r="J9" s="124"/>
      <c r="K9" s="124"/>
      <c r="L9" s="124"/>
      <c r="M9" s="124"/>
      <c r="N9" s="116"/>
      <c r="O9" s="210"/>
    </row>
    <row r="10" spans="2:15" ht="32.25" customHeight="1" thickBot="1" thickTop="1">
      <c r="B10" s="209"/>
      <c r="C10" s="258" t="s">
        <v>141</v>
      </c>
      <c r="D10" s="234"/>
      <c r="E10" s="234"/>
      <c r="F10" s="234"/>
      <c r="G10" s="138" t="s">
        <v>151</v>
      </c>
      <c r="H10" s="139"/>
      <c r="I10" s="139"/>
      <c r="J10" s="139"/>
      <c r="K10" s="139"/>
      <c r="L10" s="139"/>
      <c r="M10" s="140"/>
      <c r="N10" s="116"/>
      <c r="O10" s="210"/>
    </row>
    <row r="11" spans="2:15" ht="15" thickBot="1">
      <c r="B11" s="209"/>
      <c r="C11" s="236" t="s">
        <v>0</v>
      </c>
      <c r="D11" s="347" t="s">
        <v>76</v>
      </c>
      <c r="E11" s="347"/>
      <c r="F11" s="348"/>
      <c r="G11" s="138" t="s">
        <v>146</v>
      </c>
      <c r="H11" s="139"/>
      <c r="I11" s="139"/>
      <c r="J11" s="139"/>
      <c r="K11" s="139"/>
      <c r="L11" s="139"/>
      <c r="M11" s="140"/>
      <c r="N11" s="116"/>
      <c r="O11" s="211"/>
    </row>
    <row r="12" spans="2:15" ht="15" thickBot="1">
      <c r="B12" s="209"/>
      <c r="C12" s="237" t="s">
        <v>1</v>
      </c>
      <c r="D12" s="341" t="s">
        <v>75</v>
      </c>
      <c r="E12" s="341"/>
      <c r="F12" s="342"/>
      <c r="G12" s="138" t="s">
        <v>147</v>
      </c>
      <c r="H12" s="139"/>
      <c r="I12" s="139"/>
      <c r="J12" s="139"/>
      <c r="K12" s="139"/>
      <c r="L12" s="139"/>
      <c r="M12" s="140"/>
      <c r="N12" s="116"/>
      <c r="O12" s="212"/>
    </row>
    <row r="13" spans="2:15" ht="15" thickBot="1">
      <c r="B13" s="209"/>
      <c r="C13" s="237" t="s">
        <v>10</v>
      </c>
      <c r="D13" s="341" t="s">
        <v>74</v>
      </c>
      <c r="E13" s="341"/>
      <c r="F13" s="342"/>
      <c r="G13" s="138" t="s">
        <v>148</v>
      </c>
      <c r="H13" s="139"/>
      <c r="I13" s="139"/>
      <c r="J13" s="139"/>
      <c r="K13" s="139"/>
      <c r="L13" s="139"/>
      <c r="M13" s="140"/>
      <c r="N13" s="116"/>
      <c r="O13" s="213"/>
    </row>
    <row r="14" spans="2:15" ht="15" thickBot="1">
      <c r="B14" s="209"/>
      <c r="C14" s="237" t="s">
        <v>9</v>
      </c>
      <c r="D14" s="357" t="s">
        <v>73</v>
      </c>
      <c r="E14" s="341"/>
      <c r="F14" s="342"/>
      <c r="G14" s="138" t="s">
        <v>149</v>
      </c>
      <c r="H14" s="139"/>
      <c r="I14" s="139"/>
      <c r="J14" s="139"/>
      <c r="K14" s="139"/>
      <c r="L14" s="139"/>
      <c r="M14" s="140"/>
      <c r="N14" s="116"/>
      <c r="O14" s="212"/>
    </row>
    <row r="15" spans="2:15" ht="15" thickBot="1">
      <c r="B15" s="209"/>
      <c r="C15" s="238" t="s">
        <v>2</v>
      </c>
      <c r="D15" s="341" t="s">
        <v>72</v>
      </c>
      <c r="E15" s="341"/>
      <c r="F15" s="342"/>
      <c r="G15" s="138" t="s">
        <v>155</v>
      </c>
      <c r="H15" s="139"/>
      <c r="I15" s="139"/>
      <c r="J15" s="139"/>
      <c r="K15" s="139"/>
      <c r="L15" s="139"/>
      <c r="M15" s="140"/>
      <c r="N15" s="116"/>
      <c r="O15" s="213"/>
    </row>
    <row r="16" spans="2:15" ht="17.25" customHeight="1" thickBot="1">
      <c r="B16" s="209"/>
      <c r="C16" s="238" t="s">
        <v>8</v>
      </c>
      <c r="D16" s="341" t="s">
        <v>103</v>
      </c>
      <c r="E16" s="341"/>
      <c r="F16" s="239"/>
      <c r="G16" s="186" t="s">
        <v>150</v>
      </c>
      <c r="H16" s="117"/>
      <c r="I16" s="117"/>
      <c r="J16" s="118"/>
      <c r="K16" s="118"/>
      <c r="L16" s="118"/>
      <c r="M16" s="118"/>
      <c r="N16" s="118"/>
      <c r="O16" s="213"/>
    </row>
    <row r="17" spans="2:15" ht="15" customHeight="1" thickBot="1">
      <c r="B17" s="209"/>
      <c r="C17" s="240" t="s">
        <v>16</v>
      </c>
      <c r="D17" s="341" t="s">
        <v>69</v>
      </c>
      <c r="E17" s="341"/>
      <c r="F17" s="342"/>
      <c r="G17" s="141">
        <v>20</v>
      </c>
      <c r="H17" s="117"/>
      <c r="I17" s="117"/>
      <c r="J17" s="118"/>
      <c r="K17" s="118"/>
      <c r="L17" s="118"/>
      <c r="M17" s="118"/>
      <c r="N17" s="118"/>
      <c r="O17" s="210"/>
    </row>
    <row r="18" spans="2:15" ht="15" thickBot="1">
      <c r="B18" s="209"/>
      <c r="C18" s="241" t="s">
        <v>27</v>
      </c>
      <c r="D18" s="347" t="s">
        <v>70</v>
      </c>
      <c r="E18" s="347"/>
      <c r="F18" s="348"/>
      <c r="G18" s="142" t="s">
        <v>48</v>
      </c>
      <c r="H18" s="117"/>
      <c r="I18" s="117"/>
      <c r="J18" s="118"/>
      <c r="K18" s="118"/>
      <c r="L18" s="118"/>
      <c r="M18" s="118"/>
      <c r="N18" s="118"/>
      <c r="O18" s="210"/>
    </row>
    <row r="19" spans="2:16" ht="15" thickBot="1">
      <c r="B19" s="209"/>
      <c r="C19" s="241" t="s">
        <v>38</v>
      </c>
      <c r="D19" s="347" t="s">
        <v>132</v>
      </c>
      <c r="E19" s="347"/>
      <c r="F19" s="348"/>
      <c r="G19" s="187">
        <v>2021</v>
      </c>
      <c r="H19" s="117"/>
      <c r="I19" s="117"/>
      <c r="J19" s="118"/>
      <c r="K19" s="118"/>
      <c r="L19" s="118"/>
      <c r="M19" s="118"/>
      <c r="N19" s="118"/>
      <c r="O19" s="210"/>
      <c r="P19" s="214"/>
    </row>
    <row r="20" spans="2:15" ht="28.5" thickBot="1">
      <c r="B20" s="209"/>
      <c r="C20" s="242"/>
      <c r="D20" s="243"/>
      <c r="E20" s="243"/>
      <c r="F20" s="243"/>
      <c r="G20" s="365" t="s">
        <v>34</v>
      </c>
      <c r="H20" s="365"/>
      <c r="I20" s="365"/>
      <c r="J20" s="245" t="s">
        <v>35</v>
      </c>
      <c r="K20" s="246" t="s">
        <v>5</v>
      </c>
      <c r="L20" s="246" t="s">
        <v>104</v>
      </c>
      <c r="O20" s="210"/>
    </row>
    <row r="21" spans="2:15" ht="15" thickBot="1">
      <c r="B21" s="209"/>
      <c r="C21" s="242" t="s">
        <v>61</v>
      </c>
      <c r="D21" s="244" t="s">
        <v>71</v>
      </c>
      <c r="E21" s="244"/>
      <c r="F21" s="244"/>
      <c r="G21" s="143" t="s">
        <v>152</v>
      </c>
      <c r="H21" s="144"/>
      <c r="I21" s="145"/>
      <c r="J21" s="146"/>
      <c r="K21" s="326" t="s">
        <v>153</v>
      </c>
      <c r="L21" s="146"/>
      <c r="O21" s="210"/>
    </row>
    <row r="22" spans="2:15" ht="15" thickBot="1">
      <c r="B22" s="209"/>
      <c r="C22" s="242"/>
      <c r="D22" s="244"/>
      <c r="E22" s="244"/>
      <c r="F22" s="244"/>
      <c r="G22" s="143"/>
      <c r="H22" s="144"/>
      <c r="I22" s="145"/>
      <c r="J22" s="146"/>
      <c r="K22" s="146"/>
      <c r="L22" s="146"/>
      <c r="O22" s="210"/>
    </row>
    <row r="23" spans="2:15" ht="15" thickBot="1">
      <c r="B23" s="209"/>
      <c r="C23" s="242"/>
      <c r="D23" s="244"/>
      <c r="E23" s="244"/>
      <c r="F23" s="244"/>
      <c r="G23" s="143"/>
      <c r="H23" s="144"/>
      <c r="I23" s="145"/>
      <c r="J23" s="146"/>
      <c r="K23" s="146"/>
      <c r="L23" s="146"/>
      <c r="O23" s="210"/>
    </row>
    <row r="24" spans="2:15" ht="15" thickBot="1">
      <c r="B24" s="209"/>
      <c r="C24" s="242"/>
      <c r="D24" s="244"/>
      <c r="E24" s="244"/>
      <c r="F24" s="244"/>
      <c r="G24" s="143"/>
      <c r="H24" s="144"/>
      <c r="I24" s="145"/>
      <c r="J24" s="146"/>
      <c r="K24" s="146"/>
      <c r="L24" s="146"/>
      <c r="O24" s="210"/>
    </row>
    <row r="25" spans="2:15" ht="15" thickBot="1">
      <c r="B25" s="209"/>
      <c r="C25" s="242"/>
      <c r="D25" s="244"/>
      <c r="E25" s="244"/>
      <c r="F25" s="244"/>
      <c r="G25" s="143"/>
      <c r="H25" s="144"/>
      <c r="I25" s="145"/>
      <c r="J25" s="146"/>
      <c r="K25" s="146"/>
      <c r="L25" s="146"/>
      <c r="O25" s="210"/>
    </row>
    <row r="26" spans="2:15" ht="15" thickBot="1">
      <c r="B26" s="209"/>
      <c r="C26" s="242"/>
      <c r="D26" s="244"/>
      <c r="E26" s="244"/>
      <c r="F26" s="244"/>
      <c r="G26" s="143"/>
      <c r="H26" s="144"/>
      <c r="I26" s="145"/>
      <c r="J26" s="146"/>
      <c r="K26" s="146"/>
      <c r="L26" s="146"/>
      <c r="O26" s="210"/>
    </row>
    <row r="27" spans="2:15" ht="14.5" hidden="1" thickBot="1">
      <c r="B27" s="209"/>
      <c r="C27" s="242"/>
      <c r="D27" s="228"/>
      <c r="E27" s="243"/>
      <c r="F27" s="243"/>
      <c r="G27" s="113"/>
      <c r="H27" s="119"/>
      <c r="I27" s="119"/>
      <c r="J27" s="121"/>
      <c r="K27" s="121"/>
      <c r="L27" s="121"/>
      <c r="M27" s="121"/>
      <c r="N27" s="121"/>
      <c r="O27" s="210"/>
    </row>
    <row r="28" spans="2:15" ht="14.5" thickBot="1">
      <c r="B28" s="209"/>
      <c r="C28" s="242"/>
      <c r="D28" s="243"/>
      <c r="E28" s="243"/>
      <c r="F28" s="243"/>
      <c r="G28" s="119"/>
      <c r="H28" s="119"/>
      <c r="I28" s="119"/>
      <c r="J28" s="121"/>
      <c r="K28" s="121"/>
      <c r="L28" s="121"/>
      <c r="M28" s="121"/>
      <c r="N28" s="121"/>
      <c r="O28" s="210"/>
    </row>
    <row r="29" spans="2:15" ht="15" thickBot="1">
      <c r="B29" s="209"/>
      <c r="C29" s="242" t="s">
        <v>62</v>
      </c>
      <c r="D29" s="244" t="s">
        <v>102</v>
      </c>
      <c r="E29" s="243"/>
      <c r="F29" s="243"/>
      <c r="G29" s="185"/>
      <c r="H29" s="185"/>
      <c r="I29" s="185"/>
      <c r="M29" s="121"/>
      <c r="N29" s="121"/>
      <c r="O29" s="210"/>
    </row>
    <row r="30" spans="2:15" ht="15" hidden="1" thickBot="1">
      <c r="B30" s="209"/>
      <c r="C30" s="119"/>
      <c r="D30" s="122"/>
      <c r="E30" s="120"/>
      <c r="F30" s="120"/>
      <c r="G30" s="147"/>
      <c r="H30" s="147"/>
      <c r="I30" s="147"/>
      <c r="M30" s="121"/>
      <c r="N30" s="121"/>
      <c r="O30" s="210"/>
    </row>
    <row r="31" spans="2:15" ht="15" hidden="1" thickBot="1">
      <c r="B31" s="209"/>
      <c r="C31" s="119"/>
      <c r="D31" s="122"/>
      <c r="E31" s="120"/>
      <c r="F31" s="120"/>
      <c r="G31" s="120"/>
      <c r="H31" s="120"/>
      <c r="I31" s="215" t="s">
        <v>48</v>
      </c>
      <c r="J31" s="215" t="s">
        <v>50</v>
      </c>
      <c r="K31" s="298"/>
      <c r="L31" s="298"/>
      <c r="M31" s="121"/>
      <c r="N31" s="121"/>
      <c r="O31" s="210"/>
    </row>
    <row r="32" spans="2:15" ht="13" thickBot="1">
      <c r="B32" s="216"/>
      <c r="C32" s="123"/>
      <c r="D32" s="123"/>
      <c r="E32" s="123"/>
      <c r="F32" s="123"/>
      <c r="G32" s="123"/>
      <c r="H32" s="123"/>
      <c r="I32" s="123"/>
      <c r="J32" s="124"/>
      <c r="K32" s="124"/>
      <c r="L32" s="124"/>
      <c r="M32" s="124"/>
      <c r="N32" s="124"/>
      <c r="O32" s="217"/>
    </row>
    <row r="33" spans="2:15" ht="13.5" thickBot="1" thickTop="1">
      <c r="B33" s="116"/>
      <c r="C33" s="125"/>
      <c r="D33" s="125"/>
      <c r="E33" s="125"/>
      <c r="F33" s="125"/>
      <c r="G33" s="125"/>
      <c r="H33" s="125"/>
      <c r="I33" s="125"/>
      <c r="J33" s="116"/>
      <c r="K33" s="116"/>
      <c r="L33" s="116"/>
      <c r="M33" s="116"/>
      <c r="N33" s="116"/>
      <c r="O33" s="116"/>
    </row>
    <row r="34" spans="2:15" ht="18.5" thickTop="1">
      <c r="B34" s="207"/>
      <c r="C34" s="126" t="s">
        <v>92</v>
      </c>
      <c r="D34" s="127"/>
      <c r="E34" s="127"/>
      <c r="F34" s="127"/>
      <c r="G34" s="127"/>
      <c r="H34" s="127"/>
      <c r="I34" s="127"/>
      <c r="J34" s="115"/>
      <c r="K34" s="115"/>
      <c r="L34" s="115"/>
      <c r="M34" s="115"/>
      <c r="N34" s="115"/>
      <c r="O34" s="208"/>
    </row>
    <row r="35" spans="2:15" ht="6.75" customHeight="1">
      <c r="B35" s="209"/>
      <c r="C35" s="125"/>
      <c r="D35" s="125"/>
      <c r="E35" s="125"/>
      <c r="F35" s="125"/>
      <c r="G35" s="125"/>
      <c r="H35" s="125"/>
      <c r="I35" s="125"/>
      <c r="J35" s="116"/>
      <c r="K35" s="116"/>
      <c r="L35" s="116"/>
      <c r="M35" s="116"/>
      <c r="N35" s="116"/>
      <c r="O35" s="210"/>
    </row>
    <row r="36" spans="2:15" ht="117.75" customHeight="1">
      <c r="B36" s="209"/>
      <c r="C36" s="366" t="s">
        <v>124</v>
      </c>
      <c r="D36" s="366"/>
      <c r="E36" s="366"/>
      <c r="F36" s="366"/>
      <c r="G36" s="366"/>
      <c r="H36" s="366"/>
      <c r="I36" s="366"/>
      <c r="J36" s="366"/>
      <c r="K36" s="366"/>
      <c r="L36" s="366"/>
      <c r="M36" s="366"/>
      <c r="N36" s="182"/>
      <c r="O36" s="210"/>
    </row>
    <row r="37" spans="2:15" ht="16.5" customHeight="1" thickBot="1">
      <c r="B37" s="209"/>
      <c r="C37" s="235" t="s">
        <v>63</v>
      </c>
      <c r="D37" s="235" t="s">
        <v>64</v>
      </c>
      <c r="E37" s="235"/>
      <c r="F37" s="235"/>
      <c r="G37" s="235" t="s">
        <v>65</v>
      </c>
      <c r="H37" s="247"/>
      <c r="I37" s="247"/>
      <c r="J37" s="247"/>
      <c r="K37" s="247"/>
      <c r="L37" s="247"/>
      <c r="M37" s="247"/>
      <c r="N37" s="116"/>
      <c r="O37" s="210"/>
    </row>
    <row r="38" spans="2:15" ht="6.75" customHeight="1" thickBot="1" thickTop="1">
      <c r="B38" s="209"/>
      <c r="C38" s="119"/>
      <c r="D38" s="128"/>
      <c r="E38" s="128"/>
      <c r="F38" s="128"/>
      <c r="G38" s="119"/>
      <c r="H38" s="119"/>
      <c r="I38" s="119"/>
      <c r="J38" s="121"/>
      <c r="K38" s="121"/>
      <c r="L38" s="121"/>
      <c r="M38" s="121"/>
      <c r="N38" s="121"/>
      <c r="O38" s="210"/>
    </row>
    <row r="39" spans="2:15" ht="28.5" customHeight="1" thickBot="1">
      <c r="B39" s="209"/>
      <c r="C39" s="315" t="s">
        <v>134</v>
      </c>
      <c r="D39" s="356" t="s">
        <v>135</v>
      </c>
      <c r="E39" s="356"/>
      <c r="F39" s="356"/>
      <c r="G39" s="194" t="s">
        <v>44</v>
      </c>
      <c r="H39" s="119"/>
      <c r="I39" s="119"/>
      <c r="J39" s="121"/>
      <c r="K39" s="121"/>
      <c r="L39" s="121"/>
      <c r="M39" s="121"/>
      <c r="N39" s="121"/>
      <c r="O39" s="210"/>
    </row>
    <row r="40" spans="2:15" ht="28.5" customHeight="1" thickBot="1">
      <c r="B40" s="209"/>
      <c r="C40" s="248" t="s">
        <v>36</v>
      </c>
      <c r="D40" s="361" t="s">
        <v>77</v>
      </c>
      <c r="E40" s="361"/>
      <c r="F40" s="362"/>
      <c r="G40" s="316"/>
      <c r="H40" s="119"/>
      <c r="I40" s="119"/>
      <c r="J40" s="121"/>
      <c r="K40" s="121"/>
      <c r="L40" s="121"/>
      <c r="M40" s="121"/>
      <c r="N40" s="121"/>
      <c r="O40" s="210"/>
    </row>
    <row r="41" spans="2:15" ht="27" customHeight="1" thickBot="1">
      <c r="B41" s="209"/>
      <c r="C41" s="248" t="s">
        <v>37</v>
      </c>
      <c r="D41" s="361" t="s">
        <v>78</v>
      </c>
      <c r="E41" s="361"/>
      <c r="F41" s="362"/>
      <c r="G41" s="317"/>
      <c r="H41" s="119"/>
      <c r="I41" s="119"/>
      <c r="J41" s="121"/>
      <c r="K41" s="121"/>
      <c r="L41" s="121"/>
      <c r="M41" s="121"/>
      <c r="N41" s="121"/>
      <c r="O41" s="210"/>
    </row>
    <row r="42" spans="2:15" ht="12.75" customHeight="1" thickBot="1">
      <c r="B42" s="209"/>
      <c r="C42" s="114"/>
      <c r="D42" s="180"/>
      <c r="E42" s="180"/>
      <c r="F42" s="180"/>
      <c r="G42" s="180"/>
      <c r="H42" s="119"/>
      <c r="I42" s="119"/>
      <c r="J42" s="121"/>
      <c r="K42" s="121"/>
      <c r="L42" s="121"/>
      <c r="M42" s="121"/>
      <c r="N42" s="121"/>
      <c r="O42" s="210"/>
    </row>
    <row r="43" spans="2:15" ht="42" customHeight="1" thickBot="1">
      <c r="B43" s="209"/>
      <c r="C43" s="248" t="s">
        <v>118</v>
      </c>
      <c r="D43" s="349" t="s">
        <v>154</v>
      </c>
      <c r="E43" s="350"/>
      <c r="F43" s="350"/>
      <c r="G43" s="350"/>
      <c r="H43" s="350"/>
      <c r="I43" s="351"/>
      <c r="J43" s="121"/>
      <c r="K43" s="121"/>
      <c r="L43" s="121"/>
      <c r="M43" s="121"/>
      <c r="N43" s="121"/>
      <c r="O43" s="210"/>
    </row>
    <row r="44" spans="2:15" ht="13" thickBot="1">
      <c r="B44" s="216"/>
      <c r="C44" s="123"/>
      <c r="D44" s="123"/>
      <c r="E44" s="123"/>
      <c r="F44" s="123"/>
      <c r="G44" s="123"/>
      <c r="H44" s="123"/>
      <c r="I44" s="123"/>
      <c r="J44" s="124"/>
      <c r="K44" s="124"/>
      <c r="L44" s="124"/>
      <c r="M44" s="124"/>
      <c r="N44" s="124"/>
      <c r="O44" s="217"/>
    </row>
    <row r="45" spans="2:15" ht="13.5" thickBot="1" thickTop="1">
      <c r="B45" s="116"/>
      <c r="C45" s="125"/>
      <c r="D45" s="125"/>
      <c r="E45" s="125"/>
      <c r="F45" s="125"/>
      <c r="G45" s="125"/>
      <c r="H45" s="125"/>
      <c r="I45" s="125"/>
      <c r="J45" s="116"/>
      <c r="K45" s="116"/>
      <c r="L45" s="116"/>
      <c r="M45" s="116"/>
      <c r="N45" s="116"/>
      <c r="O45" s="116"/>
    </row>
    <row r="46" spans="2:15" ht="18.5" thickTop="1">
      <c r="B46" s="207"/>
      <c r="C46" s="249" t="s">
        <v>93</v>
      </c>
      <c r="D46" s="250"/>
      <c r="E46" s="250"/>
      <c r="F46" s="250"/>
      <c r="G46" s="250"/>
      <c r="H46" s="250"/>
      <c r="I46" s="250"/>
      <c r="J46" s="233"/>
      <c r="K46" s="233"/>
      <c r="L46" s="233"/>
      <c r="M46" s="233"/>
      <c r="N46" s="115"/>
      <c r="O46" s="208"/>
    </row>
    <row r="47" spans="2:15" ht="11.25" customHeight="1">
      <c r="B47" s="209"/>
      <c r="C47" s="251"/>
      <c r="D47" s="252"/>
      <c r="E47" s="252"/>
      <c r="F47" s="252"/>
      <c r="G47" s="252"/>
      <c r="H47" s="252"/>
      <c r="I47" s="252"/>
      <c r="J47" s="234"/>
      <c r="K47" s="234"/>
      <c r="L47" s="234"/>
      <c r="M47" s="234"/>
      <c r="N47" s="116"/>
      <c r="O47" s="210"/>
    </row>
    <row r="48" spans="2:15" ht="196.5" customHeight="1" thickBot="1">
      <c r="B48" s="209"/>
      <c r="C48" s="352" t="s">
        <v>99</v>
      </c>
      <c r="D48" s="352"/>
      <c r="E48" s="352"/>
      <c r="F48" s="352"/>
      <c r="G48" s="352"/>
      <c r="H48" s="352"/>
      <c r="I48" s="352"/>
      <c r="J48" s="352"/>
      <c r="K48" s="352"/>
      <c r="L48" s="352"/>
      <c r="M48" s="352"/>
      <c r="N48" s="188"/>
      <c r="O48" s="210"/>
    </row>
    <row r="49" spans="2:22" ht="14" thickTop="1">
      <c r="B49" s="209"/>
      <c r="C49" s="130"/>
      <c r="D49" s="131" t="s">
        <v>50</v>
      </c>
      <c r="E49" s="130"/>
      <c r="F49" s="130"/>
      <c r="G49" s="130"/>
      <c r="H49" s="130"/>
      <c r="I49" s="130"/>
      <c r="J49" s="130"/>
      <c r="K49" s="130"/>
      <c r="L49" s="130"/>
      <c r="M49" s="130"/>
      <c r="N49" s="130"/>
      <c r="O49" s="218"/>
      <c r="P49" s="219"/>
      <c r="Q49" s="219"/>
      <c r="R49" s="219"/>
      <c r="S49" s="219"/>
      <c r="T49" s="220"/>
      <c r="U49" s="220"/>
      <c r="V49" s="220"/>
    </row>
    <row r="50" spans="2:15" ht="15.5">
      <c r="B50" s="209"/>
      <c r="C50" s="253" t="s">
        <v>95</v>
      </c>
      <c r="D50" s="116"/>
      <c r="E50" s="116"/>
      <c r="F50" s="116"/>
      <c r="G50" s="125"/>
      <c r="H50" s="125"/>
      <c r="I50" s="125"/>
      <c r="J50" s="116"/>
      <c r="K50" s="116"/>
      <c r="L50" s="116"/>
      <c r="M50" s="116"/>
      <c r="N50" s="116"/>
      <c r="O50" s="210"/>
    </row>
    <row r="51" spans="2:15" ht="8.25" customHeight="1" thickBot="1">
      <c r="B51" s="209"/>
      <c r="C51" s="254"/>
      <c r="D51" s="116"/>
      <c r="E51" s="116"/>
      <c r="F51" s="116"/>
      <c r="G51" s="125"/>
      <c r="H51" s="125"/>
      <c r="I51" s="125"/>
      <c r="J51" s="116"/>
      <c r="K51" s="116"/>
      <c r="L51" s="116"/>
      <c r="M51" s="116"/>
      <c r="N51" s="116"/>
      <c r="O51" s="210"/>
    </row>
    <row r="52" spans="2:15" ht="29.5" thickBot="1">
      <c r="B52" s="209"/>
      <c r="C52" s="255" t="s">
        <v>79</v>
      </c>
      <c r="D52" s="194" t="s">
        <v>44</v>
      </c>
      <c r="E52" s="255" t="s">
        <v>81</v>
      </c>
      <c r="F52" s="148"/>
      <c r="G52" s="121"/>
      <c r="I52" s="119"/>
      <c r="J52" s="121"/>
      <c r="K52" s="121"/>
      <c r="L52" s="121"/>
      <c r="O52" s="210"/>
    </row>
    <row r="53" spans="2:15" ht="15" thickBot="1">
      <c r="B53" s="209"/>
      <c r="C53" s="256"/>
      <c r="D53" s="121"/>
      <c r="E53" s="258"/>
      <c r="F53" s="121"/>
      <c r="G53" s="119"/>
      <c r="H53" s="119"/>
      <c r="I53" s="119"/>
      <c r="J53" s="121"/>
      <c r="K53" s="121"/>
      <c r="L53" s="121"/>
      <c r="M53" s="121"/>
      <c r="N53" s="121"/>
      <c r="O53" s="210"/>
    </row>
    <row r="54" spans="2:15" ht="29.5" thickBot="1">
      <c r="B54" s="209"/>
      <c r="C54" s="255" t="s">
        <v>80</v>
      </c>
      <c r="D54" s="194" t="s">
        <v>44</v>
      </c>
      <c r="E54" s="255" t="s">
        <v>82</v>
      </c>
      <c r="F54" s="148"/>
      <c r="G54" s="121"/>
      <c r="H54" s="119"/>
      <c r="I54" s="119"/>
      <c r="J54" s="121"/>
      <c r="K54" s="121"/>
      <c r="L54" s="121"/>
      <c r="M54" s="121"/>
      <c r="N54" s="121"/>
      <c r="O54" s="210"/>
    </row>
    <row r="55" spans="2:15" ht="15" customHeight="1">
      <c r="B55" s="209"/>
      <c r="C55" s="256"/>
      <c r="D55" s="121"/>
      <c r="E55" s="121"/>
      <c r="F55" s="121"/>
      <c r="G55" s="119"/>
      <c r="H55" s="119"/>
      <c r="I55" s="119"/>
      <c r="J55" s="121"/>
      <c r="K55" s="121"/>
      <c r="L55" s="121"/>
      <c r="M55" s="121"/>
      <c r="N55" s="121"/>
      <c r="O55" s="210"/>
    </row>
    <row r="56" spans="2:15" ht="14.5">
      <c r="B56" s="209"/>
      <c r="C56" s="244" t="s">
        <v>83</v>
      </c>
      <c r="D56" s="119"/>
      <c r="E56" s="119"/>
      <c r="F56" s="119"/>
      <c r="G56" s="119"/>
      <c r="H56" s="119"/>
      <c r="I56" s="119"/>
      <c r="J56" s="119"/>
      <c r="K56" s="119"/>
      <c r="L56" s="119"/>
      <c r="M56" s="119"/>
      <c r="N56" s="119"/>
      <c r="O56" s="210"/>
    </row>
    <row r="57" spans="2:15" ht="41.25" customHeight="1" thickBot="1">
      <c r="B57" s="209"/>
      <c r="C57" s="257" t="s">
        <v>34</v>
      </c>
      <c r="D57" s="259" t="s">
        <v>39</v>
      </c>
      <c r="E57" s="367" t="s">
        <v>20</v>
      </c>
      <c r="F57" s="367"/>
      <c r="G57" s="260">
        <v>2021</v>
      </c>
      <c r="H57" s="261">
        <f>G57+1</f>
        <v>2022</v>
      </c>
      <c r="I57" s="261">
        <f>H57+1</f>
        <v>2023</v>
      </c>
      <c r="J57" s="261">
        <f>I57+1</f>
        <v>2024</v>
      </c>
      <c r="K57" s="261">
        <f>J57+1</f>
        <v>2025</v>
      </c>
      <c r="L57" s="261">
        <f>K57+1</f>
        <v>2026</v>
      </c>
      <c r="M57" s="262" t="s">
        <v>41</v>
      </c>
      <c r="N57" s="262" t="str">
        <f>CONCATENATE("Sum of Revenues Prior to ",G$19)</f>
        <v>Sum of Revenues Prior to 2021</v>
      </c>
      <c r="O57" s="210"/>
    </row>
    <row r="58" spans="2:15" ht="15" thickBot="1">
      <c r="B58" s="209"/>
      <c r="C58" s="157"/>
      <c r="D58" s="158" t="s">
        <v>50</v>
      </c>
      <c r="E58" s="343"/>
      <c r="F58" s="344"/>
      <c r="G58" s="151"/>
      <c r="H58" s="151"/>
      <c r="I58" s="151"/>
      <c r="J58" s="151"/>
      <c r="K58" s="151"/>
      <c r="L58" s="151"/>
      <c r="M58" s="151"/>
      <c r="N58" s="192"/>
      <c r="O58" s="210"/>
    </row>
    <row r="59" spans="2:15" ht="15" thickBot="1">
      <c r="B59" s="209"/>
      <c r="C59" s="157"/>
      <c r="D59" s="158" t="s">
        <v>50</v>
      </c>
      <c r="E59" s="149"/>
      <c r="F59" s="150"/>
      <c r="G59" s="151"/>
      <c r="H59" s="151"/>
      <c r="I59" s="152"/>
      <c r="J59" s="152"/>
      <c r="K59" s="152"/>
      <c r="L59" s="152"/>
      <c r="M59" s="152"/>
      <c r="N59" s="192"/>
      <c r="O59" s="210"/>
    </row>
    <row r="60" spans="2:15" ht="15" hidden="1" thickBot="1">
      <c r="B60" s="209"/>
      <c r="C60" s="157"/>
      <c r="D60" s="158" t="s">
        <v>50</v>
      </c>
      <c r="E60" s="149"/>
      <c r="F60" s="150"/>
      <c r="G60" s="151"/>
      <c r="H60" s="151"/>
      <c r="I60" s="152"/>
      <c r="J60" s="300"/>
      <c r="K60" s="301"/>
      <c r="L60" s="301"/>
      <c r="M60" s="191"/>
      <c r="N60" s="192"/>
      <c r="O60" s="210"/>
    </row>
    <row r="61" spans="2:15" ht="15" hidden="1" thickBot="1">
      <c r="B61" s="209"/>
      <c r="C61" s="157"/>
      <c r="D61" s="158" t="s">
        <v>50</v>
      </c>
      <c r="E61" s="149"/>
      <c r="F61" s="150"/>
      <c r="G61" s="151"/>
      <c r="H61" s="151"/>
      <c r="I61" s="152"/>
      <c r="J61" s="151"/>
      <c r="K61" s="191"/>
      <c r="L61" s="191"/>
      <c r="M61" s="191"/>
      <c r="N61" s="192"/>
      <c r="O61" s="210"/>
    </row>
    <row r="62" spans="2:15" ht="15" hidden="1" thickBot="1">
      <c r="B62" s="209"/>
      <c r="C62" s="157"/>
      <c r="D62" s="158" t="s">
        <v>50</v>
      </c>
      <c r="E62" s="149"/>
      <c r="F62" s="150"/>
      <c r="G62" s="151"/>
      <c r="H62" s="151"/>
      <c r="I62" s="152"/>
      <c r="J62" s="151"/>
      <c r="K62" s="191"/>
      <c r="L62" s="191"/>
      <c r="M62" s="191"/>
      <c r="N62" s="192"/>
      <c r="O62" s="210"/>
    </row>
    <row r="63" spans="2:15" ht="15" hidden="1" thickBot="1">
      <c r="B63" s="209"/>
      <c r="C63" s="157"/>
      <c r="D63" s="158" t="s">
        <v>50</v>
      </c>
      <c r="E63" s="149"/>
      <c r="F63" s="150"/>
      <c r="G63" s="151"/>
      <c r="H63" s="151"/>
      <c r="I63" s="152"/>
      <c r="J63" s="151"/>
      <c r="K63" s="191"/>
      <c r="L63" s="191"/>
      <c r="M63" s="191"/>
      <c r="N63" s="192"/>
      <c r="O63" s="210"/>
    </row>
    <row r="64" spans="2:15" ht="13" thickBot="1">
      <c r="B64" s="209"/>
      <c r="C64" s="136"/>
      <c r="D64" s="136"/>
      <c r="E64" s="136"/>
      <c r="F64" s="136"/>
      <c r="G64" s="136"/>
      <c r="H64" s="136"/>
      <c r="I64" s="136"/>
      <c r="J64" s="137"/>
      <c r="K64" s="137"/>
      <c r="L64" s="137"/>
      <c r="M64" s="137"/>
      <c r="N64" s="116"/>
      <c r="O64" s="210"/>
    </row>
    <row r="65" spans="2:15" ht="13" thickTop="1">
      <c r="B65" s="209"/>
      <c r="C65" s="125"/>
      <c r="D65" s="125"/>
      <c r="E65" s="125"/>
      <c r="F65" s="125"/>
      <c r="G65" s="125"/>
      <c r="H65" s="125"/>
      <c r="I65" s="125"/>
      <c r="J65" s="116"/>
      <c r="K65" s="116"/>
      <c r="L65" s="116"/>
      <c r="M65" s="116"/>
      <c r="N65" s="116"/>
      <c r="O65" s="210"/>
    </row>
    <row r="66" spans="2:15" ht="15.5">
      <c r="B66" s="209"/>
      <c r="C66" s="253" t="s">
        <v>94</v>
      </c>
      <c r="D66" s="252"/>
      <c r="E66" s="252"/>
      <c r="F66" s="252"/>
      <c r="G66" s="252"/>
      <c r="H66" s="252"/>
      <c r="I66" s="252"/>
      <c r="J66" s="234"/>
      <c r="K66" s="234"/>
      <c r="L66" s="234"/>
      <c r="M66" s="234"/>
      <c r="N66" s="116"/>
      <c r="O66" s="210"/>
    </row>
    <row r="67" spans="2:15" ht="7.5" customHeight="1">
      <c r="B67" s="209"/>
      <c r="C67" s="253"/>
      <c r="D67" s="252"/>
      <c r="E67" s="252"/>
      <c r="F67" s="252"/>
      <c r="G67" s="252"/>
      <c r="H67" s="252"/>
      <c r="I67" s="252"/>
      <c r="J67" s="234"/>
      <c r="K67" s="234"/>
      <c r="L67" s="234"/>
      <c r="M67" s="234"/>
      <c r="N67" s="116"/>
      <c r="O67" s="210"/>
    </row>
    <row r="68" spans="2:35" ht="15" customHeight="1">
      <c r="B68" s="209"/>
      <c r="C68" s="353" t="s">
        <v>84</v>
      </c>
      <c r="D68" s="354"/>
      <c r="E68" s="354"/>
      <c r="F68" s="354"/>
      <c r="G68" s="354"/>
      <c r="H68" s="354"/>
      <c r="I68" s="354"/>
      <c r="J68" s="354"/>
      <c r="K68" s="354"/>
      <c r="L68" s="354"/>
      <c r="M68" s="354"/>
      <c r="N68" s="183"/>
      <c r="O68" s="221"/>
      <c r="P68" s="222"/>
      <c r="Q68" s="222"/>
      <c r="R68" s="222"/>
      <c r="S68" s="222"/>
      <c r="T68" s="116"/>
      <c r="U68" s="116"/>
      <c r="V68" s="116"/>
      <c r="W68" s="116"/>
      <c r="X68" s="116"/>
      <c r="Y68" s="116"/>
      <c r="Z68" s="116"/>
      <c r="AA68" s="116"/>
      <c r="AB68" s="116"/>
      <c r="AC68" s="116"/>
      <c r="AD68" s="116"/>
      <c r="AE68" s="116"/>
      <c r="AF68" s="116"/>
      <c r="AG68" s="116"/>
      <c r="AH68" s="116"/>
      <c r="AI68" s="116"/>
    </row>
    <row r="69" spans="2:15" ht="9" customHeight="1">
      <c r="B69" s="209"/>
      <c r="C69" s="364"/>
      <c r="D69" s="364"/>
      <c r="E69" s="364"/>
      <c r="F69" s="364"/>
      <c r="G69" s="263"/>
      <c r="H69" s="263"/>
      <c r="I69" s="263"/>
      <c r="J69" s="264"/>
      <c r="K69" s="264"/>
      <c r="L69" s="264"/>
      <c r="M69" s="264"/>
      <c r="N69" s="132"/>
      <c r="O69" s="210"/>
    </row>
    <row r="70" spans="2:15" ht="19.5" customHeight="1">
      <c r="B70" s="209"/>
      <c r="C70" s="265" t="s">
        <v>66</v>
      </c>
      <c r="D70" s="266"/>
      <c r="E70" s="266"/>
      <c r="F70" s="266"/>
      <c r="G70" s="263"/>
      <c r="H70" s="263"/>
      <c r="I70" s="263"/>
      <c r="J70" s="264"/>
      <c r="K70" s="264"/>
      <c r="L70" s="264"/>
      <c r="M70" s="264"/>
      <c r="N70" s="132"/>
      <c r="O70" s="210"/>
    </row>
    <row r="71" spans="2:15" ht="13.5" customHeight="1">
      <c r="B71" s="209"/>
      <c r="C71" s="267" t="s">
        <v>21</v>
      </c>
      <c r="D71" s="268"/>
      <c r="E71" s="361" t="s">
        <v>85</v>
      </c>
      <c r="F71" s="361"/>
      <c r="G71" s="361"/>
      <c r="H71" s="361"/>
      <c r="I71" s="361"/>
      <c r="J71" s="361"/>
      <c r="K71" s="361"/>
      <c r="L71" s="361"/>
      <c r="M71" s="361"/>
      <c r="N71" s="180"/>
      <c r="O71" s="210"/>
    </row>
    <row r="72" spans="2:15" ht="13.5" customHeight="1">
      <c r="B72" s="209"/>
      <c r="C72" s="267" t="s">
        <v>25</v>
      </c>
      <c r="D72" s="268"/>
      <c r="E72" s="345" t="s">
        <v>86</v>
      </c>
      <c r="F72" s="345"/>
      <c r="G72" s="345"/>
      <c r="H72" s="345"/>
      <c r="I72" s="345"/>
      <c r="J72" s="345"/>
      <c r="K72" s="345"/>
      <c r="L72" s="345"/>
      <c r="M72" s="345"/>
      <c r="N72" s="181"/>
      <c r="O72" s="210"/>
    </row>
    <row r="73" spans="2:15" ht="14.5">
      <c r="B73" s="209"/>
      <c r="C73" s="267" t="s">
        <v>53</v>
      </c>
      <c r="D73" s="268"/>
      <c r="E73" s="345" t="s">
        <v>87</v>
      </c>
      <c r="F73" s="346"/>
      <c r="G73" s="346"/>
      <c r="H73" s="346"/>
      <c r="I73" s="346"/>
      <c r="J73" s="346"/>
      <c r="K73" s="346"/>
      <c r="L73" s="346"/>
      <c r="M73" s="346"/>
      <c r="N73" s="179"/>
      <c r="O73" s="210"/>
    </row>
    <row r="74" spans="2:15" ht="14.5">
      <c r="B74" s="209"/>
      <c r="C74" s="355" t="s">
        <v>55</v>
      </c>
      <c r="D74" s="355"/>
      <c r="E74" s="345" t="s">
        <v>88</v>
      </c>
      <c r="F74" s="346"/>
      <c r="G74" s="346"/>
      <c r="H74" s="346"/>
      <c r="I74" s="346"/>
      <c r="J74" s="346"/>
      <c r="K74" s="346"/>
      <c r="L74" s="346"/>
      <c r="M74" s="346"/>
      <c r="N74" s="179"/>
      <c r="O74" s="210"/>
    </row>
    <row r="75" spans="2:15" ht="14.25" customHeight="1">
      <c r="B75" s="209"/>
      <c r="C75" s="359" t="s">
        <v>56</v>
      </c>
      <c r="D75" s="359"/>
      <c r="E75" s="345" t="s">
        <v>89</v>
      </c>
      <c r="F75" s="345"/>
      <c r="G75" s="345"/>
      <c r="H75" s="345"/>
      <c r="I75" s="345"/>
      <c r="J75" s="345"/>
      <c r="K75" s="345"/>
      <c r="L75" s="345"/>
      <c r="M75" s="345"/>
      <c r="N75" s="181"/>
      <c r="O75" s="210"/>
    </row>
    <row r="76" spans="2:15" ht="14.5">
      <c r="B76" s="209"/>
      <c r="C76" s="355" t="s">
        <v>57</v>
      </c>
      <c r="D76" s="355"/>
      <c r="E76" s="345"/>
      <c r="F76" s="346"/>
      <c r="G76" s="346"/>
      <c r="H76" s="346"/>
      <c r="I76" s="346"/>
      <c r="J76" s="346"/>
      <c r="K76" s="346"/>
      <c r="L76" s="346"/>
      <c r="M76" s="346"/>
      <c r="N76" s="179"/>
      <c r="O76" s="210"/>
    </row>
    <row r="77" spans="2:15" ht="15" customHeight="1">
      <c r="B77" s="209"/>
      <c r="C77" s="360" t="s">
        <v>26</v>
      </c>
      <c r="D77" s="360"/>
      <c r="E77" s="345" t="s">
        <v>90</v>
      </c>
      <c r="F77" s="346"/>
      <c r="G77" s="346"/>
      <c r="H77" s="346"/>
      <c r="I77" s="346"/>
      <c r="J77" s="346"/>
      <c r="K77" s="346"/>
      <c r="L77" s="346"/>
      <c r="M77" s="346"/>
      <c r="N77" s="179"/>
      <c r="O77" s="210"/>
    </row>
    <row r="78" spans="2:15" ht="14.5">
      <c r="B78" s="209"/>
      <c r="C78" s="266"/>
      <c r="D78" s="266"/>
      <c r="E78" s="269"/>
      <c r="F78" s="269"/>
      <c r="G78" s="243"/>
      <c r="H78" s="243"/>
      <c r="I78" s="243"/>
      <c r="J78" s="270"/>
      <c r="K78" s="270"/>
      <c r="L78" s="270"/>
      <c r="M78" s="270"/>
      <c r="N78" s="133"/>
      <c r="O78" s="210"/>
    </row>
    <row r="79" spans="2:15" ht="14.5" thickBot="1">
      <c r="B79" s="209"/>
      <c r="C79" s="271" t="s">
        <v>42</v>
      </c>
      <c r="D79" s="121"/>
      <c r="E79" s="121"/>
      <c r="F79" s="121"/>
      <c r="G79" s="119"/>
      <c r="H79" s="119"/>
      <c r="I79" s="119"/>
      <c r="J79" s="121"/>
      <c r="K79" s="121"/>
      <c r="L79" s="121"/>
      <c r="M79" s="121"/>
      <c r="N79" s="121"/>
      <c r="O79" s="210"/>
    </row>
    <row r="80" spans="2:15" ht="14.5" thickBot="1">
      <c r="B80" s="209"/>
      <c r="C80" s="242" t="s">
        <v>18</v>
      </c>
      <c r="D80" s="121"/>
      <c r="E80" s="156"/>
      <c r="F80" s="121"/>
      <c r="G80" s="242" t="s">
        <v>11</v>
      </c>
      <c r="H80" s="119"/>
      <c r="I80" s="159" t="s">
        <v>50</v>
      </c>
      <c r="J80" s="121"/>
      <c r="K80" s="121"/>
      <c r="L80" s="121"/>
      <c r="M80" s="121"/>
      <c r="N80" s="121"/>
      <c r="O80" s="210"/>
    </row>
    <row r="81" spans="2:15" ht="43" thickBot="1">
      <c r="B81" s="209"/>
      <c r="C81" s="328" t="s">
        <v>40</v>
      </c>
      <c r="D81" s="328"/>
      <c r="E81" s="327" t="s">
        <v>22</v>
      </c>
      <c r="F81" s="327"/>
      <c r="G81" s="260">
        <f>$G$57</f>
        <v>2021</v>
      </c>
      <c r="H81" s="261">
        <f>G81+1</f>
        <v>2022</v>
      </c>
      <c r="I81" s="261">
        <f>H81+1</f>
        <v>2023</v>
      </c>
      <c r="J81" s="261">
        <f>I81+1</f>
        <v>2024</v>
      </c>
      <c r="K81" s="261">
        <f>J81+1</f>
        <v>2025</v>
      </c>
      <c r="L81" s="261">
        <f>K81+1</f>
        <v>2026</v>
      </c>
      <c r="M81" s="262" t="s">
        <v>41</v>
      </c>
      <c r="N81" s="262" t="str">
        <f>CONCATENATE("Sum of Expenditures Prior to ",G$19)</f>
        <v>Sum of Expenditures Prior to 2021</v>
      </c>
      <c r="O81" s="210"/>
    </row>
    <row r="82" spans="2:15" ht="15" thickBot="1">
      <c r="B82" s="209"/>
      <c r="C82" s="272" t="s">
        <v>21</v>
      </c>
      <c r="D82" s="273"/>
      <c r="E82" s="153"/>
      <c r="F82" s="154"/>
      <c r="G82" s="155"/>
      <c r="H82" s="151"/>
      <c r="I82" s="152"/>
      <c r="J82" s="151"/>
      <c r="K82" s="151"/>
      <c r="L82" s="151"/>
      <c r="M82" s="151"/>
      <c r="N82" s="192"/>
      <c r="O82" s="210"/>
    </row>
    <row r="83" spans="2:15" ht="15" thickBot="1">
      <c r="B83" s="209"/>
      <c r="C83" s="272" t="s">
        <v>25</v>
      </c>
      <c r="D83" s="273"/>
      <c r="E83" s="153"/>
      <c r="F83" s="154"/>
      <c r="G83" s="155"/>
      <c r="H83" s="151"/>
      <c r="I83" s="152"/>
      <c r="J83" s="151"/>
      <c r="K83" s="151"/>
      <c r="L83" s="151"/>
      <c r="M83" s="151"/>
      <c r="N83" s="192"/>
      <c r="O83" s="210"/>
    </row>
    <row r="84" spans="2:15" ht="15" thickBot="1">
      <c r="B84" s="209"/>
      <c r="C84" s="272" t="s">
        <v>53</v>
      </c>
      <c r="D84" s="273"/>
      <c r="E84" s="153"/>
      <c r="F84" s="154"/>
      <c r="G84" s="155"/>
      <c r="H84" s="151"/>
      <c r="I84" s="152"/>
      <c r="J84" s="151"/>
      <c r="K84" s="151"/>
      <c r="L84" s="151"/>
      <c r="M84" s="151"/>
      <c r="N84" s="192"/>
      <c r="O84" s="210"/>
    </row>
    <row r="85" spans="2:15" ht="14.25" customHeight="1" thickBot="1">
      <c r="B85" s="209"/>
      <c r="C85" s="331" t="s">
        <v>55</v>
      </c>
      <c r="D85" s="332"/>
      <c r="E85" s="153"/>
      <c r="F85" s="154"/>
      <c r="G85" s="155"/>
      <c r="H85" s="151"/>
      <c r="I85" s="152"/>
      <c r="J85" s="151"/>
      <c r="K85" s="151"/>
      <c r="L85" s="151"/>
      <c r="M85" s="151"/>
      <c r="N85" s="192"/>
      <c r="O85" s="210"/>
    </row>
    <row r="86" spans="2:15" ht="15" customHeight="1" thickBot="1">
      <c r="B86" s="209"/>
      <c r="C86" s="329" t="s">
        <v>56</v>
      </c>
      <c r="D86" s="330"/>
      <c r="E86" s="153"/>
      <c r="F86" s="154"/>
      <c r="G86" s="155"/>
      <c r="H86" s="151"/>
      <c r="I86" s="152"/>
      <c r="J86" s="151"/>
      <c r="K86" s="151"/>
      <c r="L86" s="151"/>
      <c r="M86" s="151"/>
      <c r="N86" s="192"/>
      <c r="O86" s="210"/>
    </row>
    <row r="87" spans="2:15" ht="14.25" customHeight="1" thickBot="1">
      <c r="B87" s="209"/>
      <c r="C87" s="331" t="s">
        <v>57</v>
      </c>
      <c r="D87" s="332"/>
      <c r="E87" s="153"/>
      <c r="F87" s="154"/>
      <c r="G87" s="155"/>
      <c r="H87" s="151"/>
      <c r="I87" s="152"/>
      <c r="J87" s="151"/>
      <c r="K87" s="151"/>
      <c r="L87" s="151"/>
      <c r="M87" s="151"/>
      <c r="N87" s="192"/>
      <c r="O87" s="210"/>
    </row>
    <row r="88" spans="2:15" ht="15" thickBot="1">
      <c r="B88" s="209"/>
      <c r="C88" s="333" t="s">
        <v>26</v>
      </c>
      <c r="D88" s="334"/>
      <c r="E88" s="153"/>
      <c r="F88" s="154"/>
      <c r="G88" s="155"/>
      <c r="H88" s="151"/>
      <c r="I88" s="152"/>
      <c r="J88" s="151"/>
      <c r="K88" s="151"/>
      <c r="L88" s="151"/>
      <c r="M88" s="151"/>
      <c r="N88" s="192"/>
      <c r="O88" s="210"/>
    </row>
    <row r="89" spans="2:15" ht="14">
      <c r="B89" s="209"/>
      <c r="C89" s="119"/>
      <c r="D89" s="119"/>
      <c r="E89" s="119"/>
      <c r="F89" s="119"/>
      <c r="G89" s="119"/>
      <c r="H89" s="119"/>
      <c r="I89" s="119"/>
      <c r="J89" s="121"/>
      <c r="K89" s="121"/>
      <c r="L89" s="121"/>
      <c r="M89" s="121"/>
      <c r="N89" s="121"/>
      <c r="O89" s="210"/>
    </row>
    <row r="90" spans="2:15" ht="14.5" thickBot="1">
      <c r="B90" s="209"/>
      <c r="C90" s="271" t="s">
        <v>45</v>
      </c>
      <c r="D90" s="258"/>
      <c r="E90" s="121"/>
      <c r="F90" s="121"/>
      <c r="G90" s="119"/>
      <c r="H90" s="119"/>
      <c r="I90" s="119"/>
      <c r="J90" s="121"/>
      <c r="K90" s="121"/>
      <c r="L90" s="121"/>
      <c r="M90" s="121"/>
      <c r="N90" s="121"/>
      <c r="O90" s="210"/>
    </row>
    <row r="91" spans="2:15" ht="14.5" thickBot="1">
      <c r="B91" s="209"/>
      <c r="C91" s="242" t="s">
        <v>18</v>
      </c>
      <c r="D91" s="258"/>
      <c r="E91" s="156"/>
      <c r="F91" s="121"/>
      <c r="G91" s="242" t="s">
        <v>11</v>
      </c>
      <c r="H91" s="119"/>
      <c r="I91" s="160" t="s">
        <v>50</v>
      </c>
      <c r="J91" s="121"/>
      <c r="K91" s="121"/>
      <c r="L91" s="121"/>
      <c r="M91" s="121"/>
      <c r="N91" s="121"/>
      <c r="O91" s="210"/>
    </row>
    <row r="92" spans="2:15" ht="43" thickBot="1">
      <c r="B92" s="209"/>
      <c r="C92" s="328" t="s">
        <v>40</v>
      </c>
      <c r="D92" s="328"/>
      <c r="E92" s="327" t="s">
        <v>22</v>
      </c>
      <c r="F92" s="327"/>
      <c r="G92" s="260">
        <f>$G$57</f>
        <v>2021</v>
      </c>
      <c r="H92" s="261">
        <f>G92+1</f>
        <v>2022</v>
      </c>
      <c r="I92" s="261">
        <f>H92+1</f>
        <v>2023</v>
      </c>
      <c r="J92" s="261">
        <f>I92+1</f>
        <v>2024</v>
      </c>
      <c r="K92" s="261">
        <f>J92+1</f>
        <v>2025</v>
      </c>
      <c r="L92" s="261">
        <f>K92+1</f>
        <v>2026</v>
      </c>
      <c r="M92" s="262" t="s">
        <v>41</v>
      </c>
      <c r="N92" s="262" t="str">
        <f>CONCATENATE("Sum of Expenditures Prior to ",G$19)</f>
        <v>Sum of Expenditures Prior to 2021</v>
      </c>
      <c r="O92" s="210"/>
    </row>
    <row r="93" spans="2:15" ht="15" thickBot="1">
      <c r="B93" s="209"/>
      <c r="C93" s="272" t="s">
        <v>21</v>
      </c>
      <c r="D93" s="273"/>
      <c r="E93" s="153"/>
      <c r="F93" s="154"/>
      <c r="G93" s="155"/>
      <c r="H93" s="151"/>
      <c r="I93" s="152"/>
      <c r="J93" s="151"/>
      <c r="K93" s="151"/>
      <c r="L93" s="151"/>
      <c r="M93" s="151"/>
      <c r="N93" s="192"/>
      <c r="O93" s="210"/>
    </row>
    <row r="94" spans="2:15" ht="15" thickBot="1">
      <c r="B94" s="209"/>
      <c r="C94" s="272" t="s">
        <v>25</v>
      </c>
      <c r="D94" s="273"/>
      <c r="E94" s="153"/>
      <c r="F94" s="154"/>
      <c r="G94" s="155"/>
      <c r="H94" s="151"/>
      <c r="I94" s="152"/>
      <c r="J94" s="151"/>
      <c r="K94" s="151"/>
      <c r="L94" s="151"/>
      <c r="M94" s="151"/>
      <c r="N94" s="192"/>
      <c r="O94" s="210"/>
    </row>
    <row r="95" spans="2:15" ht="15" thickBot="1">
      <c r="B95" s="209"/>
      <c r="C95" s="272" t="s">
        <v>53</v>
      </c>
      <c r="D95" s="273"/>
      <c r="E95" s="153"/>
      <c r="F95" s="154"/>
      <c r="G95" s="155"/>
      <c r="H95" s="151"/>
      <c r="I95" s="152"/>
      <c r="J95" s="151"/>
      <c r="K95" s="151"/>
      <c r="L95" s="151"/>
      <c r="M95" s="151"/>
      <c r="N95" s="192"/>
      <c r="O95" s="210"/>
    </row>
    <row r="96" spans="2:15" ht="15" thickBot="1">
      <c r="B96" s="209"/>
      <c r="C96" s="331" t="s">
        <v>55</v>
      </c>
      <c r="D96" s="332"/>
      <c r="E96" s="153"/>
      <c r="F96" s="154"/>
      <c r="G96" s="155"/>
      <c r="H96" s="151"/>
      <c r="I96" s="152"/>
      <c r="J96" s="151"/>
      <c r="K96" s="151"/>
      <c r="L96" s="151"/>
      <c r="M96" s="151"/>
      <c r="N96" s="192"/>
      <c r="O96" s="210"/>
    </row>
    <row r="97" spans="2:15" ht="15" thickBot="1">
      <c r="B97" s="209"/>
      <c r="C97" s="329" t="s">
        <v>56</v>
      </c>
      <c r="D97" s="330"/>
      <c r="E97" s="153"/>
      <c r="F97" s="154"/>
      <c r="G97" s="155"/>
      <c r="H97" s="151"/>
      <c r="I97" s="152"/>
      <c r="J97" s="151"/>
      <c r="K97" s="151"/>
      <c r="L97" s="151"/>
      <c r="M97" s="151"/>
      <c r="N97" s="192"/>
      <c r="O97" s="210"/>
    </row>
    <row r="98" spans="2:15" ht="15" thickBot="1">
      <c r="B98" s="209"/>
      <c r="C98" s="331" t="s">
        <v>57</v>
      </c>
      <c r="D98" s="332"/>
      <c r="E98" s="153"/>
      <c r="F98" s="154"/>
      <c r="G98" s="155"/>
      <c r="H98" s="151"/>
      <c r="I98" s="152"/>
      <c r="J98" s="151"/>
      <c r="K98" s="151"/>
      <c r="L98" s="151"/>
      <c r="M98" s="151"/>
      <c r="N98" s="192"/>
      <c r="O98" s="210"/>
    </row>
    <row r="99" spans="2:15" ht="15" thickBot="1">
      <c r="B99" s="209"/>
      <c r="C99" s="333" t="s">
        <v>26</v>
      </c>
      <c r="D99" s="334"/>
      <c r="E99" s="153"/>
      <c r="F99" s="154"/>
      <c r="G99" s="155"/>
      <c r="H99" s="151"/>
      <c r="I99" s="152"/>
      <c r="J99" s="151"/>
      <c r="K99" s="151"/>
      <c r="L99" s="151"/>
      <c r="M99" s="151"/>
      <c r="N99" s="192"/>
      <c r="O99" s="210"/>
    </row>
    <row r="100" spans="2:15" ht="14" hidden="1">
      <c r="B100" s="209"/>
      <c r="C100" s="119"/>
      <c r="D100" s="119"/>
      <c r="E100" s="119"/>
      <c r="F100" s="119"/>
      <c r="G100" s="119"/>
      <c r="H100" s="119"/>
      <c r="I100" s="119"/>
      <c r="J100" s="121"/>
      <c r="K100" s="121"/>
      <c r="L100" s="121"/>
      <c r="M100" s="121"/>
      <c r="N100" s="121"/>
      <c r="O100" s="210"/>
    </row>
    <row r="101" spans="2:15" ht="14.5" hidden="1" thickBot="1">
      <c r="B101" s="209"/>
      <c r="C101" s="271" t="s">
        <v>46</v>
      </c>
      <c r="D101" s="258"/>
      <c r="E101" s="121"/>
      <c r="F101" s="121"/>
      <c r="G101" s="119"/>
      <c r="H101" s="119"/>
      <c r="I101" s="119"/>
      <c r="J101" s="121"/>
      <c r="K101" s="121"/>
      <c r="L101" s="121"/>
      <c r="M101" s="121"/>
      <c r="N101" s="121"/>
      <c r="O101" s="210"/>
    </row>
    <row r="102" spans="2:15" ht="14.5" hidden="1" thickBot="1">
      <c r="B102" s="209"/>
      <c r="C102" s="242" t="s">
        <v>18</v>
      </c>
      <c r="D102" s="258"/>
      <c r="E102" s="156"/>
      <c r="F102" s="121"/>
      <c r="G102" s="242" t="s">
        <v>11</v>
      </c>
      <c r="H102" s="119"/>
      <c r="I102" s="160" t="s">
        <v>50</v>
      </c>
      <c r="J102" s="121"/>
      <c r="K102" s="121"/>
      <c r="L102" s="121"/>
      <c r="M102" s="121"/>
      <c r="N102" s="121"/>
      <c r="O102" s="210"/>
    </row>
    <row r="103" spans="2:15" ht="43" hidden="1" thickBot="1">
      <c r="B103" s="209"/>
      <c r="C103" s="328" t="s">
        <v>40</v>
      </c>
      <c r="D103" s="328"/>
      <c r="E103" s="327" t="s">
        <v>22</v>
      </c>
      <c r="F103" s="327"/>
      <c r="G103" s="260">
        <f>$G$57</f>
        <v>2021</v>
      </c>
      <c r="H103" s="261">
        <f>G103+1</f>
        <v>2022</v>
      </c>
      <c r="I103" s="261">
        <f>H103+1</f>
        <v>2023</v>
      </c>
      <c r="J103" s="261">
        <f>I103+1</f>
        <v>2024</v>
      </c>
      <c r="K103" s="261"/>
      <c r="L103" s="261"/>
      <c r="M103" s="262" t="s">
        <v>41</v>
      </c>
      <c r="N103" s="262" t="str">
        <f>CONCATENATE("Sum of Expenditures Prior to ",G$19)</f>
        <v>Sum of Expenditures Prior to 2021</v>
      </c>
      <c r="O103" s="210"/>
    </row>
    <row r="104" spans="2:15" ht="15" hidden="1" thickBot="1">
      <c r="B104" s="209"/>
      <c r="C104" s="272" t="s">
        <v>21</v>
      </c>
      <c r="D104" s="273"/>
      <c r="E104" s="153"/>
      <c r="F104" s="154"/>
      <c r="G104" s="155"/>
      <c r="H104" s="151"/>
      <c r="I104" s="152"/>
      <c r="J104" s="151"/>
      <c r="K104" s="151"/>
      <c r="L104" s="151"/>
      <c r="M104" s="151"/>
      <c r="N104" s="192"/>
      <c r="O104" s="210"/>
    </row>
    <row r="105" spans="2:15" ht="15" hidden="1" thickBot="1">
      <c r="B105" s="209"/>
      <c r="C105" s="272" t="s">
        <v>25</v>
      </c>
      <c r="D105" s="273"/>
      <c r="E105" s="153"/>
      <c r="F105" s="154"/>
      <c r="G105" s="155"/>
      <c r="H105" s="151"/>
      <c r="I105" s="152"/>
      <c r="J105" s="151"/>
      <c r="K105" s="151"/>
      <c r="L105" s="151"/>
      <c r="M105" s="151"/>
      <c r="N105" s="192"/>
      <c r="O105" s="210"/>
    </row>
    <row r="106" spans="2:15" ht="15" hidden="1" thickBot="1">
      <c r="B106" s="209"/>
      <c r="C106" s="272" t="s">
        <v>53</v>
      </c>
      <c r="D106" s="273"/>
      <c r="E106" s="153"/>
      <c r="F106" s="154"/>
      <c r="G106" s="155"/>
      <c r="H106" s="151"/>
      <c r="I106" s="152"/>
      <c r="J106" s="151"/>
      <c r="K106" s="151"/>
      <c r="L106" s="151"/>
      <c r="M106" s="151"/>
      <c r="N106" s="192"/>
      <c r="O106" s="210"/>
    </row>
    <row r="107" spans="2:15" ht="15" hidden="1" thickBot="1">
      <c r="B107" s="209"/>
      <c r="C107" s="331" t="s">
        <v>55</v>
      </c>
      <c r="D107" s="332"/>
      <c r="E107" s="153"/>
      <c r="F107" s="154"/>
      <c r="G107" s="155"/>
      <c r="H107" s="151"/>
      <c r="I107" s="152"/>
      <c r="J107" s="151"/>
      <c r="K107" s="151"/>
      <c r="L107" s="151"/>
      <c r="M107" s="151"/>
      <c r="N107" s="192"/>
      <c r="O107" s="210"/>
    </row>
    <row r="108" spans="2:15" ht="15" hidden="1" thickBot="1">
      <c r="B108" s="209"/>
      <c r="C108" s="329" t="s">
        <v>56</v>
      </c>
      <c r="D108" s="330"/>
      <c r="E108" s="153"/>
      <c r="F108" s="154"/>
      <c r="G108" s="155"/>
      <c r="H108" s="151"/>
      <c r="I108" s="152"/>
      <c r="J108" s="151"/>
      <c r="K108" s="151"/>
      <c r="L108" s="151"/>
      <c r="M108" s="151"/>
      <c r="N108" s="192"/>
      <c r="O108" s="210"/>
    </row>
    <row r="109" spans="2:15" ht="15" hidden="1" thickBot="1">
      <c r="B109" s="209"/>
      <c r="C109" s="331" t="s">
        <v>57</v>
      </c>
      <c r="D109" s="332"/>
      <c r="E109" s="153"/>
      <c r="F109" s="154"/>
      <c r="G109" s="155"/>
      <c r="H109" s="151"/>
      <c r="I109" s="152"/>
      <c r="J109" s="151"/>
      <c r="K109" s="151"/>
      <c r="L109" s="151"/>
      <c r="M109" s="151"/>
      <c r="N109" s="192"/>
      <c r="O109" s="210"/>
    </row>
    <row r="110" spans="2:15" ht="15" hidden="1" thickBot="1">
      <c r="B110" s="209"/>
      <c r="C110" s="333" t="s">
        <v>26</v>
      </c>
      <c r="D110" s="334"/>
      <c r="E110" s="153"/>
      <c r="F110" s="154"/>
      <c r="G110" s="155"/>
      <c r="H110" s="151"/>
      <c r="I110" s="152"/>
      <c r="J110" s="151"/>
      <c r="K110" s="151"/>
      <c r="L110" s="151"/>
      <c r="M110" s="151"/>
      <c r="N110" s="192"/>
      <c r="O110" s="210"/>
    </row>
    <row r="111" spans="2:15" ht="14" hidden="1">
      <c r="B111" s="209"/>
      <c r="C111" s="119"/>
      <c r="D111" s="119"/>
      <c r="E111" s="119"/>
      <c r="F111" s="119"/>
      <c r="G111" s="119"/>
      <c r="H111" s="119"/>
      <c r="I111" s="119"/>
      <c r="J111" s="121"/>
      <c r="K111" s="121"/>
      <c r="L111" s="121"/>
      <c r="M111" s="121"/>
      <c r="N111" s="121"/>
      <c r="O111" s="210"/>
    </row>
    <row r="112" spans="2:15" ht="13.5" hidden="1" thickBot="1">
      <c r="B112" s="209"/>
      <c r="C112" s="274" t="s">
        <v>47</v>
      </c>
      <c r="D112" s="234"/>
      <c r="E112" s="116"/>
      <c r="F112" s="116"/>
      <c r="G112" s="125"/>
      <c r="H112" s="125"/>
      <c r="I112" s="125"/>
      <c r="J112" s="116"/>
      <c r="K112" s="116"/>
      <c r="L112" s="116"/>
      <c r="M112" s="116"/>
      <c r="N112" s="116"/>
      <c r="O112" s="210"/>
    </row>
    <row r="113" spans="2:15" ht="14.5" hidden="1" thickBot="1">
      <c r="B113" s="209"/>
      <c r="C113" s="275" t="s">
        <v>18</v>
      </c>
      <c r="D113" s="234"/>
      <c r="E113" s="172"/>
      <c r="F113" s="116"/>
      <c r="G113" s="242" t="s">
        <v>11</v>
      </c>
      <c r="H113" s="125"/>
      <c r="I113" s="173" t="s">
        <v>50</v>
      </c>
      <c r="J113" s="116"/>
      <c r="K113" s="116"/>
      <c r="L113" s="116"/>
      <c r="M113" s="116"/>
      <c r="N113" s="116"/>
      <c r="O113" s="210"/>
    </row>
    <row r="114" spans="2:15" ht="42.5" hidden="1" thickBot="1">
      <c r="B114" s="209"/>
      <c r="C114" s="328" t="s">
        <v>40</v>
      </c>
      <c r="D114" s="328"/>
      <c r="E114" s="327" t="s">
        <v>22</v>
      </c>
      <c r="F114" s="327"/>
      <c r="G114" s="279">
        <f>$G$57</f>
        <v>2021</v>
      </c>
      <c r="H114" s="280">
        <f>G114+1</f>
        <v>2022</v>
      </c>
      <c r="I114" s="280">
        <f>H114+1</f>
        <v>2023</v>
      </c>
      <c r="J114" s="280">
        <f>I114+1</f>
        <v>2024</v>
      </c>
      <c r="K114" s="280"/>
      <c r="L114" s="280"/>
      <c r="M114" s="281" t="s">
        <v>41</v>
      </c>
      <c r="N114" s="262" t="str">
        <f>CONCATENATE("Sum of Expenditures Prior to ",G$19)</f>
        <v>Sum of Expenditures Prior to 2021</v>
      </c>
      <c r="O114" s="210"/>
    </row>
    <row r="115" spans="2:15" ht="15" hidden="1" thickBot="1">
      <c r="B115" s="209"/>
      <c r="C115" s="276" t="s">
        <v>21</v>
      </c>
      <c r="D115" s="277"/>
      <c r="E115" s="170"/>
      <c r="F115" s="171"/>
      <c r="G115" s="155"/>
      <c r="H115" s="151"/>
      <c r="I115" s="152"/>
      <c r="J115" s="151"/>
      <c r="K115" s="151"/>
      <c r="L115" s="151"/>
      <c r="M115" s="151"/>
      <c r="N115" s="192"/>
      <c r="O115" s="210"/>
    </row>
    <row r="116" spans="2:15" ht="15" hidden="1" thickBot="1">
      <c r="B116" s="209"/>
      <c r="C116" s="276" t="s">
        <v>25</v>
      </c>
      <c r="D116" s="277"/>
      <c r="E116" s="170"/>
      <c r="F116" s="171"/>
      <c r="G116" s="155"/>
      <c r="H116" s="151"/>
      <c r="I116" s="152"/>
      <c r="J116" s="151"/>
      <c r="K116" s="151"/>
      <c r="L116" s="151"/>
      <c r="M116" s="151"/>
      <c r="N116" s="192"/>
      <c r="O116" s="210"/>
    </row>
    <row r="117" spans="2:15" ht="15" hidden="1" thickBot="1">
      <c r="B117" s="209"/>
      <c r="C117" s="276" t="s">
        <v>53</v>
      </c>
      <c r="D117" s="277"/>
      <c r="E117" s="170"/>
      <c r="F117" s="171"/>
      <c r="G117" s="155"/>
      <c r="H117" s="151"/>
      <c r="I117" s="152"/>
      <c r="J117" s="151"/>
      <c r="K117" s="151"/>
      <c r="L117" s="151"/>
      <c r="M117" s="151"/>
      <c r="N117" s="192"/>
      <c r="O117" s="210"/>
    </row>
    <row r="118" spans="2:15" ht="15" hidden="1" thickBot="1">
      <c r="B118" s="209"/>
      <c r="C118" s="337" t="s">
        <v>55</v>
      </c>
      <c r="D118" s="338"/>
      <c r="E118" s="170"/>
      <c r="F118" s="171"/>
      <c r="G118" s="155"/>
      <c r="H118" s="151"/>
      <c r="I118" s="152"/>
      <c r="J118" s="151"/>
      <c r="K118" s="151"/>
      <c r="L118" s="151"/>
      <c r="M118" s="151"/>
      <c r="N118" s="192"/>
      <c r="O118" s="210"/>
    </row>
    <row r="119" spans="2:15" ht="15" hidden="1" thickBot="1">
      <c r="B119" s="209"/>
      <c r="C119" s="335" t="s">
        <v>56</v>
      </c>
      <c r="D119" s="336"/>
      <c r="E119" s="170"/>
      <c r="F119" s="171"/>
      <c r="G119" s="155"/>
      <c r="H119" s="151"/>
      <c r="I119" s="152"/>
      <c r="J119" s="151"/>
      <c r="K119" s="151"/>
      <c r="L119" s="151"/>
      <c r="M119" s="151"/>
      <c r="N119" s="192"/>
      <c r="O119" s="210"/>
    </row>
    <row r="120" spans="2:15" ht="15" hidden="1" thickBot="1">
      <c r="B120" s="209"/>
      <c r="C120" s="337" t="s">
        <v>57</v>
      </c>
      <c r="D120" s="338"/>
      <c r="E120" s="170"/>
      <c r="F120" s="171"/>
      <c r="G120" s="155"/>
      <c r="H120" s="151"/>
      <c r="I120" s="152"/>
      <c r="J120" s="151"/>
      <c r="K120" s="151"/>
      <c r="L120" s="151"/>
      <c r="M120" s="151"/>
      <c r="N120" s="192"/>
      <c r="O120" s="210"/>
    </row>
    <row r="121" spans="2:15" ht="15" hidden="1" thickBot="1">
      <c r="B121" s="209"/>
      <c r="C121" s="339" t="s">
        <v>26</v>
      </c>
      <c r="D121" s="340"/>
      <c r="E121" s="170"/>
      <c r="F121" s="171"/>
      <c r="G121" s="155"/>
      <c r="H121" s="151"/>
      <c r="I121" s="152"/>
      <c r="J121" s="151"/>
      <c r="K121" s="151"/>
      <c r="L121" s="151"/>
      <c r="M121" s="151"/>
      <c r="N121" s="192"/>
      <c r="O121" s="210"/>
    </row>
    <row r="122" spans="2:15" ht="13.5" hidden="1">
      <c r="B122" s="209"/>
      <c r="C122" s="278"/>
      <c r="D122" s="278"/>
      <c r="E122" s="116"/>
      <c r="F122" s="116"/>
      <c r="G122" s="125"/>
      <c r="H122" s="125"/>
      <c r="I122" s="125"/>
      <c r="J122" s="116"/>
      <c r="K122" s="116"/>
      <c r="L122" s="116"/>
      <c r="M122" s="116"/>
      <c r="N122" s="116"/>
      <c r="O122" s="210"/>
    </row>
    <row r="123" spans="2:15" ht="13.5" hidden="1" thickBot="1">
      <c r="B123" s="209"/>
      <c r="C123" s="274" t="s">
        <v>58</v>
      </c>
      <c r="D123" s="234"/>
      <c r="E123" s="116"/>
      <c r="F123" s="116"/>
      <c r="G123" s="125"/>
      <c r="H123" s="125"/>
      <c r="I123" s="125"/>
      <c r="J123" s="116"/>
      <c r="K123" s="116"/>
      <c r="L123" s="116"/>
      <c r="M123" s="116"/>
      <c r="N123" s="116"/>
      <c r="O123" s="210"/>
    </row>
    <row r="124" spans="2:15" ht="14.5" hidden="1" thickBot="1">
      <c r="B124" s="209"/>
      <c r="C124" s="275" t="s">
        <v>18</v>
      </c>
      <c r="D124" s="234"/>
      <c r="E124" s="172"/>
      <c r="F124" s="116"/>
      <c r="G124" s="242" t="s">
        <v>11</v>
      </c>
      <c r="H124" s="125"/>
      <c r="I124" s="173" t="s">
        <v>50</v>
      </c>
      <c r="J124" s="116"/>
      <c r="K124" s="116"/>
      <c r="L124" s="116"/>
      <c r="M124" s="116"/>
      <c r="N124" s="116"/>
      <c r="O124" s="210"/>
    </row>
    <row r="125" spans="2:15" ht="42.5" hidden="1" thickBot="1">
      <c r="B125" s="209"/>
      <c r="C125" s="328" t="s">
        <v>40</v>
      </c>
      <c r="D125" s="328"/>
      <c r="E125" s="327" t="s">
        <v>22</v>
      </c>
      <c r="F125" s="327"/>
      <c r="G125" s="279">
        <f>$G$57</f>
        <v>2021</v>
      </c>
      <c r="H125" s="280">
        <f>G125+1</f>
        <v>2022</v>
      </c>
      <c r="I125" s="280">
        <f>H125+1</f>
        <v>2023</v>
      </c>
      <c r="J125" s="280">
        <f>I125+1</f>
        <v>2024</v>
      </c>
      <c r="K125" s="280"/>
      <c r="L125" s="280"/>
      <c r="M125" s="281" t="s">
        <v>41</v>
      </c>
      <c r="N125" s="262" t="str">
        <f>CONCATENATE("Sum of Expenditures Prior to ",G$19)</f>
        <v>Sum of Expenditures Prior to 2021</v>
      </c>
      <c r="O125" s="210"/>
    </row>
    <row r="126" spans="2:15" ht="15" hidden="1" thickBot="1">
      <c r="B126" s="209"/>
      <c r="C126" s="276" t="s">
        <v>21</v>
      </c>
      <c r="D126" s="277"/>
      <c r="E126" s="170"/>
      <c r="F126" s="171"/>
      <c r="G126" s="155"/>
      <c r="H126" s="151"/>
      <c r="I126" s="152"/>
      <c r="J126" s="151"/>
      <c r="K126" s="151"/>
      <c r="L126" s="151"/>
      <c r="M126" s="151"/>
      <c r="N126" s="192"/>
      <c r="O126" s="210"/>
    </row>
    <row r="127" spans="2:15" ht="15" hidden="1" thickBot="1">
      <c r="B127" s="209"/>
      <c r="C127" s="276" t="s">
        <v>25</v>
      </c>
      <c r="D127" s="277"/>
      <c r="E127" s="170"/>
      <c r="F127" s="171"/>
      <c r="G127" s="155"/>
      <c r="H127" s="151"/>
      <c r="I127" s="152"/>
      <c r="J127" s="151"/>
      <c r="K127" s="151"/>
      <c r="L127" s="151"/>
      <c r="M127" s="151"/>
      <c r="N127" s="192"/>
      <c r="O127" s="210"/>
    </row>
    <row r="128" spans="2:15" ht="15" hidden="1" thickBot="1">
      <c r="B128" s="209"/>
      <c r="C128" s="276" t="s">
        <v>53</v>
      </c>
      <c r="D128" s="277"/>
      <c r="E128" s="170"/>
      <c r="F128" s="171"/>
      <c r="G128" s="155"/>
      <c r="H128" s="151"/>
      <c r="I128" s="152"/>
      <c r="J128" s="151"/>
      <c r="K128" s="151"/>
      <c r="L128" s="151"/>
      <c r="M128" s="151"/>
      <c r="N128" s="192"/>
      <c r="O128" s="210"/>
    </row>
    <row r="129" spans="2:15" ht="15" hidden="1" thickBot="1">
      <c r="B129" s="209"/>
      <c r="C129" s="337" t="s">
        <v>55</v>
      </c>
      <c r="D129" s="338"/>
      <c r="E129" s="170"/>
      <c r="F129" s="171"/>
      <c r="G129" s="155"/>
      <c r="H129" s="151"/>
      <c r="I129" s="152"/>
      <c r="J129" s="151"/>
      <c r="K129" s="151"/>
      <c r="L129" s="151"/>
      <c r="M129" s="151"/>
      <c r="N129" s="192"/>
      <c r="O129" s="210"/>
    </row>
    <row r="130" spans="2:15" ht="15" hidden="1" thickBot="1">
      <c r="B130" s="209"/>
      <c r="C130" s="335" t="s">
        <v>56</v>
      </c>
      <c r="D130" s="336"/>
      <c r="E130" s="170"/>
      <c r="F130" s="171"/>
      <c r="G130" s="155"/>
      <c r="H130" s="151"/>
      <c r="I130" s="152"/>
      <c r="J130" s="151"/>
      <c r="K130" s="151"/>
      <c r="L130" s="151"/>
      <c r="M130" s="151"/>
      <c r="N130" s="192"/>
      <c r="O130" s="210"/>
    </row>
    <row r="131" spans="2:15" ht="15" hidden="1" thickBot="1">
      <c r="B131" s="209"/>
      <c r="C131" s="337" t="s">
        <v>57</v>
      </c>
      <c r="D131" s="338"/>
      <c r="E131" s="170"/>
      <c r="F131" s="171"/>
      <c r="G131" s="155"/>
      <c r="H131" s="151"/>
      <c r="I131" s="152"/>
      <c r="J131" s="151"/>
      <c r="K131" s="151"/>
      <c r="L131" s="151"/>
      <c r="M131" s="151"/>
      <c r="N131" s="192"/>
      <c r="O131" s="210"/>
    </row>
    <row r="132" spans="2:15" ht="15" hidden="1" thickBot="1">
      <c r="B132" s="209"/>
      <c r="C132" s="339" t="s">
        <v>26</v>
      </c>
      <c r="D132" s="340"/>
      <c r="E132" s="170"/>
      <c r="F132" s="171"/>
      <c r="G132" s="155"/>
      <c r="H132" s="151"/>
      <c r="I132" s="152"/>
      <c r="J132" s="151"/>
      <c r="K132" s="151"/>
      <c r="L132" s="151"/>
      <c r="M132" s="151"/>
      <c r="N132" s="192"/>
      <c r="O132" s="210"/>
    </row>
    <row r="133" spans="2:15" ht="13.5" hidden="1">
      <c r="B133" s="209"/>
      <c r="C133" s="278"/>
      <c r="D133" s="278"/>
      <c r="E133" s="116"/>
      <c r="F133" s="116"/>
      <c r="G133" s="125"/>
      <c r="H133" s="125"/>
      <c r="I133" s="125"/>
      <c r="J133" s="116"/>
      <c r="K133" s="116"/>
      <c r="L133" s="116"/>
      <c r="M133" s="116"/>
      <c r="N133" s="116"/>
      <c r="O133" s="210"/>
    </row>
    <row r="134" spans="2:15" ht="13.5" hidden="1" thickBot="1">
      <c r="B134" s="209"/>
      <c r="C134" s="274" t="s">
        <v>59</v>
      </c>
      <c r="D134" s="234"/>
      <c r="E134" s="116"/>
      <c r="F134" s="116"/>
      <c r="G134" s="125"/>
      <c r="H134" s="125"/>
      <c r="I134" s="125"/>
      <c r="J134" s="116"/>
      <c r="K134" s="116"/>
      <c r="L134" s="116"/>
      <c r="M134" s="116"/>
      <c r="N134" s="116"/>
      <c r="O134" s="210"/>
    </row>
    <row r="135" spans="2:15" ht="14.5" hidden="1" thickBot="1">
      <c r="B135" s="209"/>
      <c r="C135" s="275" t="s">
        <v>18</v>
      </c>
      <c r="D135" s="234"/>
      <c r="E135" s="172"/>
      <c r="F135" s="116"/>
      <c r="G135" s="242" t="s">
        <v>11</v>
      </c>
      <c r="H135" s="125"/>
      <c r="I135" s="173" t="s">
        <v>50</v>
      </c>
      <c r="J135" s="116"/>
      <c r="K135" s="116"/>
      <c r="L135" s="116"/>
      <c r="M135" s="116"/>
      <c r="N135" s="116"/>
      <c r="O135" s="210"/>
    </row>
    <row r="136" spans="2:15" ht="42.5" hidden="1" thickBot="1">
      <c r="B136" s="209"/>
      <c r="C136" s="328" t="s">
        <v>40</v>
      </c>
      <c r="D136" s="328"/>
      <c r="E136" s="327" t="s">
        <v>22</v>
      </c>
      <c r="F136" s="327"/>
      <c r="G136" s="279">
        <f>$G$57</f>
        <v>2021</v>
      </c>
      <c r="H136" s="280">
        <f>G136+1</f>
        <v>2022</v>
      </c>
      <c r="I136" s="280">
        <f>H136+1</f>
        <v>2023</v>
      </c>
      <c r="J136" s="280">
        <f>I136+1</f>
        <v>2024</v>
      </c>
      <c r="K136" s="280"/>
      <c r="L136" s="280"/>
      <c r="M136" s="281" t="s">
        <v>41</v>
      </c>
      <c r="N136" s="262" t="str">
        <f>CONCATENATE("Sum of Expenditures Prior to ",G$19)</f>
        <v>Sum of Expenditures Prior to 2021</v>
      </c>
      <c r="O136" s="210"/>
    </row>
    <row r="137" spans="2:15" ht="15" hidden="1" thickBot="1">
      <c r="B137" s="209"/>
      <c r="C137" s="276" t="s">
        <v>21</v>
      </c>
      <c r="D137" s="277"/>
      <c r="E137" s="170"/>
      <c r="F137" s="171"/>
      <c r="G137" s="155"/>
      <c r="H137" s="151"/>
      <c r="I137" s="152"/>
      <c r="J137" s="151"/>
      <c r="K137" s="151"/>
      <c r="L137" s="151"/>
      <c r="M137" s="151"/>
      <c r="N137" s="192"/>
      <c r="O137" s="210"/>
    </row>
    <row r="138" spans="2:15" ht="15" hidden="1" thickBot="1">
      <c r="B138" s="209"/>
      <c r="C138" s="276" t="s">
        <v>25</v>
      </c>
      <c r="D138" s="277"/>
      <c r="E138" s="170"/>
      <c r="F138" s="171"/>
      <c r="G138" s="155"/>
      <c r="H138" s="151"/>
      <c r="I138" s="152"/>
      <c r="J138" s="151"/>
      <c r="K138" s="151"/>
      <c r="L138" s="151"/>
      <c r="M138" s="151"/>
      <c r="N138" s="192"/>
      <c r="O138" s="210"/>
    </row>
    <row r="139" spans="2:15" ht="15" hidden="1" thickBot="1">
      <c r="B139" s="209"/>
      <c r="C139" s="276" t="s">
        <v>53</v>
      </c>
      <c r="D139" s="277"/>
      <c r="E139" s="170"/>
      <c r="F139" s="171"/>
      <c r="G139" s="155"/>
      <c r="H139" s="151"/>
      <c r="I139" s="152"/>
      <c r="J139" s="151"/>
      <c r="K139" s="151"/>
      <c r="L139" s="151"/>
      <c r="M139" s="151"/>
      <c r="N139" s="192"/>
      <c r="O139" s="210"/>
    </row>
    <row r="140" spans="2:15" ht="15" hidden="1" thickBot="1">
      <c r="B140" s="209"/>
      <c r="C140" s="337" t="s">
        <v>55</v>
      </c>
      <c r="D140" s="338"/>
      <c r="E140" s="170"/>
      <c r="F140" s="171"/>
      <c r="G140" s="155"/>
      <c r="H140" s="151"/>
      <c r="I140" s="152"/>
      <c r="J140" s="151"/>
      <c r="K140" s="151"/>
      <c r="L140" s="151"/>
      <c r="M140" s="151"/>
      <c r="N140" s="192"/>
      <c r="O140" s="210"/>
    </row>
    <row r="141" spans="2:15" ht="15" hidden="1" thickBot="1">
      <c r="B141" s="209"/>
      <c r="C141" s="335" t="s">
        <v>56</v>
      </c>
      <c r="D141" s="336"/>
      <c r="E141" s="170"/>
      <c r="F141" s="171"/>
      <c r="G141" s="155"/>
      <c r="H141" s="151"/>
      <c r="I141" s="152"/>
      <c r="J141" s="151"/>
      <c r="K141" s="151"/>
      <c r="L141" s="151"/>
      <c r="M141" s="151"/>
      <c r="N141" s="192"/>
      <c r="O141" s="210"/>
    </row>
    <row r="142" spans="2:15" ht="15" hidden="1" thickBot="1">
      <c r="B142" s="209"/>
      <c r="C142" s="337" t="s">
        <v>57</v>
      </c>
      <c r="D142" s="338"/>
      <c r="E142" s="170"/>
      <c r="F142" s="171"/>
      <c r="G142" s="155"/>
      <c r="H142" s="151"/>
      <c r="I142" s="152"/>
      <c r="J142" s="151"/>
      <c r="K142" s="151"/>
      <c r="L142" s="151"/>
      <c r="M142" s="151"/>
      <c r="N142" s="192"/>
      <c r="O142" s="210"/>
    </row>
    <row r="143" spans="2:15" ht="15" hidden="1" thickBot="1">
      <c r="B143" s="209"/>
      <c r="C143" s="339" t="s">
        <v>26</v>
      </c>
      <c r="D143" s="340"/>
      <c r="E143" s="170"/>
      <c r="F143" s="171"/>
      <c r="G143" s="155"/>
      <c r="H143" s="151"/>
      <c r="I143" s="152"/>
      <c r="J143" s="151"/>
      <c r="K143" s="151"/>
      <c r="L143" s="151"/>
      <c r="M143" s="151"/>
      <c r="N143" s="192"/>
      <c r="O143" s="210"/>
    </row>
    <row r="144" spans="2:15" ht="14" thickBot="1">
      <c r="B144" s="216"/>
      <c r="C144" s="174"/>
      <c r="D144" s="174"/>
      <c r="E144" s="174"/>
      <c r="F144" s="174"/>
      <c r="G144" s="174"/>
      <c r="H144" s="174"/>
      <c r="I144" s="174"/>
      <c r="J144" s="174"/>
      <c r="K144" s="174"/>
      <c r="L144" s="174"/>
      <c r="M144" s="174"/>
      <c r="N144" s="174"/>
      <c r="O144" s="217"/>
    </row>
    <row r="145" spans="3:9" ht="12.75" customHeight="1" thickBot="1" thickTop="1">
      <c r="C145" s="108"/>
      <c r="D145" s="108"/>
      <c r="E145" s="108"/>
      <c r="F145" s="108"/>
      <c r="G145" s="108"/>
      <c r="H145" s="108"/>
      <c r="I145" s="108"/>
    </row>
    <row r="146" spans="2:15" ht="18.5" thickTop="1">
      <c r="B146" s="207"/>
      <c r="C146" s="126" t="s">
        <v>96</v>
      </c>
      <c r="D146" s="127"/>
      <c r="E146" s="127"/>
      <c r="F146" s="127"/>
      <c r="G146" s="127"/>
      <c r="H146" s="127"/>
      <c r="I146" s="127"/>
      <c r="J146" s="115"/>
      <c r="K146" s="115"/>
      <c r="L146" s="115"/>
      <c r="M146" s="115"/>
      <c r="N146" s="115"/>
      <c r="O146" s="208"/>
    </row>
    <row r="147" spans="2:15" ht="11.25" customHeight="1">
      <c r="B147" s="209"/>
      <c r="C147" s="129"/>
      <c r="D147" s="125"/>
      <c r="E147" s="125"/>
      <c r="F147" s="125"/>
      <c r="G147" s="125"/>
      <c r="H147" s="125"/>
      <c r="I147" s="125"/>
      <c r="J147" s="116"/>
      <c r="K147" s="116"/>
      <c r="L147" s="116"/>
      <c r="M147" s="116"/>
      <c r="N147" s="116"/>
      <c r="O147" s="210"/>
    </row>
    <row r="148" spans="2:17" ht="46.5" customHeight="1">
      <c r="B148" s="209"/>
      <c r="C148" s="346" t="s">
        <v>100</v>
      </c>
      <c r="D148" s="346"/>
      <c r="E148" s="346"/>
      <c r="F148" s="346"/>
      <c r="G148" s="346"/>
      <c r="H148" s="346"/>
      <c r="I148" s="346"/>
      <c r="J148" s="346"/>
      <c r="K148" s="346"/>
      <c r="L148" s="346"/>
      <c r="M148" s="346"/>
      <c r="N148" s="179"/>
      <c r="O148" s="223"/>
      <c r="P148" s="224"/>
      <c r="Q148" s="224"/>
    </row>
    <row r="149" spans="2:17" ht="12.75" customHeight="1">
      <c r="B149" s="209"/>
      <c r="C149" s="346" t="s">
        <v>130</v>
      </c>
      <c r="D149" s="346"/>
      <c r="E149" s="346"/>
      <c r="F149" s="346"/>
      <c r="G149" s="346"/>
      <c r="H149" s="346"/>
      <c r="I149" s="346"/>
      <c r="J149" s="346"/>
      <c r="K149" s="346"/>
      <c r="L149" s="346"/>
      <c r="M149" s="346"/>
      <c r="N149" s="179"/>
      <c r="O149" s="223"/>
      <c r="P149" s="224"/>
      <c r="Q149" s="224"/>
    </row>
    <row r="150" spans="2:15" ht="14.5" thickBot="1">
      <c r="B150" s="209"/>
      <c r="C150" s="119"/>
      <c r="D150" s="119"/>
      <c r="E150" s="119"/>
      <c r="F150" s="119"/>
      <c r="G150" s="119"/>
      <c r="H150" s="119"/>
      <c r="I150" s="119"/>
      <c r="J150" s="121"/>
      <c r="K150" s="121"/>
      <c r="L150" s="121"/>
      <c r="M150" s="121"/>
      <c r="N150" s="121"/>
      <c r="O150" s="210"/>
    </row>
    <row r="151" spans="2:15" ht="14.5" thickBot="1">
      <c r="B151" s="209"/>
      <c r="C151" s="242" t="s">
        <v>105</v>
      </c>
      <c r="D151" s="119"/>
      <c r="E151" s="119"/>
      <c r="F151" s="161" t="s">
        <v>43</v>
      </c>
      <c r="G151" s="119"/>
      <c r="H151" s="119"/>
      <c r="I151" s="119"/>
      <c r="J151" s="121"/>
      <c r="K151" s="121"/>
      <c r="L151" s="121"/>
      <c r="M151" s="121"/>
      <c r="N151" s="121"/>
      <c r="O151" s="210"/>
    </row>
    <row r="152" spans="2:15" ht="14.5" thickBot="1">
      <c r="B152" s="209"/>
      <c r="C152" s="242" t="s">
        <v>123</v>
      </c>
      <c r="D152" s="119"/>
      <c r="E152" s="119"/>
      <c r="F152" s="161" t="s">
        <v>44</v>
      </c>
      <c r="G152" s="119"/>
      <c r="H152" s="119"/>
      <c r="I152" s="119"/>
      <c r="J152" s="121"/>
      <c r="K152" s="121"/>
      <c r="L152" s="121"/>
      <c r="M152" s="121"/>
      <c r="N152" s="121"/>
      <c r="O152" s="210"/>
    </row>
    <row r="153" spans="2:15" ht="14.25" customHeight="1">
      <c r="B153" s="209"/>
      <c r="C153" s="119"/>
      <c r="D153" s="119"/>
      <c r="E153" s="119"/>
      <c r="F153" s="119"/>
      <c r="G153" s="119"/>
      <c r="H153" s="119"/>
      <c r="I153" s="119"/>
      <c r="J153" s="121"/>
      <c r="K153" s="121"/>
      <c r="L153" s="121"/>
      <c r="M153" s="121"/>
      <c r="N153" s="121"/>
      <c r="O153" s="210"/>
    </row>
    <row r="154" spans="2:15" ht="14.25" customHeight="1">
      <c r="B154" s="209"/>
      <c r="C154" s="119"/>
      <c r="D154" s="119"/>
      <c r="E154" s="119"/>
      <c r="F154" s="119"/>
      <c r="G154" s="119"/>
      <c r="H154" s="119"/>
      <c r="I154" s="119"/>
      <c r="J154" s="287" t="s">
        <v>129</v>
      </c>
      <c r="K154" s="287"/>
      <c r="L154" s="287"/>
      <c r="M154" s="121"/>
      <c r="N154" s="121"/>
      <c r="O154" s="210"/>
    </row>
    <row r="155" spans="2:15" ht="14.5">
      <c r="B155" s="209"/>
      <c r="C155" s="358" t="s">
        <v>18</v>
      </c>
      <c r="D155" s="358" t="s">
        <v>39</v>
      </c>
      <c r="E155" s="368" t="s">
        <v>23</v>
      </c>
      <c r="F155" s="368"/>
      <c r="G155" s="282">
        <f>G81</f>
        <v>2021</v>
      </c>
      <c r="H155" s="283" t="str">
        <f>IF(OR(G19=2013,G19=2015,G19=2017,G19=2019),G19+1,"NA")</f>
        <v>NA</v>
      </c>
      <c r="I155" s="283"/>
      <c r="J155" s="287" t="s">
        <v>127</v>
      </c>
      <c r="K155" s="287"/>
      <c r="L155" s="287"/>
      <c r="M155" s="121"/>
      <c r="N155" s="121"/>
      <c r="O155" s="210"/>
    </row>
    <row r="156" spans="2:15" ht="29.5" thickBot="1">
      <c r="B156" s="209"/>
      <c r="C156" s="327"/>
      <c r="D156" s="327"/>
      <c r="E156" s="369"/>
      <c r="F156" s="369"/>
      <c r="G156" s="284" t="s">
        <v>24</v>
      </c>
      <c r="H156" s="284" t="str">
        <f>IF(H155="NA"," ","Allocation Change")</f>
        <v xml:space="preserve"> </v>
      </c>
      <c r="I156" s="284"/>
      <c r="J156" s="288" t="s">
        <v>128</v>
      </c>
      <c r="K156" s="288"/>
      <c r="L156" s="288"/>
      <c r="M156" s="121"/>
      <c r="N156" s="121"/>
      <c r="O156" s="210"/>
    </row>
    <row r="157" spans="2:15" ht="14.5" thickBot="1">
      <c r="B157" s="209"/>
      <c r="C157" s="156"/>
      <c r="D157" s="160" t="s">
        <v>50</v>
      </c>
      <c r="E157" s="153"/>
      <c r="F157" s="154"/>
      <c r="G157" s="163"/>
      <c r="H157" s="163"/>
      <c r="I157" s="318"/>
      <c r="J157" s="163"/>
      <c r="K157" s="288"/>
      <c r="L157" s="288"/>
      <c r="M157" s="121"/>
      <c r="N157" s="121"/>
      <c r="O157" s="210"/>
    </row>
    <row r="158" spans="2:15" ht="14.5" thickBot="1">
      <c r="B158" s="209"/>
      <c r="C158" s="156"/>
      <c r="D158" s="160" t="s">
        <v>50</v>
      </c>
      <c r="E158" s="162"/>
      <c r="F158" s="154"/>
      <c r="G158" s="163"/>
      <c r="H158" s="163"/>
      <c r="I158" s="318"/>
      <c r="J158" s="163"/>
      <c r="K158" s="288"/>
      <c r="L158" s="288"/>
      <c r="M158" s="121"/>
      <c r="N158" s="121"/>
      <c r="O158" s="210"/>
    </row>
    <row r="159" spans="2:15" ht="14.5" hidden="1" thickBot="1">
      <c r="B159" s="209"/>
      <c r="C159" s="156"/>
      <c r="D159" s="160" t="s">
        <v>50</v>
      </c>
      <c r="E159" s="162"/>
      <c r="F159" s="154"/>
      <c r="G159" s="163"/>
      <c r="H159" s="163"/>
      <c r="I159" s="163"/>
      <c r="J159" s="163"/>
      <c r="K159" s="299"/>
      <c r="L159" s="299"/>
      <c r="M159" s="121"/>
      <c r="N159" s="121"/>
      <c r="O159" s="210"/>
    </row>
    <row r="160" spans="2:15" ht="14.5" hidden="1" thickBot="1">
      <c r="B160" s="209"/>
      <c r="C160" s="156"/>
      <c r="D160" s="160" t="s">
        <v>50</v>
      </c>
      <c r="E160" s="162"/>
      <c r="F160" s="154"/>
      <c r="G160" s="163"/>
      <c r="H160" s="163"/>
      <c r="I160" s="163"/>
      <c r="J160" s="163"/>
      <c r="K160" s="299"/>
      <c r="L160" s="299"/>
      <c r="M160" s="121"/>
      <c r="N160" s="121"/>
      <c r="O160" s="210"/>
    </row>
    <row r="161" spans="2:15" ht="14.5" hidden="1" thickBot="1">
      <c r="B161" s="209"/>
      <c r="C161" s="156"/>
      <c r="D161" s="160" t="s">
        <v>50</v>
      </c>
      <c r="E161" s="162"/>
      <c r="F161" s="154"/>
      <c r="G161" s="163"/>
      <c r="H161" s="163"/>
      <c r="I161" s="163"/>
      <c r="J161" s="163"/>
      <c r="K161" s="299"/>
      <c r="L161" s="299"/>
      <c r="M161" s="121"/>
      <c r="N161" s="121"/>
      <c r="O161" s="210"/>
    </row>
    <row r="162" spans="2:15" ht="14.5" hidden="1" thickBot="1">
      <c r="B162" s="209"/>
      <c r="C162" s="156"/>
      <c r="D162" s="160" t="s">
        <v>50</v>
      </c>
      <c r="E162" s="162"/>
      <c r="F162" s="154"/>
      <c r="G162" s="163"/>
      <c r="H162" s="163"/>
      <c r="I162" s="163"/>
      <c r="J162" s="163"/>
      <c r="K162" s="299"/>
      <c r="L162" s="299"/>
      <c r="M162" s="121"/>
      <c r="N162" s="121"/>
      <c r="O162" s="210"/>
    </row>
    <row r="163" spans="2:15" ht="13" thickBot="1">
      <c r="B163" s="216"/>
      <c r="C163" s="123"/>
      <c r="D163" s="123"/>
      <c r="E163" s="123"/>
      <c r="F163" s="123"/>
      <c r="G163" s="123"/>
      <c r="H163" s="123"/>
      <c r="I163" s="123"/>
      <c r="J163" s="124"/>
      <c r="K163" s="124"/>
      <c r="L163" s="124"/>
      <c r="M163" s="124"/>
      <c r="N163" s="124"/>
      <c r="O163" s="217"/>
    </row>
    <row r="164" spans="3:9" ht="19" thickBot="1" thickTop="1">
      <c r="C164" s="109"/>
      <c r="D164" s="108"/>
      <c r="E164" s="108"/>
      <c r="F164" s="108"/>
      <c r="G164" s="108"/>
      <c r="H164" s="108"/>
      <c r="I164" s="108"/>
    </row>
    <row r="165" spans="2:15" ht="19" thickBot="1" thickTop="1">
      <c r="B165" s="207"/>
      <c r="C165" s="126" t="s">
        <v>101</v>
      </c>
      <c r="D165" s="127"/>
      <c r="E165" s="127"/>
      <c r="F165" s="127"/>
      <c r="G165" s="127"/>
      <c r="H165" s="127"/>
      <c r="I165" s="127"/>
      <c r="J165" s="115"/>
      <c r="K165" s="115"/>
      <c r="L165" s="115"/>
      <c r="M165" s="115"/>
      <c r="N165" s="115"/>
      <c r="O165" s="208"/>
    </row>
    <row r="166" spans="2:15" ht="15" customHeight="1" thickBot="1">
      <c r="B166" s="209"/>
      <c r="C166" s="242" t="s">
        <v>119</v>
      </c>
      <c r="D166" s="125"/>
      <c r="E166" s="125"/>
      <c r="F166" s="161" t="s">
        <v>44</v>
      </c>
      <c r="G166" s="125"/>
      <c r="H166" s="125"/>
      <c r="I166" s="125"/>
      <c r="J166" s="116"/>
      <c r="K166" s="116"/>
      <c r="L166" s="116"/>
      <c r="M166" s="116"/>
      <c r="N166" s="116"/>
      <c r="O166" s="210"/>
    </row>
    <row r="167" spans="2:15" ht="15" customHeight="1" thickBot="1">
      <c r="B167" s="209"/>
      <c r="C167" s="242" t="s">
        <v>120</v>
      </c>
      <c r="D167" s="119"/>
      <c r="E167" s="119"/>
      <c r="F167" s="161" t="s">
        <v>44</v>
      </c>
      <c r="G167" s="125"/>
      <c r="H167" s="125"/>
      <c r="I167" s="125"/>
      <c r="J167" s="116"/>
      <c r="K167" s="116"/>
      <c r="L167" s="116"/>
      <c r="M167" s="116"/>
      <c r="N167" s="116"/>
      <c r="O167" s="210"/>
    </row>
    <row r="168" spans="2:15" ht="15" customHeight="1" thickBot="1">
      <c r="B168" s="209"/>
      <c r="C168" s="242" t="s">
        <v>108</v>
      </c>
      <c r="D168" s="119"/>
      <c r="E168" s="119"/>
      <c r="F168" s="161" t="s">
        <v>44</v>
      </c>
      <c r="G168" s="125"/>
      <c r="H168" s="125"/>
      <c r="I168" s="125"/>
      <c r="J168" s="116"/>
      <c r="K168" s="116"/>
      <c r="L168" s="116"/>
      <c r="M168" s="116"/>
      <c r="N168" s="116"/>
      <c r="O168" s="210"/>
    </row>
    <row r="169" spans="2:15" ht="15" customHeight="1" thickBot="1">
      <c r="B169" s="209"/>
      <c r="C169" s="242" t="s">
        <v>107</v>
      </c>
      <c r="D169" s="119"/>
      <c r="E169" s="119"/>
      <c r="F169" s="161" t="s">
        <v>44</v>
      </c>
      <c r="G169" s="125"/>
      <c r="H169" s="125"/>
      <c r="I169" s="125"/>
      <c r="J169" s="116"/>
      <c r="K169" s="116"/>
      <c r="L169" s="116"/>
      <c r="M169" s="116"/>
      <c r="N169" s="116"/>
      <c r="O169" s="210"/>
    </row>
    <row r="170" spans="2:15" ht="15" customHeight="1" thickBot="1">
      <c r="B170" s="209"/>
      <c r="C170" s="242" t="s">
        <v>109</v>
      </c>
      <c r="D170" s="119"/>
      <c r="E170" s="119"/>
      <c r="F170" s="193" t="s">
        <v>44</v>
      </c>
      <c r="G170" s="125"/>
      <c r="H170" s="125"/>
      <c r="I170" s="125"/>
      <c r="J170" s="116"/>
      <c r="K170" s="116"/>
      <c r="L170" s="116"/>
      <c r="M170" s="116"/>
      <c r="N170" s="116"/>
      <c r="O170" s="210"/>
    </row>
    <row r="171" spans="2:15" ht="15" customHeight="1" thickBot="1">
      <c r="B171" s="209"/>
      <c r="C171" s="242" t="s">
        <v>106</v>
      </c>
      <c r="D171" s="125"/>
      <c r="E171" s="125"/>
      <c r="F171" s="371" t="s">
        <v>139</v>
      </c>
      <c r="G171" s="372"/>
      <c r="H171" s="372"/>
      <c r="I171" s="372"/>
      <c r="J171" s="372"/>
      <c r="K171" s="372"/>
      <c r="L171" s="372"/>
      <c r="M171" s="372"/>
      <c r="N171" s="373"/>
      <c r="O171" s="210"/>
    </row>
    <row r="172" spans="2:15" ht="15" customHeight="1">
      <c r="B172" s="209"/>
      <c r="C172" s="129"/>
      <c r="D172" s="125"/>
      <c r="E172" s="125"/>
      <c r="F172" s="125"/>
      <c r="G172" s="125"/>
      <c r="H172" s="125"/>
      <c r="I172" s="125"/>
      <c r="J172" s="116"/>
      <c r="K172" s="116"/>
      <c r="L172" s="116"/>
      <c r="M172" s="116"/>
      <c r="N172" s="116"/>
      <c r="O172" s="210"/>
    </row>
    <row r="173" spans="2:15" ht="135.75" customHeight="1" thickBot="1">
      <c r="B173" s="209"/>
      <c r="C173" s="346" t="s">
        <v>144</v>
      </c>
      <c r="D173" s="346"/>
      <c r="E173" s="346"/>
      <c r="F173" s="346"/>
      <c r="G173" s="346"/>
      <c r="H173" s="346"/>
      <c r="I173" s="346"/>
      <c r="J173" s="346"/>
      <c r="K173" s="346"/>
      <c r="L173" s="346"/>
      <c r="M173" s="346"/>
      <c r="N173" s="179"/>
      <c r="O173" s="223"/>
    </row>
    <row r="174" spans="2:15" ht="34.5" customHeight="1" thickBot="1">
      <c r="B174" s="209"/>
      <c r="C174" s="374" t="s">
        <v>156</v>
      </c>
      <c r="D174" s="375"/>
      <c r="E174" s="375"/>
      <c r="F174" s="375"/>
      <c r="G174" s="375"/>
      <c r="H174" s="375"/>
      <c r="I174" s="375"/>
      <c r="J174" s="375"/>
      <c r="K174" s="375"/>
      <c r="L174" s="375"/>
      <c r="M174" s="375"/>
      <c r="N174" s="376"/>
      <c r="O174" s="223"/>
    </row>
    <row r="175" spans="2:15" ht="34.5" customHeight="1" thickBot="1">
      <c r="B175" s="209"/>
      <c r="C175" s="377" t="s">
        <v>157</v>
      </c>
      <c r="D175" s="378"/>
      <c r="E175" s="378"/>
      <c r="F175" s="378"/>
      <c r="G175" s="378"/>
      <c r="H175" s="378"/>
      <c r="I175" s="378"/>
      <c r="J175" s="378"/>
      <c r="K175" s="378"/>
      <c r="L175" s="378"/>
      <c r="M175" s="378"/>
      <c r="N175" s="379"/>
      <c r="O175" s="223"/>
    </row>
    <row r="176" spans="2:15" ht="34.5" customHeight="1" thickBot="1">
      <c r="B176" s="209"/>
      <c r="C176" s="377" t="s">
        <v>122</v>
      </c>
      <c r="D176" s="378"/>
      <c r="E176" s="378"/>
      <c r="F176" s="378"/>
      <c r="G176" s="378"/>
      <c r="H176" s="378"/>
      <c r="I176" s="378"/>
      <c r="J176" s="378"/>
      <c r="K176" s="378"/>
      <c r="L176" s="378"/>
      <c r="M176" s="378"/>
      <c r="N176" s="379"/>
      <c r="O176" s="223"/>
    </row>
    <row r="177" spans="2:15" ht="34.5" customHeight="1" thickBot="1">
      <c r="B177" s="209"/>
      <c r="C177" s="377" t="s">
        <v>122</v>
      </c>
      <c r="D177" s="378"/>
      <c r="E177" s="378"/>
      <c r="F177" s="378"/>
      <c r="G177" s="378"/>
      <c r="H177" s="378"/>
      <c r="I177" s="378"/>
      <c r="J177" s="378"/>
      <c r="K177" s="378"/>
      <c r="L177" s="378"/>
      <c r="M177" s="378"/>
      <c r="N177" s="379"/>
      <c r="O177" s="223"/>
    </row>
    <row r="178" spans="2:15" ht="19.5" customHeight="1">
      <c r="B178" s="209"/>
      <c r="C178" s="129"/>
      <c r="D178" s="125"/>
      <c r="E178" s="125"/>
      <c r="F178" s="125"/>
      <c r="G178" s="125"/>
      <c r="H178" s="125"/>
      <c r="I178" s="125"/>
      <c r="J178" s="116"/>
      <c r="K178" s="116"/>
      <c r="L178" s="116"/>
      <c r="M178" s="116"/>
      <c r="N178" s="116"/>
      <c r="O178" s="210"/>
    </row>
    <row r="179" spans="2:15" ht="18.75" customHeight="1">
      <c r="B179" s="209"/>
      <c r="C179" s="346" t="s">
        <v>145</v>
      </c>
      <c r="D179" s="346"/>
      <c r="E179" s="346"/>
      <c r="F179" s="346"/>
      <c r="G179" s="346"/>
      <c r="H179" s="346"/>
      <c r="I179" s="346"/>
      <c r="J179" s="346"/>
      <c r="K179" s="346"/>
      <c r="L179" s="346"/>
      <c r="M179" s="346"/>
      <c r="N179" s="116"/>
      <c r="O179" s="210"/>
    </row>
    <row r="180" spans="2:15" ht="14.5" thickBot="1">
      <c r="B180" s="216"/>
      <c r="C180" s="134"/>
      <c r="D180" s="134"/>
      <c r="E180" s="134"/>
      <c r="F180" s="134"/>
      <c r="G180" s="134"/>
      <c r="H180" s="134"/>
      <c r="I180" s="134"/>
      <c r="J180" s="135"/>
      <c r="K180" s="135"/>
      <c r="L180" s="135"/>
      <c r="M180" s="135"/>
      <c r="N180" s="135"/>
      <c r="O180" s="217"/>
    </row>
    <row r="181" spans="3:9" ht="13" thickTop="1">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17" ht="12.75">
      <c r="C195" s="226" t="s">
        <v>121</v>
      </c>
      <c r="D195" s="227"/>
      <c r="E195" s="227"/>
      <c r="F195" s="227"/>
      <c r="G195" s="227"/>
      <c r="H195" s="227"/>
      <c r="I195" s="227"/>
      <c r="J195" s="228"/>
      <c r="K195" s="228"/>
      <c r="L195" s="228"/>
      <c r="M195" s="228"/>
      <c r="N195" s="228"/>
      <c r="O195" s="228"/>
      <c r="P195" s="228"/>
      <c r="Q195" s="228"/>
    </row>
    <row r="196" spans="3:17" ht="12.75">
      <c r="C196" s="227" t="str">
        <f>IF(F167="N","The transaction is not backed by new revenue. ","The transaction is backed by new revenue. ")</f>
        <v xml:space="preserve">The transaction is not backed by new revenue. </v>
      </c>
      <c r="D196" s="227"/>
      <c r="E196" s="227"/>
      <c r="F196" s="227"/>
      <c r="G196" s="227"/>
      <c r="H196" s="227"/>
      <c r="I196" s="227"/>
      <c r="J196" s="228"/>
      <c r="K196" s="228"/>
      <c r="L196" s="228"/>
      <c r="M196" s="228"/>
      <c r="N196" s="228"/>
      <c r="O196" s="228"/>
      <c r="P196" s="228"/>
      <c r="Q196" s="228"/>
    </row>
    <row r="197" spans="3:17" ht="12.75">
      <c r="C197" s="226" t="str">
        <f>IF(F167="N","",IF(F168="N","The new revenue does not include grant revenue. ","The new revenue includes grant revenue. "))</f>
        <v/>
      </c>
      <c r="D197" s="227"/>
      <c r="E197" s="227"/>
      <c r="F197" s="227"/>
      <c r="G197" s="227"/>
      <c r="H197" s="227"/>
      <c r="I197" s="227"/>
      <c r="J197" s="228"/>
      <c r="K197" s="228"/>
      <c r="L197" s="228"/>
      <c r="M197" s="228"/>
      <c r="N197" s="228"/>
      <c r="O197" s="228"/>
      <c r="P197" s="228"/>
      <c r="Q197" s="228"/>
    </row>
    <row r="198" spans="3:17" ht="12.75">
      <c r="C198" s="226" t="str">
        <f>IF(F167="N"," ",IF(F168="N"," ",IF(F169="N","The grant has not been awarded. ","The grant has been awarded. ")))</f>
        <v xml:space="preserve"> </v>
      </c>
      <c r="D198" s="227"/>
      <c r="E198" s="227"/>
      <c r="F198" s="227"/>
      <c r="G198" s="227"/>
      <c r="H198" s="227"/>
      <c r="I198" s="227"/>
      <c r="J198" s="228"/>
      <c r="K198" s="228"/>
      <c r="L198" s="228"/>
      <c r="M198" s="228"/>
      <c r="N198" s="228"/>
      <c r="O198" s="228"/>
      <c r="P198" s="228"/>
      <c r="Q198" s="228"/>
    </row>
    <row r="199" spans="3:17" ht="12.75">
      <c r="C199" s="227" t="str">
        <f>IF(F167="N"," ",IF(F170="N","The new revenue has not been received. ","The new revenue has been received. "))</f>
        <v xml:space="preserve"> </v>
      </c>
      <c r="D199" s="227"/>
      <c r="E199" s="227"/>
      <c r="F199" s="227"/>
      <c r="G199" s="227"/>
      <c r="H199" s="227"/>
      <c r="I199" s="227"/>
      <c r="J199" s="228"/>
      <c r="K199" s="228"/>
      <c r="L199" s="228"/>
      <c r="M199" s="228"/>
      <c r="N199" s="228"/>
      <c r="O199" s="228"/>
      <c r="P199" s="228"/>
      <c r="Q199" s="228"/>
    </row>
    <row r="200" spans="3:17" ht="12.75">
      <c r="C200" s="319" t="str">
        <f>IF(F167="N"," ",IF(F170="N",F171," "))</f>
        <v xml:space="preserve"> </v>
      </c>
      <c r="D200" s="227"/>
      <c r="E200" s="227"/>
      <c r="F200" s="227"/>
      <c r="G200" s="227"/>
      <c r="H200" s="227"/>
      <c r="I200" s="227"/>
      <c r="J200" s="228"/>
      <c r="K200" s="228"/>
      <c r="L200" s="228"/>
      <c r="M200" s="228"/>
      <c r="N200" s="228"/>
      <c r="O200" s="228"/>
      <c r="P200" s="228"/>
      <c r="Q200" s="228"/>
    </row>
    <row r="201" spans="3:17" ht="12.75">
      <c r="C201" s="226" t="s">
        <v>110</v>
      </c>
      <c r="D201" s="227"/>
      <c r="E201" s="227"/>
      <c r="F201" s="227"/>
      <c r="G201" s="227"/>
      <c r="H201" s="227"/>
      <c r="I201" s="227"/>
      <c r="J201" s="228"/>
      <c r="K201" s="228"/>
      <c r="L201" s="228"/>
      <c r="M201" s="228"/>
      <c r="N201" s="228"/>
      <c r="O201" s="228"/>
      <c r="P201" s="228"/>
      <c r="Q201" s="228"/>
    </row>
    <row r="202" spans="3:17" ht="11.25" customHeight="1">
      <c r="C202" s="370"/>
      <c r="D202" s="370"/>
      <c r="E202" s="370"/>
      <c r="F202" s="370"/>
      <c r="G202" s="370"/>
      <c r="H202" s="370"/>
      <c r="I202" s="370"/>
      <c r="J202" s="370"/>
      <c r="K202" s="370"/>
      <c r="L202" s="370"/>
      <c r="M202" s="370"/>
      <c r="N202" s="370"/>
      <c r="O202" s="370"/>
      <c r="P202" s="370"/>
      <c r="Q202" s="370"/>
    </row>
    <row r="203" spans="3:17" ht="12.75">
      <c r="C203" s="227"/>
      <c r="D203" s="227"/>
      <c r="E203" s="227"/>
      <c r="F203" s="227"/>
      <c r="G203" s="227"/>
      <c r="H203" s="227"/>
      <c r="I203" s="227"/>
      <c r="J203" s="228"/>
      <c r="K203" s="228"/>
      <c r="L203" s="228"/>
      <c r="M203" s="228"/>
      <c r="N203" s="228"/>
      <c r="O203" s="228"/>
      <c r="P203" s="228"/>
      <c r="Q203" s="228"/>
    </row>
    <row r="204" spans="3:17" ht="12.75">
      <c r="C204" s="229">
        <f>G29</f>
        <v>0</v>
      </c>
      <c r="D204" s="226" t="s">
        <v>43</v>
      </c>
      <c r="E204" s="227" t="str">
        <f>IF(D52="Y",CONCATENATE(F52," in fund balance is being used to cover indicated expenditures.  "),"")</f>
        <v/>
      </c>
      <c r="F204" s="227"/>
      <c r="G204" s="227"/>
      <c r="H204" s="227"/>
      <c r="I204" s="227"/>
      <c r="J204" s="228"/>
      <c r="K204" s="228"/>
      <c r="L204" s="228"/>
      <c r="M204" s="228"/>
      <c r="N204" s="228"/>
      <c r="O204" s="228"/>
      <c r="P204" s="228"/>
      <c r="Q204" s="228"/>
    </row>
    <row r="205" spans="3:17" ht="12.75">
      <c r="C205" s="229">
        <f>H29</f>
        <v>0</v>
      </c>
      <c r="D205" s="226" t="s">
        <v>44</v>
      </c>
      <c r="E205" s="227" t="str">
        <f>IF(D54="Y",CONCATENATE(F54," in reallocated grant funding is being used to cover indicated expenditures."),"")</f>
        <v/>
      </c>
      <c r="F205" s="227"/>
      <c r="G205" s="227"/>
      <c r="H205" s="227"/>
      <c r="I205" s="227"/>
      <c r="J205" s="228"/>
      <c r="K205" s="228"/>
      <c r="L205" s="228"/>
      <c r="M205" s="228"/>
      <c r="N205" s="228"/>
      <c r="O205" s="228"/>
      <c r="P205" s="228"/>
      <c r="Q205" s="228"/>
    </row>
    <row r="206" spans="3:17" ht="12.75">
      <c r="C206" s="229">
        <f>I29</f>
        <v>0</v>
      </c>
      <c r="D206" s="227"/>
      <c r="E206" s="227"/>
      <c r="F206" s="227"/>
      <c r="G206" s="227"/>
      <c r="H206" s="227"/>
      <c r="I206" s="227"/>
      <c r="J206" s="228"/>
      <c r="K206" s="228"/>
      <c r="L206" s="228"/>
      <c r="M206" s="228"/>
      <c r="N206" s="228"/>
      <c r="O206" s="228"/>
      <c r="P206" s="228"/>
      <c r="Q206" s="228"/>
    </row>
    <row r="207" spans="3:17" ht="12.75">
      <c r="C207" s="229">
        <f>I30</f>
        <v>0</v>
      </c>
      <c r="D207" s="227"/>
      <c r="E207" s="227"/>
      <c r="F207" s="227"/>
      <c r="G207" s="227"/>
      <c r="H207" s="227"/>
      <c r="I207" s="227"/>
      <c r="J207" s="228"/>
      <c r="K207" s="228"/>
      <c r="L207" s="228"/>
      <c r="M207" s="228"/>
      <c r="N207" s="228"/>
      <c r="O207" s="228"/>
      <c r="P207" s="228"/>
      <c r="Q207" s="228"/>
    </row>
    <row r="208" spans="3:17" ht="12.75">
      <c r="C208" s="229">
        <f>G30</f>
        <v>0</v>
      </c>
      <c r="D208" s="227"/>
      <c r="E208" s="227"/>
      <c r="F208" s="227"/>
      <c r="G208" s="227"/>
      <c r="H208" s="227"/>
      <c r="I208" s="227"/>
      <c r="J208" s="228"/>
      <c r="K208" s="228"/>
      <c r="L208" s="228"/>
      <c r="M208" s="228"/>
      <c r="N208" s="228"/>
      <c r="O208" s="228"/>
      <c r="P208" s="228"/>
      <c r="Q208" s="228"/>
    </row>
    <row r="209" spans="3:17" ht="12.75">
      <c r="C209" s="229">
        <f>H30</f>
        <v>0</v>
      </c>
      <c r="D209" s="227"/>
      <c r="E209" s="227"/>
      <c r="F209" s="227"/>
      <c r="G209" s="227"/>
      <c r="H209" s="227"/>
      <c r="I209" s="227"/>
      <c r="J209" s="228"/>
      <c r="K209" s="228"/>
      <c r="L209" s="228"/>
      <c r="M209" s="228"/>
      <c r="N209" s="228"/>
      <c r="O209" s="228"/>
      <c r="P209" s="228"/>
      <c r="Q209" s="228"/>
    </row>
    <row r="210" spans="3:17" ht="12.75">
      <c r="C210" s="229" t="str">
        <f>I31</f>
        <v>NA</v>
      </c>
      <c r="D210" s="227"/>
      <c r="E210" s="227"/>
      <c r="F210" s="227"/>
      <c r="G210" s="227"/>
      <c r="H210" s="227"/>
      <c r="I210" s="227"/>
      <c r="J210" s="228"/>
      <c r="K210" s="228"/>
      <c r="L210" s="228"/>
      <c r="M210" s="228"/>
      <c r="N210" s="228"/>
      <c r="O210" s="228"/>
      <c r="P210" s="228"/>
      <c r="Q210" s="228"/>
    </row>
    <row r="211" spans="3:17" ht="12.75">
      <c r="C211" s="229" t="str">
        <f>J31</f>
        <v xml:space="preserve"> </v>
      </c>
      <c r="D211" s="227"/>
      <c r="E211" s="227"/>
      <c r="F211" s="227"/>
      <c r="G211" s="227"/>
      <c r="H211" s="227"/>
      <c r="I211" s="227"/>
      <c r="J211" s="228"/>
      <c r="K211" s="228"/>
      <c r="L211" s="228"/>
      <c r="M211" s="228"/>
      <c r="N211" s="228"/>
      <c r="O211" s="228"/>
      <c r="P211" s="228"/>
      <c r="Q211" s="228"/>
    </row>
    <row r="212" spans="3:17" ht="12.75">
      <c r="C212" s="230"/>
      <c r="D212" s="226">
        <v>300</v>
      </c>
      <c r="E212" s="227"/>
      <c r="F212" s="227"/>
      <c r="G212" s="227"/>
      <c r="H212" s="227"/>
      <c r="I212" s="227"/>
      <c r="J212" s="228"/>
      <c r="K212" s="228"/>
      <c r="L212" s="228"/>
      <c r="M212" s="228"/>
      <c r="N212" s="228"/>
      <c r="O212" s="228"/>
      <c r="P212" s="228"/>
      <c r="Q212" s="228"/>
    </row>
    <row r="213" spans="3:17" ht="12.75">
      <c r="C213" s="229"/>
      <c r="D213" s="226" t="s">
        <v>48</v>
      </c>
      <c r="E213" s="227"/>
      <c r="F213" s="227"/>
      <c r="G213" s="227"/>
      <c r="H213" s="227"/>
      <c r="I213" s="227"/>
      <c r="J213" s="228"/>
      <c r="K213" s="228"/>
      <c r="L213" s="228"/>
      <c r="M213" s="228"/>
      <c r="N213" s="228"/>
      <c r="O213" s="228"/>
      <c r="P213" s="228"/>
      <c r="Q213" s="228"/>
    </row>
    <row r="214" spans="3:9" ht="12.75">
      <c r="C214" s="225"/>
      <c r="D214" s="108"/>
      <c r="E214" s="108"/>
      <c r="F214" s="108"/>
      <c r="G214" s="108"/>
      <c r="H214" s="108"/>
      <c r="I214" s="108"/>
    </row>
    <row r="215" spans="3:9" ht="12.75">
      <c r="C215" s="225"/>
      <c r="D215" s="108"/>
      <c r="E215" s="108"/>
      <c r="F215" s="108"/>
      <c r="G215" s="108"/>
      <c r="H215" s="108"/>
      <c r="I215" s="108"/>
    </row>
    <row r="216" spans="3:9" ht="12.75">
      <c r="C216" s="225"/>
      <c r="D216" s="108"/>
      <c r="E216" s="108"/>
      <c r="F216" s="108"/>
      <c r="G216" s="108"/>
      <c r="H216" s="108"/>
      <c r="I216" s="108"/>
    </row>
    <row r="217" spans="3:9" ht="12.75">
      <c r="C217" s="225"/>
      <c r="D217" s="108"/>
      <c r="E217" s="108"/>
      <c r="F217" s="108"/>
      <c r="G217" s="108"/>
      <c r="H217" s="108"/>
      <c r="I217" s="108"/>
    </row>
    <row r="218" spans="3:9" ht="12.75">
      <c r="C218" s="225"/>
      <c r="D218" s="108"/>
      <c r="E218" s="108"/>
      <c r="F218" s="108"/>
      <c r="G218" s="108"/>
      <c r="H218" s="108"/>
      <c r="I218" s="108"/>
    </row>
    <row r="219" spans="3:9" ht="12.75">
      <c r="C219" s="225"/>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sheetData>
  <mergeCells count="81">
    <mergeCell ref="C202:Q202"/>
    <mergeCell ref="F171:N171"/>
    <mergeCell ref="C174:N174"/>
    <mergeCell ref="C179:M179"/>
    <mergeCell ref="C175:N175"/>
    <mergeCell ref="C176:N176"/>
    <mergeCell ref="C177:N177"/>
    <mergeCell ref="C173:M17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D17:F17"/>
    <mergeCell ref="E58:F58"/>
    <mergeCell ref="E76:M76"/>
    <mergeCell ref="D18:F18"/>
    <mergeCell ref="D43:I43"/>
    <mergeCell ref="C48:M48"/>
    <mergeCell ref="C68:M68"/>
    <mergeCell ref="C74:D74"/>
    <mergeCell ref="D39:F39"/>
    <mergeCell ref="C119:D119"/>
    <mergeCell ref="C120:D120"/>
    <mergeCell ref="C121:D121"/>
    <mergeCell ref="E103:F103"/>
    <mergeCell ref="C103:D103"/>
    <mergeCell ref="C118:D118"/>
    <mergeCell ref="C114:D114"/>
    <mergeCell ref="E114:F114"/>
    <mergeCell ref="E81:F81"/>
    <mergeCell ref="C81:D81"/>
    <mergeCell ref="C97:D97"/>
    <mergeCell ref="C109:D109"/>
    <mergeCell ref="C110:D110"/>
    <mergeCell ref="C107:D107"/>
    <mergeCell ref="C108:D108"/>
    <mergeCell ref="C98:D98"/>
    <mergeCell ref="C99:D99"/>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9"/>
  <sheetViews>
    <sheetView showGridLines="0" tabSelected="1" zoomScale="90" zoomScaleNormal="90" workbookViewId="0" topLeftCell="C4">
      <selection activeCell="R9" sqref="R9"/>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421875" style="0" customWidth="1"/>
    <col min="10" max="10" width="13.57421875" style="0" hidden="1" customWidth="1"/>
    <col min="11" max="11" width="14.57421875" style="0" hidden="1" customWidth="1"/>
    <col min="12" max="12" width="14.57421875" style="0" customWidth="1"/>
    <col min="13" max="14" width="13.57421875" style="0" hidden="1" customWidth="1"/>
    <col min="15" max="15" width="13.57421875" style="0" customWidth="1"/>
    <col min="16" max="17" width="13.57421875" style="0" hidden="1" customWidth="1"/>
    <col min="18" max="18" width="13.57421875" style="0" customWidth="1"/>
    <col min="19" max="19" width="14.140625" style="0" customWidth="1"/>
    <col min="20" max="20" width="18.57421875" style="0" customWidth="1"/>
  </cols>
  <sheetData>
    <row r="1" spans="1:20" ht="18">
      <c r="A1" s="408" t="s">
        <v>49</v>
      </c>
      <c r="B1" s="408"/>
      <c r="C1" s="408"/>
      <c r="D1" s="408"/>
      <c r="E1" s="408"/>
      <c r="F1" s="408"/>
      <c r="G1" s="408"/>
      <c r="H1" s="408"/>
      <c r="I1" s="408"/>
      <c r="J1" s="408"/>
      <c r="K1" s="408"/>
      <c r="L1" s="408"/>
      <c r="M1" s="408"/>
      <c r="N1" s="408"/>
      <c r="O1" s="408"/>
      <c r="P1" s="408"/>
      <c r="Q1" s="408"/>
      <c r="R1" s="408"/>
      <c r="S1" s="408"/>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10" t="s">
        <v>31</v>
      </c>
      <c r="B3" s="410"/>
      <c r="C3" s="410"/>
      <c r="D3" s="410"/>
      <c r="E3" s="410"/>
      <c r="F3" s="410"/>
      <c r="G3" s="410"/>
      <c r="H3" s="410"/>
      <c r="I3" s="410"/>
      <c r="J3" s="410"/>
      <c r="K3" s="410"/>
      <c r="L3" s="410"/>
      <c r="M3" s="410"/>
      <c r="N3" s="410"/>
      <c r="O3" s="410"/>
      <c r="P3" s="410"/>
      <c r="Q3" s="410"/>
      <c r="R3" s="410"/>
      <c r="S3" s="410"/>
      <c r="T3" s="1"/>
    </row>
    <row r="4" spans="1:20" ht="3" customHeight="1" thickBot="1" thickTop="1">
      <c r="A4" s="395"/>
      <c r="B4" s="396"/>
      <c r="C4" s="396"/>
      <c r="D4" s="396"/>
      <c r="E4" s="396"/>
      <c r="F4" s="396"/>
      <c r="G4" s="396"/>
      <c r="H4" s="396"/>
      <c r="I4" s="396"/>
      <c r="J4" s="396"/>
      <c r="K4" s="396"/>
      <c r="L4" s="396"/>
      <c r="M4" s="396"/>
      <c r="N4" s="396"/>
      <c r="O4" s="396"/>
      <c r="P4" s="396"/>
      <c r="Q4" s="396"/>
      <c r="R4" s="396"/>
      <c r="S4" s="396"/>
      <c r="T4" s="1"/>
    </row>
    <row r="5" spans="1:19" ht="13.5">
      <c r="A5" s="405" t="s">
        <v>7</v>
      </c>
      <c r="B5" s="403"/>
      <c r="C5" s="403"/>
      <c r="D5" s="403"/>
      <c r="E5" s="403"/>
      <c r="F5" s="403"/>
      <c r="G5" s="403"/>
      <c r="H5" s="403"/>
      <c r="I5" s="403"/>
      <c r="J5" s="403"/>
      <c r="K5" s="403"/>
      <c r="L5" s="403"/>
      <c r="M5" s="403"/>
      <c r="N5" s="403"/>
      <c r="O5" s="403"/>
      <c r="P5" s="403"/>
      <c r="Q5" s="403"/>
      <c r="R5" s="403"/>
      <c r="S5" s="404"/>
    </row>
    <row r="6" spans="1:20" ht="13.5">
      <c r="A6" s="401" t="s">
        <v>0</v>
      </c>
      <c r="B6" s="402"/>
      <c r="C6" s="400" t="str">
        <f>IF('2a.  Simple Form Data Entry'!G11="","   ",'2a.  Simple Form Data Entry'!G11)</f>
        <v>RCECC PSERN Operator Lease</v>
      </c>
      <c r="D6" s="400"/>
      <c r="E6" s="400"/>
      <c r="F6" s="400"/>
      <c r="G6" s="400"/>
      <c r="H6" s="400"/>
      <c r="I6" s="400"/>
      <c r="J6" s="400"/>
      <c r="L6" s="292" t="s">
        <v>16</v>
      </c>
      <c r="M6" s="292"/>
      <c r="O6" s="72"/>
      <c r="Q6" s="72"/>
      <c r="R6" s="311">
        <f>IF('2a.  Simple Form Data Entry'!G17="","   ",'2a.  Simple Form Data Entry'!G17)</f>
        <v>20</v>
      </c>
      <c r="S6" s="71" t="s">
        <v>17</v>
      </c>
      <c r="T6" s="11"/>
    </row>
    <row r="7" spans="1:20" ht="13.5" customHeight="1">
      <c r="A7" s="406" t="s">
        <v>142</v>
      </c>
      <c r="B7" s="397"/>
      <c r="C7" s="407" t="str">
        <f>IF('2a.  Simple Form Data Entry'!G12="","   ",'2a.  Simple Form Data Entry'!G12)</f>
        <v>Executive Services / Office of Emergency Management</v>
      </c>
      <c r="D7" s="407"/>
      <c r="E7" s="407"/>
      <c r="F7" s="407"/>
      <c r="G7" s="407"/>
      <c r="H7" s="407"/>
      <c r="I7" s="407"/>
      <c r="J7" s="407"/>
      <c r="L7" s="102" t="s">
        <v>27</v>
      </c>
      <c r="M7" s="102"/>
      <c r="P7" s="73"/>
      <c r="Q7" s="73"/>
      <c r="R7" s="312" t="str">
        <f>'2a.  Simple Form Data Entry'!G18</f>
        <v>NA</v>
      </c>
      <c r="S7" s="54"/>
      <c r="T7" s="11"/>
    </row>
    <row r="8" spans="1:24" ht="13.5" customHeight="1">
      <c r="A8" s="398" t="s">
        <v>2</v>
      </c>
      <c r="B8" s="399"/>
      <c r="C8" s="291" t="str">
        <f>IF('2a.  Simple Form Data Entry'!G15="","   ",'2a.  Simple Form Data Entry'!G15)</f>
        <v>Carolyn Mock / Julie Ockerman</v>
      </c>
      <c r="E8" s="291"/>
      <c r="F8" s="399" t="s">
        <v>8</v>
      </c>
      <c r="G8" s="399"/>
      <c r="H8" s="321" t="str">
        <f>IF('2a.  Simple Form Data Entry'!G15=""," ",'2a.  Simple Form Data Entry'!G16)</f>
        <v>2/21/22</v>
      </c>
      <c r="I8" s="291"/>
      <c r="J8" s="291"/>
      <c r="L8" s="397" t="s">
        <v>10</v>
      </c>
      <c r="M8" s="397"/>
      <c r="N8" s="397"/>
      <c r="O8" s="397"/>
      <c r="P8" s="74"/>
      <c r="Q8" s="74"/>
      <c r="R8" s="291" t="str">
        <f>IF('2a.  Simple Form Data Entry'!G13="","   ",'2a.  Simple Form Data Entry'!G13)</f>
        <v>New Lease</v>
      </c>
      <c r="S8" s="320"/>
      <c r="T8" s="291"/>
      <c r="U8" s="291"/>
      <c r="V8" s="291"/>
      <c r="W8" s="291"/>
      <c r="X8" s="291"/>
    </row>
    <row r="9" spans="1:24" ht="13.5" customHeight="1">
      <c r="A9" s="398" t="s">
        <v>3</v>
      </c>
      <c r="B9" s="399"/>
      <c r="C9" s="41" t="s">
        <v>158</v>
      </c>
      <c r="D9" s="291"/>
      <c r="E9" s="291"/>
      <c r="F9" s="399" t="s">
        <v>13</v>
      </c>
      <c r="G9" s="399"/>
      <c r="H9" s="453">
        <v>44716</v>
      </c>
      <c r="I9" s="291"/>
      <c r="J9" s="291"/>
      <c r="L9" s="397" t="s">
        <v>9</v>
      </c>
      <c r="M9" s="397"/>
      <c r="N9" s="397"/>
      <c r="O9" s="397"/>
      <c r="P9" s="55"/>
      <c r="Q9" s="55"/>
      <c r="R9" s="291" t="str">
        <f>IF('2a.  Simple Form Data Entry'!G14="","   ",'2a.  Simple Form Data Entry'!G14)</f>
        <v>Stand Alone</v>
      </c>
      <c r="S9" s="320"/>
      <c r="T9" s="291"/>
      <c r="U9" s="291"/>
      <c r="V9" s="291"/>
      <c r="W9" s="291"/>
      <c r="X9" s="291"/>
    </row>
    <row r="10" spans="1:20" ht="12.75">
      <c r="A10" s="322" t="s">
        <v>141</v>
      </c>
      <c r="B10" s="323"/>
      <c r="C10" s="416" t="str">
        <f>IF('2a.  Simple Form Data Entry'!G10=""," ",'2a.  Simple Form Data Entry'!G10)</f>
        <v>Regional Communications and Emergency Coordination Center (RCECC) PSERN Operator Lease at 3511 NE 2nd St., Renton WA</v>
      </c>
      <c r="D10" s="416"/>
      <c r="E10" s="416"/>
      <c r="F10" s="416"/>
      <c r="G10" s="416"/>
      <c r="H10" s="416"/>
      <c r="I10" s="416"/>
      <c r="J10" s="416"/>
      <c r="K10" s="416"/>
      <c r="L10" s="416"/>
      <c r="M10" s="416"/>
      <c r="N10" s="416"/>
      <c r="O10" s="416"/>
      <c r="P10" s="416"/>
      <c r="Q10" s="416"/>
      <c r="R10" s="416"/>
      <c r="S10" s="417"/>
      <c r="T10" s="11"/>
    </row>
    <row r="11" spans="1:20" ht="13" thickBot="1">
      <c r="A11" s="324"/>
      <c r="B11" s="325"/>
      <c r="C11" s="418"/>
      <c r="D11" s="418"/>
      <c r="E11" s="418"/>
      <c r="F11" s="418"/>
      <c r="G11" s="418"/>
      <c r="H11" s="418"/>
      <c r="I11" s="418"/>
      <c r="J11" s="418"/>
      <c r="K11" s="418"/>
      <c r="L11" s="418"/>
      <c r="M11" s="418"/>
      <c r="N11" s="418"/>
      <c r="O11" s="418"/>
      <c r="P11" s="418"/>
      <c r="Q11" s="418"/>
      <c r="R11" s="418"/>
      <c r="S11" s="419"/>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10" t="s">
        <v>14</v>
      </c>
      <c r="B13" s="410"/>
      <c r="C13" s="410"/>
      <c r="D13" s="410"/>
      <c r="E13" s="410"/>
      <c r="F13" s="410"/>
      <c r="G13" s="410"/>
      <c r="H13" s="410"/>
      <c r="I13" s="410"/>
      <c r="J13" s="410"/>
      <c r="K13" s="410"/>
      <c r="L13" s="410"/>
      <c r="M13" s="410"/>
      <c r="N13" s="410"/>
      <c r="O13" s="410"/>
      <c r="P13" s="410"/>
      <c r="Q13" s="410"/>
      <c r="R13" s="410"/>
      <c r="S13" s="410"/>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11" t="s">
        <v>32</v>
      </c>
      <c r="B15" s="411"/>
      <c r="C15" s="411"/>
      <c r="D15" s="411"/>
      <c r="E15" s="411"/>
      <c r="F15" s="411"/>
      <c r="G15" s="411"/>
      <c r="H15" s="411"/>
      <c r="I15" s="411"/>
      <c r="J15" s="411"/>
      <c r="K15" s="411"/>
      <c r="L15" s="411"/>
      <c r="M15" s="411"/>
      <c r="N15" s="411"/>
      <c r="O15" s="411"/>
      <c r="P15" s="411"/>
      <c r="Q15" s="411"/>
      <c r="R15" s="411"/>
      <c r="S15" s="411"/>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15" t="s">
        <v>136</v>
      </c>
      <c r="B17" s="415"/>
      <c r="C17" s="415"/>
      <c r="D17" s="415"/>
      <c r="E17" s="412" t="str">
        <f>IF('2a.  Simple Form Data Entry'!G39="N","NA",'2a.  Simple Form Data Entry'!G40)</f>
        <v>NA</v>
      </c>
      <c r="F17" s="413"/>
      <c r="G17" s="414"/>
      <c r="H17" s="451" t="s">
        <v>143</v>
      </c>
      <c r="I17" s="452"/>
      <c r="J17" s="452"/>
      <c r="K17" s="452"/>
      <c r="L17" s="452"/>
      <c r="M17" s="452"/>
      <c r="N17" s="302"/>
      <c r="O17" s="448" t="str">
        <f>IF('2a.  Simple Form Data Entry'!G39="N","NA",'2a.  Simple Form Data Entry'!G41)</f>
        <v>NA</v>
      </c>
      <c r="P17" s="449"/>
      <c r="Q17" s="449"/>
      <c r="R17" s="449"/>
      <c r="S17" s="450"/>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11" t="s">
        <v>33</v>
      </c>
      <c r="B19" s="411"/>
      <c r="C19" s="411"/>
      <c r="D19" s="411"/>
      <c r="E19" s="411"/>
      <c r="F19" s="411"/>
      <c r="G19" s="411"/>
      <c r="H19" s="411"/>
      <c r="I19" s="411"/>
      <c r="J19" s="411"/>
      <c r="K19" s="411"/>
      <c r="L19" s="411"/>
      <c r="M19" s="411"/>
      <c r="N19" s="411"/>
      <c r="O19" s="411"/>
      <c r="P19" s="411"/>
      <c r="Q19" s="411"/>
      <c r="R19" s="411"/>
      <c r="S19" s="411"/>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125</v>
      </c>
      <c r="B21" s="2"/>
      <c r="D21" s="3"/>
      <c r="E21" s="3"/>
      <c r="F21" s="3"/>
      <c r="G21" s="3"/>
      <c r="H21" s="3"/>
      <c r="I21" s="3"/>
      <c r="J21" s="3"/>
      <c r="K21" s="3"/>
      <c r="L21" s="3"/>
      <c r="M21" s="3"/>
      <c r="N21" s="3"/>
      <c r="O21" s="3"/>
      <c r="P21" s="3"/>
      <c r="Q21" s="3"/>
      <c r="R21" s="3"/>
      <c r="T21" s="11"/>
    </row>
    <row r="22" spans="1:20" ht="3" customHeight="1">
      <c r="A22" s="51"/>
      <c r="B22" s="44"/>
      <c r="C22" s="44"/>
      <c r="D22" s="44"/>
      <c r="E22" s="44"/>
      <c r="F22" s="184"/>
      <c r="G22" s="44"/>
      <c r="H22" s="44"/>
      <c r="I22" s="184"/>
      <c r="J22" s="44"/>
      <c r="K22" s="44"/>
      <c r="L22" s="293"/>
      <c r="M22" s="44"/>
      <c r="N22" s="44"/>
      <c r="O22" s="293"/>
      <c r="P22" s="293"/>
      <c r="Q22" s="293"/>
      <c r="R22" s="293"/>
      <c r="S22" s="44"/>
      <c r="T22" s="11"/>
    </row>
    <row r="23" spans="1:20" ht="15.5" thickBot="1">
      <c r="A23" s="10" t="s">
        <v>137</v>
      </c>
      <c r="B23" s="10"/>
      <c r="C23" s="2"/>
      <c r="D23" s="3"/>
      <c r="E23" s="3"/>
      <c r="F23" s="3"/>
      <c r="G23" s="3"/>
      <c r="H23" s="3"/>
      <c r="I23" s="3"/>
      <c r="J23" s="3"/>
      <c r="K23" s="3"/>
      <c r="L23" s="3"/>
      <c r="M23" s="3"/>
      <c r="N23" s="3"/>
      <c r="O23" s="3"/>
      <c r="P23" s="3"/>
      <c r="Q23" s="3"/>
      <c r="R23" s="3"/>
      <c r="T23" s="11"/>
    </row>
    <row r="24" spans="1:20" ht="43" thickBot="1">
      <c r="A24" s="92" t="s">
        <v>18</v>
      </c>
      <c r="B24" s="93"/>
      <c r="C24" s="94"/>
      <c r="D24" s="95" t="s">
        <v>28</v>
      </c>
      <c r="E24" s="95" t="s">
        <v>29</v>
      </c>
      <c r="F24" s="95" t="s">
        <v>104</v>
      </c>
      <c r="G24" s="103" t="s">
        <v>11</v>
      </c>
      <c r="H24" s="95" t="s">
        <v>54</v>
      </c>
      <c r="I24" s="95" t="str">
        <f>'2a.  Simple Form Data Entry'!N57</f>
        <v>Sum of Revenues Prior to 2021</v>
      </c>
      <c r="J24" s="95">
        <f>'2a.  Simple Form Data Entry'!G19</f>
        <v>2021</v>
      </c>
      <c r="K24" s="96">
        <f>J24+1</f>
        <v>2022</v>
      </c>
      <c r="L24" s="96" t="str">
        <f>CONCATENATE(J24," / ",K24)</f>
        <v>2021 / 2022</v>
      </c>
      <c r="M24" s="96">
        <f>K24+1</f>
        <v>2023</v>
      </c>
      <c r="N24" s="96">
        <f>M24+1</f>
        <v>2024</v>
      </c>
      <c r="O24" s="96" t="str">
        <f>CONCATENATE(M24," / ",N24)</f>
        <v>2023 / 2024</v>
      </c>
      <c r="P24" s="96">
        <f>N24+1</f>
        <v>2025</v>
      </c>
      <c r="Q24" s="96">
        <f>P24+1</f>
        <v>2026</v>
      </c>
      <c r="R24" s="96" t="str">
        <f>CONCATENATE(P24," / ",Q24)</f>
        <v>2025 / 2026</v>
      </c>
      <c r="S24" s="97" t="s">
        <v>116</v>
      </c>
      <c r="T24" s="11"/>
    </row>
    <row r="25" spans="1:20" ht="13.5">
      <c r="A25" s="88" t="str">
        <f>IF('2a.  Simple Form Data Entry'!C58="","   ",'2a.  Simple Form Data Entry'!C58)</f>
        <v xml:space="preserve">   </v>
      </c>
      <c r="B25" s="78"/>
      <c r="C25" s="78"/>
      <c r="D25" s="177"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 xml:space="preserve">   </v>
      </c>
      <c r="E25" s="89"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 xml:space="preserve">   </v>
      </c>
      <c r="F25" s="177"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 xml:space="preserve">   </v>
      </c>
      <c r="G25" s="90" t="str">
        <f>IF(A25="","   ",'2a.  Simple Form Data Entry'!D58)</f>
        <v xml:space="preserve"> </v>
      </c>
      <c r="H25" s="195" t="str">
        <f>IF('2a.  Simple Form Data Entry'!E58="","   ",'2a.  Simple Form Data Entry'!E58)</f>
        <v xml:space="preserve">   </v>
      </c>
      <c r="I25" s="80">
        <f>'2a.  Simple Form Data Entry'!N58</f>
        <v>0</v>
      </c>
      <c r="J25" s="80">
        <f>'2a.  Simple Form Data Entry'!G58</f>
        <v>0</v>
      </c>
      <c r="K25" s="80">
        <f>'2a.  Simple Form Data Entry'!H58</f>
        <v>0</v>
      </c>
      <c r="L25" s="80">
        <f>J25+K25</f>
        <v>0</v>
      </c>
      <c r="M25" s="80">
        <f>'2a.  Simple Form Data Entry'!I58</f>
        <v>0</v>
      </c>
      <c r="N25" s="80">
        <f>'2a.  Simple Form Data Entry'!J58</f>
        <v>0</v>
      </c>
      <c r="O25" s="80">
        <f aca="true" t="shared" si="0" ref="O25:O31">M25+N25</f>
        <v>0</v>
      </c>
      <c r="P25" s="80">
        <f>'2a.  Simple Form Data Entry'!K58</f>
        <v>0</v>
      </c>
      <c r="Q25" s="80">
        <f>'2a.  Simple Form Data Entry'!L58</f>
        <v>0</v>
      </c>
      <c r="R25" s="80">
        <f aca="true" t="shared" si="1" ref="R25:R31">P25+Q25</f>
        <v>0</v>
      </c>
      <c r="S25" s="91">
        <f>'2a.  Simple Form Data Entry'!M58</f>
        <v>0</v>
      </c>
      <c r="T25" s="11"/>
    </row>
    <row r="26" spans="1:20" ht="13.5">
      <c r="A26" s="84" t="str">
        <f>IF('2a.  Simple Form Data Entry'!C59="","   ",'2a.  Simple Form Data Entry'!C59)</f>
        <v xml:space="preserve">   </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0" t="str">
        <f>IF(A26="","   ",'2a.  Simple Form Data Entry'!D59)</f>
        <v xml:space="preserve"> </v>
      </c>
      <c r="H26" s="76" t="str">
        <f>IF('2a.  Simple Form Data Entry'!E59="","   ",'2a.  Simple Form Data Entry'!E59)</f>
        <v xml:space="preserve">   </v>
      </c>
      <c r="I26" s="80">
        <f>'2a.  Simple Form Data Entry'!N59</f>
        <v>0</v>
      </c>
      <c r="J26" s="77">
        <f>'2a.  Simple Form Data Entry'!G59</f>
        <v>0</v>
      </c>
      <c r="K26" s="77">
        <f>'2a.  Simple Form Data Entry'!H59</f>
        <v>0</v>
      </c>
      <c r="L26" s="80">
        <f aca="true" t="shared" si="2" ref="L26:L31">J26+K26</f>
        <v>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7" t="str">
        <f>IF('2a.  Simple Form Data Entry'!E60="","   ",'2a.  Simple Form Data Entry'!E60)</f>
        <v xml:space="preserve">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7"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7"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7"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 thickBot="1">
      <c r="A31" s="6"/>
      <c r="B31" s="7"/>
      <c r="C31" s="289" t="s">
        <v>4</v>
      </c>
      <c r="D31" s="8"/>
      <c r="E31" s="8"/>
      <c r="F31" s="8"/>
      <c r="G31" s="8"/>
      <c r="H31" s="198"/>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5.5" thickBot="1">
      <c r="A33" s="9" t="s">
        <v>138</v>
      </c>
      <c r="B33" s="9"/>
      <c r="C33" s="2"/>
      <c r="D33" s="2"/>
      <c r="E33" s="3"/>
      <c r="F33" s="3"/>
      <c r="G33" s="3"/>
      <c r="H33" s="3"/>
      <c r="I33" s="3"/>
      <c r="J33" s="70"/>
      <c r="K33" s="3"/>
      <c r="L33" s="3"/>
      <c r="M33" s="3"/>
      <c r="N33" s="3"/>
      <c r="O33" s="3"/>
      <c r="P33" s="3"/>
      <c r="Q33" s="3"/>
      <c r="R33" s="3"/>
      <c r="T33" s="11"/>
    </row>
    <row r="34" spans="1:20" ht="43" thickBot="1">
      <c r="A34" s="92" t="s">
        <v>51</v>
      </c>
      <c r="B34" s="93"/>
      <c r="C34" s="94"/>
      <c r="D34" s="95" t="s">
        <v>28</v>
      </c>
      <c r="E34" s="96" t="s">
        <v>5</v>
      </c>
      <c r="F34" s="95" t="s">
        <v>104</v>
      </c>
      <c r="G34" s="95" t="s">
        <v>11</v>
      </c>
      <c r="H34" s="95" t="s">
        <v>22</v>
      </c>
      <c r="I34" s="95" t="str">
        <f>'2a.  Simple Form Data Entry'!N81</f>
        <v>Sum of Expenditures Prior to 2021</v>
      </c>
      <c r="J34" s="95">
        <f>'2a.  Simple Form Data Entry'!G19</f>
        <v>2021</v>
      </c>
      <c r="K34" s="96">
        <f>J34+1</f>
        <v>2022</v>
      </c>
      <c r="L34" s="96" t="str">
        <f>CONCATENATE(J34," / ",K34)</f>
        <v>2021 / 2022</v>
      </c>
      <c r="M34" s="96">
        <f>K34+1</f>
        <v>2023</v>
      </c>
      <c r="N34" s="96">
        <f>M34+1</f>
        <v>2024</v>
      </c>
      <c r="O34" s="96" t="str">
        <f>CONCATENATE(M34," / ",N34)</f>
        <v>2023 / 2024</v>
      </c>
      <c r="P34" s="96">
        <f>N34+1</f>
        <v>2025</v>
      </c>
      <c r="Q34" s="96">
        <f>P34+1</f>
        <v>2026</v>
      </c>
      <c r="R34" s="96" t="str">
        <f>CONCATENATE(P34," / ",Q34)</f>
        <v>2025 / 2026</v>
      </c>
      <c r="S34" s="97" t="s">
        <v>116</v>
      </c>
      <c r="T34" s="12"/>
    </row>
    <row r="35" spans="1:20" ht="13.5">
      <c r="A35" s="441" t="str">
        <f>IF('2a.  Simple Form Data Entry'!E80="","   ",'2a.  Simple Form Data Entry'!E80)</f>
        <v xml:space="preserve">   </v>
      </c>
      <c r="B35" s="442"/>
      <c r="C35" s="443"/>
      <c r="D35" s="177"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 xml:space="preserve">   </v>
      </c>
      <c r="E35" s="89"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 xml:space="preserve">   </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 xml:space="preserve">   </v>
      </c>
      <c r="G35" s="79" t="str">
        <f>IF('2a.  Simple Form Data Entry'!I80="","   ",'2a.  Simple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199" t="str">
        <f>IF('2a.  Simple Form Data Entry'!E82="","  ",'2a.  Simple Form Data Entry'!E82)</f>
        <v xml:space="preserve">  </v>
      </c>
      <c r="I36" s="80">
        <f>'2a.  Simple Form Data Entry'!N82</f>
        <v>0</v>
      </c>
      <c r="J36" s="80">
        <f>'2a.  Simple Form Data Entry'!G82</f>
        <v>0</v>
      </c>
      <c r="K36" s="80">
        <f>'2a.  Simple Form Data Entry'!H82</f>
        <v>0</v>
      </c>
      <c r="L36" s="80">
        <f>J36+K36</f>
        <v>0</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199" t="str">
        <f>IF('2a.  Simple Form Data Entry'!E83="","  ",'2a.  Simple Form Data Entry'!E83)</f>
        <v xml:space="preserve">  </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199" t="str">
        <f>IF('2a.  Simple Form Data Entry'!E84="","  ",'2a.  Simple Form Data Entry'!E84)</f>
        <v xml:space="preserve">  </v>
      </c>
      <c r="I38" s="80">
        <f>'2a.  Simple Form Data Entry'!N84</f>
        <v>0</v>
      </c>
      <c r="J38" s="80">
        <f>'2a.  Simple Form Data Entry'!G84</f>
        <v>0</v>
      </c>
      <c r="K38" s="80">
        <f>'2a.  Simple Form Data Entry'!H84</f>
        <v>0</v>
      </c>
      <c r="L38" s="80">
        <f t="shared" si="7"/>
        <v>0</v>
      </c>
      <c r="M38" s="80">
        <f>'2a.  Simple Form Data Entry'!I84</f>
        <v>0</v>
      </c>
      <c r="N38" s="80">
        <f>'2a.  Simple Form Data Entry'!J84</f>
        <v>0</v>
      </c>
      <c r="O38" s="80">
        <f t="shared" si="5"/>
        <v>0</v>
      </c>
      <c r="P38" s="80">
        <f>'2a.  Simple Form Data Entry'!K84</f>
        <v>0</v>
      </c>
      <c r="Q38" s="80">
        <f>'2a.  Simple Form Data Entry'!L84</f>
        <v>0</v>
      </c>
      <c r="R38" s="80">
        <f t="shared" si="6"/>
        <v>0</v>
      </c>
      <c r="S38" s="83">
        <f>'2a.  Simple Form Data Entry'!M84</f>
        <v>0</v>
      </c>
      <c r="T38" s="12"/>
    </row>
    <row r="39" spans="1:20" ht="13.5" customHeight="1">
      <c r="A39" s="16"/>
      <c r="B39" s="393" t="s">
        <v>55</v>
      </c>
      <c r="C39" s="394"/>
      <c r="D39" s="45"/>
      <c r="E39" s="45"/>
      <c r="F39" s="45"/>
      <c r="G39" s="45"/>
      <c r="H39" s="199" t="str">
        <f>IF('2a.  Simple Form Data Entry'!E85="","  ",'2a.  Simple Form Data Entry'!E85)</f>
        <v xml:space="preserve">  </v>
      </c>
      <c r="I39" s="80">
        <f>'2a.  Simple Form Data Entry'!N85</f>
        <v>0</v>
      </c>
      <c r="J39" s="80">
        <f>'2a.  Simple Form Data Entry'!G85</f>
        <v>0</v>
      </c>
      <c r="K39" s="80">
        <f>'2a.  Simple Form Data Entry'!H85</f>
        <v>0</v>
      </c>
      <c r="L39" s="80">
        <f t="shared" si="7"/>
        <v>0</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380" t="s">
        <v>56</v>
      </c>
      <c r="C40" s="381"/>
      <c r="D40" s="45"/>
      <c r="E40" s="45"/>
      <c r="F40" s="45"/>
      <c r="G40" s="45"/>
      <c r="H40" s="199" t="str">
        <f>IF('2a.  Simple Form Data Entry'!E86="","  ",'2a.  Simple Form Data Entry'!E86)</f>
        <v xml:space="preserve">  </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393" t="s">
        <v>57</v>
      </c>
      <c r="C41" s="394"/>
      <c r="D41" s="45"/>
      <c r="E41" s="45"/>
      <c r="F41" s="45"/>
      <c r="G41" s="45"/>
      <c r="H41" s="199"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382" t="s">
        <v>26</v>
      </c>
      <c r="C42" s="383"/>
      <c r="D42" s="45"/>
      <c r="E42" s="45"/>
      <c r="F42" s="45"/>
      <c r="G42" s="45"/>
      <c r="H42" s="199" t="str">
        <f>IF('2a.  Simple Form Data Entry'!E88="","  ",'2a.  Simple Form Data Entry'!E88)</f>
        <v xml:space="preserve">  </v>
      </c>
      <c r="I42" s="80">
        <f>'2a.  Simple Form Data Entry'!N88</f>
        <v>0</v>
      </c>
      <c r="J42" s="80">
        <f>'2a.  Simple Form Data Entry'!G88</f>
        <v>0</v>
      </c>
      <c r="K42" s="80">
        <f>'2a.  Simple Form Data Entry'!H88</f>
        <v>0</v>
      </c>
      <c r="L42" s="80">
        <f t="shared" si="7"/>
        <v>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3.5">
      <c r="A43" s="26"/>
      <c r="B43" s="27"/>
      <c r="C43" s="28" t="s">
        <v>12</v>
      </c>
      <c r="D43" s="29"/>
      <c r="E43" s="29"/>
      <c r="F43" s="29"/>
      <c r="G43" s="29"/>
      <c r="H43" s="200"/>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5"/>
      <c r="I44" s="47"/>
      <c r="J44" s="24"/>
      <c r="K44" s="24"/>
      <c r="L44" s="24"/>
      <c r="M44" s="24"/>
      <c r="N44" s="24"/>
      <c r="O44" s="24"/>
      <c r="P44" s="24"/>
      <c r="Q44" s="24"/>
      <c r="R44" s="294"/>
      <c r="S44" s="25"/>
      <c r="T44" s="12"/>
    </row>
    <row r="45" spans="1:20" ht="13.5">
      <c r="A45" s="384" t="str">
        <f>IF('2a.  Simple Form Data Entry'!E91="","   ",'2a.  Simple Form Data Entry'!E91)</f>
        <v xml:space="preserve">   </v>
      </c>
      <c r="B45" s="385"/>
      <c r="C45" s="386"/>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9" t="str">
        <f>IF('2a.  Simple Form Data Entry'!I91="","   ",'2a.  Simple Form Data Entry'!I91)</f>
        <v xml:space="preserve"> </v>
      </c>
      <c r="H45" s="197"/>
      <c r="I45" s="48"/>
      <c r="J45" s="38"/>
      <c r="K45" s="38"/>
      <c r="L45" s="38"/>
      <c r="M45" s="38"/>
      <c r="N45" s="38"/>
      <c r="O45" s="38"/>
      <c r="P45" s="38"/>
      <c r="Q45" s="38"/>
      <c r="R45" s="295"/>
      <c r="S45" s="39"/>
      <c r="T45" s="12"/>
    </row>
    <row r="46" spans="1:20" ht="13.5" customHeight="1">
      <c r="A46" s="19"/>
      <c r="B46" s="50" t="s">
        <v>21</v>
      </c>
      <c r="C46" s="20"/>
      <c r="D46" s="45"/>
      <c r="E46" s="45"/>
      <c r="F46" s="45"/>
      <c r="G46" s="45"/>
      <c r="H46" s="199"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199"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199"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393" t="s">
        <v>55</v>
      </c>
      <c r="C49" s="394"/>
      <c r="D49" s="45"/>
      <c r="E49" s="45"/>
      <c r="F49" s="45"/>
      <c r="G49" s="45"/>
      <c r="H49" s="199"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380" t="s">
        <v>56</v>
      </c>
      <c r="C50" s="381"/>
      <c r="D50" s="45"/>
      <c r="E50" s="45"/>
      <c r="F50" s="45"/>
      <c r="G50" s="45"/>
      <c r="H50" s="199"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393" t="s">
        <v>57</v>
      </c>
      <c r="C51" s="394"/>
      <c r="D51" s="45"/>
      <c r="E51" s="45"/>
      <c r="F51" s="45"/>
      <c r="G51" s="45"/>
      <c r="H51" s="199"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382" t="s">
        <v>26</v>
      </c>
      <c r="C52" s="383"/>
      <c r="D52" s="45"/>
      <c r="E52" s="45"/>
      <c r="F52" s="45"/>
      <c r="G52" s="45"/>
      <c r="H52" s="199" t="str">
        <f>IF('2a.  Simple Form Data Entry'!E99="","  ",'2a.  Simple Form Data Entry'!E99)</f>
        <v xml:space="preserve">  </v>
      </c>
      <c r="I52" s="81">
        <f>'2a.  Simple Form Data Entry'!N99</f>
        <v>0</v>
      </c>
      <c r="J52" s="81">
        <f>'2a.  Simple Form Data Entry'!G99</f>
        <v>0</v>
      </c>
      <c r="K52" s="81">
        <f>'2a.  Simple Form Data Entry'!H99</f>
        <v>0</v>
      </c>
      <c r="L52" s="80">
        <f t="shared" si="10"/>
        <v>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3.5">
      <c r="A53" s="26"/>
      <c r="B53" s="27"/>
      <c r="C53" s="28" t="s">
        <v>12</v>
      </c>
      <c r="D53" s="29"/>
      <c r="E53" s="29"/>
      <c r="F53" s="29"/>
      <c r="G53" s="29"/>
      <c r="H53" s="200"/>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1"/>
      <c r="I54" s="59"/>
      <c r="J54" s="60"/>
      <c r="K54" s="60"/>
      <c r="L54" s="80">
        <f t="shared" si="10"/>
        <v>0</v>
      </c>
      <c r="M54" s="61"/>
      <c r="N54" s="60"/>
      <c r="O54" s="80">
        <f t="shared" si="11"/>
        <v>0</v>
      </c>
      <c r="P54" s="60"/>
      <c r="Q54" s="60"/>
      <c r="R54" s="80">
        <f t="shared" si="12"/>
        <v>0</v>
      </c>
      <c r="S54" s="62"/>
      <c r="T54" s="12"/>
    </row>
    <row r="55" spans="1:20" ht="13.5" hidden="1">
      <c r="A55" s="384" t="str">
        <f>IF('2a.  Simple Form Data Entry'!E102="","   ",'2a.  Simple Form Data Entry'!E102)</f>
        <v xml:space="preserve">   </v>
      </c>
      <c r="B55" s="385"/>
      <c r="C55" s="386"/>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9" t="str">
        <f>IF('2a.  Simple Form Data Entry'!I102="","   ",'2a.  Simple Form Data Entry'!I102)</f>
        <v xml:space="preserve"> </v>
      </c>
      <c r="H55" s="197"/>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199"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hidden="1">
      <c r="A57" s="19"/>
      <c r="B57" s="50" t="s">
        <v>25</v>
      </c>
      <c r="C57" s="20"/>
      <c r="D57" s="45"/>
      <c r="E57" s="45"/>
      <c r="F57" s="45"/>
      <c r="G57" s="45"/>
      <c r="H57" s="199"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hidden="1">
      <c r="A58" s="19"/>
      <c r="B58" s="50" t="s">
        <v>53</v>
      </c>
      <c r="C58" s="20"/>
      <c r="D58" s="45"/>
      <c r="E58" s="45"/>
      <c r="F58" s="45"/>
      <c r="G58" s="45"/>
      <c r="H58" s="199" t="str">
        <f>IF('2a.  Simple Form Data Entry'!E106="","  ",'2a.  Simple Form Data Entry'!E106)</f>
        <v xml:space="preserve">  </v>
      </c>
      <c r="I58" s="81">
        <f>'2a.  Simple Form Data Entry'!N106</f>
        <v>0</v>
      </c>
      <c r="J58" s="81">
        <f>'2a.  Simple Form Data Entry'!G106</f>
        <v>0</v>
      </c>
      <c r="K58" s="81">
        <f>'2a.  Simple Form Data Entry'!H106</f>
        <v>0</v>
      </c>
      <c r="L58" s="80">
        <f t="shared" si="10"/>
        <v>0</v>
      </c>
      <c r="M58" s="81">
        <f>'2a.  Simple Form Data Entry'!I106</f>
        <v>0</v>
      </c>
      <c r="N58" s="81">
        <f>'2a.  Simple Form Data Entry'!J106</f>
        <v>0</v>
      </c>
      <c r="O58" s="80">
        <f t="shared" si="11"/>
        <v>0</v>
      </c>
      <c r="P58" s="81">
        <f>'2a.  Simple Form Data Entry'!K106</f>
        <v>0</v>
      </c>
      <c r="Q58" s="81">
        <f>'2a.  Simple Form Data Entry'!L106</f>
        <v>0</v>
      </c>
      <c r="R58" s="80">
        <f t="shared" si="12"/>
        <v>0</v>
      </c>
      <c r="S58" s="83">
        <f>'2a.  Simple Form Data Entry'!M106</f>
        <v>0</v>
      </c>
      <c r="T58" s="12"/>
    </row>
    <row r="59" spans="1:20" ht="13.5" customHeight="1" hidden="1">
      <c r="A59" s="19"/>
      <c r="B59" s="393" t="s">
        <v>55</v>
      </c>
      <c r="C59" s="394"/>
      <c r="D59" s="45"/>
      <c r="E59" s="45"/>
      <c r="F59" s="45"/>
      <c r="G59" s="45"/>
      <c r="H59" s="199"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hidden="1">
      <c r="A60" s="19"/>
      <c r="B60" s="380" t="s">
        <v>56</v>
      </c>
      <c r="C60" s="381"/>
      <c r="D60" s="45"/>
      <c r="E60" s="45"/>
      <c r="F60" s="45"/>
      <c r="G60" s="45"/>
      <c r="H60" s="199" t="str">
        <f>IF('2a.  Simple Form Data Entry'!E108="","  ",'2a.  Simple Form Data Entry'!E108)</f>
        <v xml:space="preserve">  </v>
      </c>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hidden="1">
      <c r="A61" s="19"/>
      <c r="B61" s="393" t="s">
        <v>57</v>
      </c>
      <c r="C61" s="394"/>
      <c r="D61" s="45"/>
      <c r="E61" s="45"/>
      <c r="F61" s="45"/>
      <c r="G61" s="45"/>
      <c r="H61" s="199" t="str">
        <f>IF('2a.  Simple Form Data Entry'!E109="","  ",'2a.  Simple Form Data Entry'!E109)</f>
        <v xml:space="preserve">  </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hidden="1">
      <c r="A62" s="19"/>
      <c r="B62" s="382" t="s">
        <v>26</v>
      </c>
      <c r="C62" s="383"/>
      <c r="D62" s="45"/>
      <c r="E62" s="45"/>
      <c r="F62" s="45"/>
      <c r="G62" s="45"/>
      <c r="H62" s="199"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3.5" hidden="1">
      <c r="A63" s="26"/>
      <c r="B63" s="27"/>
      <c r="C63" s="28" t="s">
        <v>12</v>
      </c>
      <c r="D63" s="29"/>
      <c r="E63" s="29"/>
      <c r="F63" s="29"/>
      <c r="G63" s="29"/>
      <c r="H63" s="200"/>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1"/>
      <c r="I64" s="59"/>
      <c r="J64" s="60"/>
      <c r="K64" s="60"/>
      <c r="L64" s="80">
        <f t="shared" si="10"/>
        <v>0</v>
      </c>
      <c r="M64" s="61"/>
      <c r="N64" s="60"/>
      <c r="O64" s="80">
        <f t="shared" si="11"/>
        <v>0</v>
      </c>
      <c r="P64" s="60"/>
      <c r="Q64" s="60"/>
      <c r="R64" s="80">
        <f t="shared" si="12"/>
        <v>0</v>
      </c>
      <c r="S64" s="62"/>
      <c r="T64" s="12"/>
    </row>
    <row r="65" spans="1:20" ht="13.5" hidden="1">
      <c r="A65" s="384" t="str">
        <f>IF('2a.  Simple Form Data Entry'!E113="","   ",'2a.  Simple Form Data Entry'!E113)</f>
        <v xml:space="preserve">   </v>
      </c>
      <c r="B65" s="385"/>
      <c r="C65" s="386"/>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7"/>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199"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199"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199"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393" t="s">
        <v>55</v>
      </c>
      <c r="C69" s="394"/>
      <c r="D69" s="45"/>
      <c r="E69" s="45"/>
      <c r="F69" s="45"/>
      <c r="G69" s="45"/>
      <c r="H69" s="199"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380" t="s">
        <v>56</v>
      </c>
      <c r="C70" s="381"/>
      <c r="D70" s="45"/>
      <c r="E70" s="45"/>
      <c r="F70" s="45"/>
      <c r="G70" s="45"/>
      <c r="H70" s="199"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393" t="s">
        <v>57</v>
      </c>
      <c r="C71" s="394"/>
      <c r="D71" s="45"/>
      <c r="E71" s="45"/>
      <c r="F71" s="45"/>
      <c r="G71" s="45"/>
      <c r="H71" s="199"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382" t="s">
        <v>26</v>
      </c>
      <c r="C72" s="383"/>
      <c r="D72" s="45"/>
      <c r="E72" s="45"/>
      <c r="F72" s="45"/>
      <c r="G72" s="45"/>
      <c r="H72" s="199"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3.5" hidden="1">
      <c r="A73" s="26"/>
      <c r="B73" s="27"/>
      <c r="C73" s="28" t="s">
        <v>12</v>
      </c>
      <c r="D73" s="29"/>
      <c r="E73" s="29"/>
      <c r="F73" s="29"/>
      <c r="G73" s="29"/>
      <c r="H73" s="200"/>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1"/>
      <c r="I74" s="59"/>
      <c r="J74" s="60"/>
      <c r="K74" s="60"/>
      <c r="L74" s="80">
        <f t="shared" si="10"/>
        <v>0</v>
      </c>
      <c r="M74" s="61"/>
      <c r="N74" s="60"/>
      <c r="O74" s="80">
        <f t="shared" si="11"/>
        <v>0</v>
      </c>
      <c r="P74" s="60"/>
      <c r="Q74" s="60"/>
      <c r="R74" s="80">
        <f t="shared" si="12"/>
        <v>0</v>
      </c>
      <c r="S74" s="62"/>
      <c r="T74" s="12"/>
    </row>
    <row r="75" spans="1:20" ht="13.5" hidden="1">
      <c r="A75" s="384" t="str">
        <f>IF('2a.  Simple Form Data Entry'!E124="","   ",'2a.  Simple Form Data Entry'!E124)</f>
        <v xml:space="preserve">   </v>
      </c>
      <c r="B75" s="385"/>
      <c r="C75" s="386"/>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7"/>
      <c r="I75" s="48"/>
      <c r="J75" s="38"/>
      <c r="K75" s="38"/>
      <c r="L75" s="80">
        <f t="shared" si="10"/>
        <v>0</v>
      </c>
      <c r="M75" s="38"/>
      <c r="N75" s="38"/>
      <c r="O75" s="80">
        <f t="shared" si="11"/>
        <v>0</v>
      </c>
      <c r="P75" s="38"/>
      <c r="Q75" s="38"/>
      <c r="R75" s="80">
        <f t="shared" si="12"/>
        <v>0</v>
      </c>
      <c r="S75" s="39"/>
      <c r="T75" s="12"/>
    </row>
    <row r="76" spans="1:20" ht="13.5" hidden="1">
      <c r="A76" s="19"/>
      <c r="B76" s="50" t="s">
        <v>21</v>
      </c>
      <c r="C76" s="20"/>
      <c r="D76" s="45"/>
      <c r="E76" s="45"/>
      <c r="F76" s="45"/>
      <c r="G76" s="45"/>
      <c r="H76" s="199"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3.5" hidden="1">
      <c r="A77" s="19"/>
      <c r="B77" s="50" t="s">
        <v>25</v>
      </c>
      <c r="C77" s="20"/>
      <c r="D77" s="45"/>
      <c r="E77" s="45"/>
      <c r="F77" s="45"/>
      <c r="G77" s="45"/>
      <c r="H77" s="199"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3.5" hidden="1">
      <c r="A78" s="19"/>
      <c r="B78" s="50" t="s">
        <v>53</v>
      </c>
      <c r="C78" s="20"/>
      <c r="D78" s="45"/>
      <c r="E78" s="45"/>
      <c r="F78" s="45"/>
      <c r="G78" s="45"/>
      <c r="H78" s="199"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3.5" hidden="1">
      <c r="A79" s="19"/>
      <c r="B79" s="393" t="s">
        <v>55</v>
      </c>
      <c r="C79" s="394"/>
      <c r="D79" s="45"/>
      <c r="E79" s="45"/>
      <c r="F79" s="45"/>
      <c r="G79" s="45"/>
      <c r="H79" s="199"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3.5" hidden="1">
      <c r="A80" s="19"/>
      <c r="B80" s="380" t="s">
        <v>56</v>
      </c>
      <c r="C80" s="381"/>
      <c r="D80" s="45"/>
      <c r="E80" s="45"/>
      <c r="F80" s="45"/>
      <c r="G80" s="45"/>
      <c r="H80" s="199"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3.5" hidden="1">
      <c r="A81" s="19"/>
      <c r="B81" s="393" t="s">
        <v>57</v>
      </c>
      <c r="C81" s="394"/>
      <c r="D81" s="45"/>
      <c r="E81" s="45"/>
      <c r="F81" s="45"/>
      <c r="G81" s="45"/>
      <c r="H81" s="199"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3.5" hidden="1">
      <c r="A82" s="19"/>
      <c r="B82" s="382" t="s">
        <v>26</v>
      </c>
      <c r="C82" s="383"/>
      <c r="D82" s="45"/>
      <c r="E82" s="45"/>
      <c r="F82" s="45"/>
      <c r="G82" s="45"/>
      <c r="H82" s="199"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3.5" hidden="1">
      <c r="A83" s="26"/>
      <c r="B83" s="27"/>
      <c r="C83" s="28" t="s">
        <v>12</v>
      </c>
      <c r="D83" s="29"/>
      <c r="E83" s="29"/>
      <c r="F83" s="29"/>
      <c r="G83" s="29"/>
      <c r="H83" s="200"/>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1"/>
      <c r="I84" s="59"/>
      <c r="J84" s="60"/>
      <c r="K84" s="60"/>
      <c r="L84" s="80">
        <f t="shared" si="10"/>
        <v>0</v>
      </c>
      <c r="M84" s="61"/>
      <c r="N84" s="60"/>
      <c r="O84" s="80">
        <f t="shared" si="11"/>
        <v>0</v>
      </c>
      <c r="P84" s="60"/>
      <c r="Q84" s="60"/>
      <c r="R84" s="80">
        <f t="shared" si="12"/>
        <v>0</v>
      </c>
      <c r="S84" s="62"/>
      <c r="T84" s="12"/>
    </row>
    <row r="85" spans="1:20" ht="13.5" hidden="1">
      <c r="A85" s="384" t="str">
        <f>IF('2a.  Simple Form Data Entry'!E135="","   ",'2a.  Simple Form Data Entry'!E135)</f>
        <v xml:space="preserve">   </v>
      </c>
      <c r="B85" s="385"/>
      <c r="C85" s="386"/>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7"/>
      <c r="I85" s="48"/>
      <c r="J85" s="38"/>
      <c r="K85" s="38"/>
      <c r="L85" s="80">
        <f t="shared" si="10"/>
        <v>0</v>
      </c>
      <c r="M85" s="38"/>
      <c r="N85" s="38"/>
      <c r="O85" s="80">
        <f t="shared" si="11"/>
        <v>0</v>
      </c>
      <c r="P85" s="38"/>
      <c r="Q85" s="38"/>
      <c r="R85" s="80">
        <f t="shared" si="12"/>
        <v>0</v>
      </c>
      <c r="S85" s="39"/>
      <c r="T85" s="12"/>
    </row>
    <row r="86" spans="1:20" ht="13.5" hidden="1">
      <c r="A86" s="19"/>
      <c r="B86" s="50" t="s">
        <v>21</v>
      </c>
      <c r="C86" s="20"/>
      <c r="D86" s="45"/>
      <c r="E86" s="45"/>
      <c r="F86" s="45"/>
      <c r="G86" s="45"/>
      <c r="H86" s="199"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3.5" hidden="1">
      <c r="A87" s="19"/>
      <c r="B87" s="50" t="s">
        <v>25</v>
      </c>
      <c r="C87" s="20"/>
      <c r="D87" s="45"/>
      <c r="E87" s="45"/>
      <c r="F87" s="45"/>
      <c r="G87" s="45"/>
      <c r="H87" s="199"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3.5" hidden="1">
      <c r="A88" s="19"/>
      <c r="B88" s="50" t="s">
        <v>53</v>
      </c>
      <c r="C88" s="20"/>
      <c r="D88" s="45"/>
      <c r="E88" s="45"/>
      <c r="F88" s="45"/>
      <c r="G88" s="45"/>
      <c r="H88" s="199"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3.5" hidden="1">
      <c r="A89" s="19"/>
      <c r="B89" s="393" t="s">
        <v>55</v>
      </c>
      <c r="C89" s="394"/>
      <c r="D89" s="45"/>
      <c r="E89" s="45"/>
      <c r="F89" s="45"/>
      <c r="G89" s="45"/>
      <c r="H89" s="199"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3.5" hidden="1">
      <c r="A90" s="19"/>
      <c r="B90" s="380" t="s">
        <v>56</v>
      </c>
      <c r="C90" s="381"/>
      <c r="D90" s="45"/>
      <c r="E90" s="45"/>
      <c r="F90" s="45"/>
      <c r="G90" s="45"/>
      <c r="H90" s="199"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3.5" hidden="1">
      <c r="A91" s="19"/>
      <c r="B91" s="393" t="s">
        <v>57</v>
      </c>
      <c r="C91" s="394"/>
      <c r="D91" s="45"/>
      <c r="E91" s="45"/>
      <c r="F91" s="45"/>
      <c r="G91" s="45"/>
      <c r="H91" s="199"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3.5" hidden="1">
      <c r="A92" s="19"/>
      <c r="B92" s="382" t="s">
        <v>26</v>
      </c>
      <c r="C92" s="383"/>
      <c r="D92" s="45"/>
      <c r="E92" s="45"/>
      <c r="F92" s="45"/>
      <c r="G92" s="45"/>
      <c r="H92" s="202"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3"/>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4"/>
      <c r="I94" s="33"/>
      <c r="J94" s="34"/>
      <c r="K94" s="34"/>
      <c r="L94" s="80">
        <f t="shared" si="10"/>
        <v>0</v>
      </c>
      <c r="M94" s="35"/>
      <c r="N94" s="34"/>
      <c r="O94" s="80">
        <f t="shared" si="11"/>
        <v>0</v>
      </c>
      <c r="P94" s="34"/>
      <c r="Q94" s="34"/>
      <c r="R94" s="80">
        <f t="shared" si="12"/>
        <v>0</v>
      </c>
      <c r="S94" s="36"/>
    </row>
    <row r="95" spans="1:20" ht="14" thickBot="1">
      <c r="A95" s="6"/>
      <c r="B95" s="7"/>
      <c r="C95" s="289" t="s">
        <v>6</v>
      </c>
      <c r="D95" s="8"/>
      <c r="E95" s="8"/>
      <c r="F95" s="8"/>
      <c r="G95" s="21"/>
      <c r="H95" s="205"/>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09" t="s">
        <v>15</v>
      </c>
      <c r="B97" s="409"/>
      <c r="C97" s="409"/>
      <c r="D97" s="409"/>
      <c r="E97" s="409"/>
      <c r="F97" s="409"/>
      <c r="G97" s="409"/>
      <c r="H97" s="409"/>
      <c r="I97" s="409"/>
      <c r="J97" s="409"/>
      <c r="K97" s="409"/>
      <c r="L97" s="409"/>
      <c r="M97" s="409"/>
      <c r="N97" s="409"/>
      <c r="O97" s="409"/>
      <c r="P97" s="409"/>
      <c r="Q97" s="409"/>
      <c r="R97" s="409"/>
      <c r="S97" s="409"/>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
      <c r="A99" s="37" t="s">
        <v>126</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387" t="s">
        <v>18</v>
      </c>
      <c r="B101" s="388"/>
      <c r="C101" s="389"/>
      <c r="D101" s="422" t="s">
        <v>19</v>
      </c>
      <c r="E101" s="422" t="s">
        <v>5</v>
      </c>
      <c r="F101" s="444" t="s">
        <v>104</v>
      </c>
      <c r="G101" s="422" t="s">
        <v>11</v>
      </c>
      <c r="H101" s="435" t="s">
        <v>23</v>
      </c>
      <c r="I101" s="307"/>
      <c r="J101" s="189">
        <f>'2a.  Simple Form Data Entry'!G19</f>
        <v>2021</v>
      </c>
      <c r="K101" s="285" t="str">
        <f>'2a.  Simple Form Data Entry'!H155</f>
        <v>NA</v>
      </c>
      <c r="L101" s="446" t="str">
        <f>CONCATENATE(L24," Appropriation Change")</f>
        <v>2021 / 2022 Appropriation Change</v>
      </c>
      <c r="P101" s="42"/>
      <c r="Q101" s="306"/>
      <c r="R101" s="428" t="s">
        <v>131</v>
      </c>
      <c r="S101" s="429"/>
      <c r="T101" s="42"/>
    </row>
    <row r="102" spans="1:20" ht="27.75" customHeight="1" thickBot="1">
      <c r="A102" s="390"/>
      <c r="B102" s="391"/>
      <c r="C102" s="392"/>
      <c r="D102" s="423"/>
      <c r="E102" s="423"/>
      <c r="F102" s="445"/>
      <c r="G102" s="423"/>
      <c r="H102" s="436"/>
      <c r="I102" s="308"/>
      <c r="J102" s="190" t="s">
        <v>24</v>
      </c>
      <c r="K102" s="286" t="str">
        <f>'2a.  Simple Form Data Entry'!H156</f>
        <v xml:space="preserve"> </v>
      </c>
      <c r="L102" s="447"/>
      <c r="P102" s="42"/>
      <c r="Q102" s="306"/>
      <c r="R102" s="430"/>
      <c r="S102" s="431"/>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196"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309"/>
      <c r="J103" s="100">
        <f>'2a.  Simple Form Data Entry'!G157</f>
        <v>0</v>
      </c>
      <c r="K103" s="100">
        <f>'2a.  Simple Form Data Entry'!H157</f>
        <v>0</v>
      </c>
      <c r="L103" s="303">
        <f>J103+K103</f>
        <v>0</v>
      </c>
      <c r="P103" s="42"/>
      <c r="Q103" s="296"/>
      <c r="R103" s="424">
        <f>'2a.  Simple Form Data Entry'!J157</f>
        <v>0</v>
      </c>
      <c r="S103" s="425"/>
      <c r="T103" s="42"/>
    </row>
    <row r="104" spans="1:20" ht="13.5">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199" t="str">
        <f>IF('2a.  Simple Form Data Entry'!E158=0,"  ",'2a.  Simple Form Data Entry'!E158)</f>
        <v xml:space="preserve">  </v>
      </c>
      <c r="I104" s="309"/>
      <c r="J104" s="82">
        <f>'2a.  Simple Form Data Entry'!G158</f>
        <v>0</v>
      </c>
      <c r="K104" s="82">
        <f>'2a.  Simple Form Data Entry'!H158</f>
        <v>0</v>
      </c>
      <c r="L104" s="303">
        <f aca="true" t="shared" si="25" ref="L104:L109">J104+K104</f>
        <v>0</v>
      </c>
      <c r="P104" s="42"/>
      <c r="Q104" s="305"/>
      <c r="R104" s="426">
        <f>'2a.  Simple Form Data Entry'!J158</f>
        <v>0</v>
      </c>
      <c r="S104" s="427"/>
      <c r="T104" s="42"/>
    </row>
    <row r="105" spans="1:20" ht="13.5">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199" t="str">
        <f>IF('2a.  Simple Form Data Entry'!E159=0,"  ",'2a.  Simple Form Data Entry'!E159)</f>
        <v xml:space="preserve">  </v>
      </c>
      <c r="I105" s="309"/>
      <c r="J105" s="82">
        <f>'2a.  Simple Form Data Entry'!G159</f>
        <v>0</v>
      </c>
      <c r="K105" s="82">
        <f>'2a.  Simple Form Data Entry'!H159</f>
        <v>0</v>
      </c>
      <c r="L105" s="303">
        <f t="shared" si="25"/>
        <v>0</v>
      </c>
      <c r="P105" s="42"/>
      <c r="Q105" s="296"/>
      <c r="R105" s="426">
        <f>'2a.  Simple Form Data Entry'!J159</f>
        <v>0</v>
      </c>
      <c r="S105" s="427"/>
      <c r="T105" s="42"/>
    </row>
    <row r="106" spans="1:20" ht="13.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199" t="str">
        <f>IF('2a.  Simple Form Data Entry'!E160=0,"  ",'2a.  Simple Form Data Entry'!E160)</f>
        <v xml:space="preserve">  </v>
      </c>
      <c r="I106" s="309"/>
      <c r="J106" s="82">
        <f>'2a.  Simple Form Data Entry'!G160</f>
        <v>0</v>
      </c>
      <c r="K106" s="82">
        <f>'2a.  Simple Form Data Entry'!H160</f>
        <v>0</v>
      </c>
      <c r="L106" s="303">
        <f t="shared" si="25"/>
        <v>0</v>
      </c>
      <c r="P106" s="42"/>
      <c r="Q106" s="296"/>
      <c r="R106" s="426">
        <f>'2a.  Simple Form Data Entry'!J160</f>
        <v>0</v>
      </c>
      <c r="S106" s="427"/>
      <c r="T106" s="42"/>
    </row>
    <row r="107" spans="1:20" ht="13.5"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199" t="str">
        <f>IF('2a.  Simple Form Data Entry'!E161=0,"  ",'2a.  Simple Form Data Entry'!E161)</f>
        <v xml:space="preserve">  </v>
      </c>
      <c r="I107" s="309"/>
      <c r="J107" s="82">
        <f>'2a.  Simple Form Data Entry'!G161</f>
        <v>0</v>
      </c>
      <c r="K107" s="82">
        <f>'2a.  Simple Form Data Entry'!H161</f>
        <v>0</v>
      </c>
      <c r="L107" s="303">
        <f t="shared" si="25"/>
        <v>0</v>
      </c>
      <c r="P107" s="42"/>
      <c r="Q107" s="296"/>
      <c r="R107" s="426">
        <f>'2a.  Simple Form Data Entry'!J161</f>
        <v>0</v>
      </c>
      <c r="S107" s="427"/>
      <c r="T107" s="42"/>
    </row>
    <row r="108" spans="1:20" ht="13.5"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199" t="str">
        <f>IF('2a.  Simple Form Data Entry'!E162=0,"  ",'2a.  Simple Form Data Entry'!E162)</f>
        <v xml:space="preserve">  </v>
      </c>
      <c r="I108" s="309"/>
      <c r="J108" s="82">
        <f>'2a.  Simple Form Data Entry'!G162</f>
        <v>0</v>
      </c>
      <c r="K108" s="82">
        <f>'2a.  Simple Form Data Entry'!H162</f>
        <v>0</v>
      </c>
      <c r="L108" s="303">
        <f t="shared" si="25"/>
        <v>0</v>
      </c>
      <c r="P108" s="42"/>
      <c r="Q108" s="296"/>
      <c r="R108" s="426">
        <f>'2a.  Simple Form Data Entry'!J162</f>
        <v>0</v>
      </c>
      <c r="S108" s="427"/>
      <c r="T108" s="42"/>
    </row>
    <row r="109" spans="1:20" ht="14" thickBot="1">
      <c r="A109" s="6"/>
      <c r="B109" s="7"/>
      <c r="C109" s="290" t="s">
        <v>4</v>
      </c>
      <c r="D109" s="43"/>
      <c r="E109" s="43"/>
      <c r="F109" s="43"/>
      <c r="G109" s="43"/>
      <c r="H109" s="206"/>
      <c r="I109" s="310"/>
      <c r="J109" s="66">
        <f>SUM(J103:J108)</f>
        <v>0</v>
      </c>
      <c r="K109" s="66">
        <f>SUM(K103:K108)</f>
        <v>0</v>
      </c>
      <c r="L109" s="304">
        <f t="shared" si="25"/>
        <v>0</v>
      </c>
      <c r="P109" s="42"/>
      <c r="Q109" s="297"/>
      <c r="R109" s="439">
        <f>SUM(R103:S107)</f>
        <v>0</v>
      </c>
      <c r="S109" s="440"/>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314" t="s">
        <v>30</v>
      </c>
      <c r="B111" s="3"/>
      <c r="C111" s="3"/>
      <c r="D111" s="3"/>
      <c r="E111" s="3"/>
      <c r="F111" s="3"/>
      <c r="G111" s="3"/>
      <c r="H111" s="3"/>
      <c r="I111" s="3"/>
      <c r="J111" s="4"/>
      <c r="K111" s="4"/>
      <c r="L111" s="4"/>
      <c r="M111" s="4"/>
      <c r="N111" s="4"/>
      <c r="O111" s="4"/>
      <c r="P111" s="4"/>
      <c r="Q111" s="4"/>
      <c r="R111" s="4"/>
      <c r="S111" s="5"/>
      <c r="T111" s="5"/>
    </row>
    <row r="112" spans="1:20" ht="23.25" customHeight="1">
      <c r="A112" s="313" t="s">
        <v>133</v>
      </c>
      <c r="B112" s="437" t="str">
        <f>IF('2a.  Simple Form Data Entry'!G39="Y","See note 5 below.",'2a.  Simple Form Data Entry'!D43)</f>
        <v>An NPV analysis was not performed because this is a zero-rent lease for PSERN use of KC property critical to operation of their system.</v>
      </c>
      <c r="C112" s="437"/>
      <c r="D112" s="437"/>
      <c r="E112" s="437"/>
      <c r="F112" s="437"/>
      <c r="G112" s="437"/>
      <c r="H112" s="437"/>
      <c r="I112" s="437"/>
      <c r="J112" s="437"/>
      <c r="K112" s="437"/>
      <c r="L112" s="437"/>
      <c r="M112" s="437"/>
      <c r="N112" s="437"/>
      <c r="O112" s="437"/>
      <c r="P112" s="437"/>
      <c r="Q112" s="437"/>
      <c r="R112" s="437"/>
      <c r="S112" s="437"/>
      <c r="T112" s="5"/>
    </row>
    <row r="113" spans="1:20" ht="13.5">
      <c r="A113" s="68" t="s">
        <v>112</v>
      </c>
      <c r="B113" s="432" t="s">
        <v>140</v>
      </c>
      <c r="C113" s="432"/>
      <c r="D113" s="432"/>
      <c r="E113" s="432"/>
      <c r="F113" s="432"/>
      <c r="G113" s="432"/>
      <c r="H113" s="432"/>
      <c r="I113" s="432"/>
      <c r="J113" s="432"/>
      <c r="K113" s="432"/>
      <c r="L113" s="432"/>
      <c r="M113" s="432"/>
      <c r="N113" s="432"/>
      <c r="O113" s="432"/>
      <c r="P113" s="432"/>
      <c r="Q113" s="432"/>
      <c r="R113" s="432"/>
      <c r="S113" s="432"/>
      <c r="T113" s="5"/>
    </row>
    <row r="114" spans="1:20" ht="15" customHeight="1">
      <c r="A114" s="69" t="s">
        <v>52</v>
      </c>
      <c r="B114" s="433" t="s">
        <v>115</v>
      </c>
      <c r="C114" s="433"/>
      <c r="D114" s="433"/>
      <c r="E114" s="433"/>
      <c r="F114" s="433"/>
      <c r="G114" s="433"/>
      <c r="H114" s="433"/>
      <c r="I114" s="433"/>
      <c r="J114" s="433"/>
      <c r="K114" s="433"/>
      <c r="L114" s="433"/>
      <c r="M114" s="433"/>
      <c r="N114" s="433"/>
      <c r="O114" s="433"/>
      <c r="P114" s="433"/>
      <c r="Q114" s="433"/>
      <c r="R114" s="433"/>
      <c r="S114" s="433"/>
      <c r="T114" s="5"/>
    </row>
    <row r="115" spans="1:20" ht="13.5">
      <c r="A115" s="69" t="s">
        <v>113</v>
      </c>
      <c r="B115" s="434"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34"/>
      <c r="D115" s="434"/>
      <c r="E115" s="434"/>
      <c r="F115" s="434"/>
      <c r="G115" s="434"/>
      <c r="H115" s="434"/>
      <c r="I115" s="434"/>
      <c r="J115" s="434"/>
      <c r="K115" s="434"/>
      <c r="L115" s="434"/>
      <c r="M115" s="434"/>
      <c r="N115" s="434"/>
      <c r="O115" s="434"/>
      <c r="P115" s="434"/>
      <c r="Q115" s="434"/>
      <c r="R115" s="434"/>
      <c r="S115" s="434"/>
      <c r="T115" s="5"/>
    </row>
    <row r="116" spans="1:20" ht="13.5" customHeight="1">
      <c r="A116" s="67" t="s">
        <v>114</v>
      </c>
      <c r="B116" s="421" t="str">
        <f>IF('2a.  Simple Form Data Entry'!F166="Y",'2a.  Simple Form Data Entry'!C195,CONCATENATE('2a.  Simple Form Data Entry'!C196,'2a.  Simple Form Data Entry'!C197,'2a.  Simple Form Data Entry'!C198,'2a.  Simple Form Data Entry'!C199,'2a.  Simple Form Data Entry'!C200))</f>
        <v xml:space="preserve">The transaction is not backed by new revenue.    </v>
      </c>
      <c r="C116" s="421"/>
      <c r="D116" s="421"/>
      <c r="E116" s="421"/>
      <c r="F116" s="421"/>
      <c r="G116" s="421"/>
      <c r="H116" s="421"/>
      <c r="I116" s="421"/>
      <c r="J116" s="421"/>
      <c r="K116" s="421"/>
      <c r="L116" s="421"/>
      <c r="M116" s="421"/>
      <c r="N116" s="421"/>
      <c r="O116" s="421"/>
      <c r="P116" s="421"/>
      <c r="Q116" s="421"/>
      <c r="R116" s="421"/>
      <c r="S116" s="421"/>
      <c r="T116" s="5"/>
    </row>
    <row r="117" spans="1:20" ht="16.5" customHeight="1">
      <c r="A117" s="67" t="s">
        <v>117</v>
      </c>
      <c r="B117" s="420" t="s">
        <v>111</v>
      </c>
      <c r="C117" s="420"/>
      <c r="D117" s="420"/>
      <c r="E117" s="420"/>
      <c r="F117" s="420"/>
      <c r="G117" s="420"/>
      <c r="H117" s="420"/>
      <c r="I117" s="420"/>
      <c r="J117" s="420"/>
      <c r="K117" s="420"/>
      <c r="L117" s="420"/>
      <c r="M117" s="420"/>
      <c r="N117" s="420"/>
      <c r="O117" s="420"/>
      <c r="P117" s="420"/>
      <c r="Q117" s="420"/>
      <c r="R117" s="420"/>
      <c r="S117" s="420"/>
      <c r="T117" s="5"/>
    </row>
    <row r="118" spans="1:19" ht="14.25" customHeight="1">
      <c r="A118" s="67"/>
      <c r="B118" s="438" t="str">
        <f>'2a.  Simple Form Data Entry'!C174</f>
        <v>-  No rent will be charged to the PSERN Operator in exchange for the PSERN Operator making improvements to the radio room and tower at its expense as the improvements will become King County's property.</v>
      </c>
      <c r="C118" s="438"/>
      <c r="D118" s="438"/>
      <c r="E118" s="438"/>
      <c r="F118" s="438"/>
      <c r="G118" s="438"/>
      <c r="H118" s="438"/>
      <c r="I118" s="438"/>
      <c r="J118" s="438"/>
      <c r="K118" s="438"/>
      <c r="L118" s="438"/>
      <c r="M118" s="438"/>
      <c r="N118" s="438"/>
      <c r="O118" s="438"/>
      <c r="P118" s="438"/>
      <c r="Q118" s="438"/>
      <c r="R118" s="438"/>
      <c r="S118" s="438"/>
    </row>
    <row r="119" spans="1:19" ht="13.5">
      <c r="A119" s="67"/>
      <c r="B119" s="438" t="str">
        <f>'2a.  Simple Form Data Entry'!C175</f>
        <v>-  The PSERN Operator will be responsible for routine maintenance of the communications tower for the term of the lease not to exceed $25,000/year.</v>
      </c>
      <c r="C119" s="438"/>
      <c r="D119" s="438"/>
      <c r="E119" s="438"/>
      <c r="F119" s="438"/>
      <c r="G119" s="438"/>
      <c r="H119" s="438"/>
      <c r="I119" s="438"/>
      <c r="J119" s="438"/>
      <c r="K119" s="438"/>
      <c r="L119" s="438"/>
      <c r="M119" s="438"/>
      <c r="N119" s="438"/>
      <c r="O119" s="438"/>
      <c r="P119" s="438"/>
      <c r="Q119" s="438"/>
      <c r="R119" s="438"/>
      <c r="S119" s="438"/>
    </row>
    <row r="120" spans="1:19" ht="12.75" customHeight="1">
      <c r="A120" s="67"/>
      <c r="B120" s="438"/>
      <c r="C120" s="438"/>
      <c r="D120" s="438"/>
      <c r="E120" s="438"/>
      <c r="F120" s="438"/>
      <c r="G120" s="438"/>
      <c r="H120" s="438"/>
      <c r="I120" s="438"/>
      <c r="J120" s="438"/>
      <c r="K120" s="438"/>
      <c r="L120" s="438"/>
      <c r="M120" s="438"/>
      <c r="N120" s="438"/>
      <c r="O120" s="438"/>
      <c r="P120" s="438"/>
      <c r="Q120" s="438"/>
      <c r="R120" s="438"/>
      <c r="S120" s="438"/>
    </row>
    <row r="121" spans="1:19" ht="15" customHeight="1">
      <c r="A121" s="67"/>
      <c r="B121" s="438"/>
      <c r="C121" s="438"/>
      <c r="D121" s="438"/>
      <c r="E121" s="438"/>
      <c r="F121" s="438"/>
      <c r="G121" s="438"/>
      <c r="H121" s="438"/>
      <c r="I121" s="438"/>
      <c r="J121" s="438"/>
      <c r="K121" s="438"/>
      <c r="L121" s="438"/>
      <c r="M121" s="438"/>
      <c r="N121" s="438"/>
      <c r="O121" s="438"/>
      <c r="P121" s="438"/>
      <c r="Q121" s="438"/>
      <c r="R121" s="438"/>
      <c r="S121" s="438"/>
    </row>
    <row r="122" spans="1:20" ht="13.5">
      <c r="A122" s="67"/>
      <c r="B122" s="438"/>
      <c r="C122" s="438"/>
      <c r="D122" s="438"/>
      <c r="E122" s="438"/>
      <c r="F122" s="438"/>
      <c r="G122" s="438"/>
      <c r="H122" s="438"/>
      <c r="I122" s="438"/>
      <c r="J122" s="438"/>
      <c r="K122" s="438"/>
      <c r="L122" s="438"/>
      <c r="M122" s="438"/>
      <c r="N122" s="438"/>
      <c r="O122" s="438"/>
      <c r="P122" s="438"/>
      <c r="Q122" s="438"/>
      <c r="R122" s="438"/>
      <c r="S122" s="438"/>
      <c r="T122" s="5"/>
    </row>
    <row r="123" spans="1:19" ht="13.5">
      <c r="A123" s="67"/>
      <c r="B123" s="438"/>
      <c r="C123" s="438"/>
      <c r="D123" s="438"/>
      <c r="E123" s="438"/>
      <c r="F123" s="438"/>
      <c r="G123" s="438"/>
      <c r="H123" s="438"/>
      <c r="I123" s="438"/>
      <c r="J123" s="438"/>
      <c r="K123" s="438"/>
      <c r="L123" s="438"/>
      <c r="M123" s="438"/>
      <c r="N123" s="438"/>
      <c r="O123" s="438"/>
      <c r="P123" s="438"/>
      <c r="Q123" s="438"/>
      <c r="R123" s="438"/>
      <c r="S123" s="438"/>
    </row>
    <row r="124" spans="1:19" ht="13.5">
      <c r="A124" t="str">
        <f>IF('2a.  Simple Form Data Entry'!C180=""," ","6.")</f>
        <v xml:space="preserve"> </v>
      </c>
      <c r="B124" s="438"/>
      <c r="C124" s="438"/>
      <c r="D124" s="438"/>
      <c r="E124" s="438"/>
      <c r="F124" s="438"/>
      <c r="G124" s="438"/>
      <c r="H124" s="438"/>
      <c r="I124" s="438"/>
      <c r="J124" s="438"/>
      <c r="K124" s="438"/>
      <c r="L124" s="438"/>
      <c r="M124" s="438"/>
      <c r="N124" s="438"/>
      <c r="O124" s="438"/>
      <c r="P124" s="438"/>
      <c r="Q124" s="438"/>
      <c r="R124" s="438"/>
      <c r="S124" s="438"/>
    </row>
    <row r="125" spans="1:19" ht="13.5">
      <c r="A125" s="69"/>
      <c r="B125" s="438"/>
      <c r="C125" s="438"/>
      <c r="D125" s="438"/>
      <c r="E125" s="438"/>
      <c r="F125" s="438"/>
      <c r="G125" s="438"/>
      <c r="H125" s="438"/>
      <c r="I125" s="438"/>
      <c r="J125" s="438"/>
      <c r="K125" s="438"/>
      <c r="L125" s="438"/>
      <c r="M125" s="438"/>
      <c r="N125" s="438"/>
      <c r="O125" s="438"/>
      <c r="P125" s="438"/>
      <c r="Q125" s="438"/>
      <c r="R125" s="438"/>
      <c r="S125" s="438"/>
    </row>
    <row r="126" spans="1:19" ht="13.5">
      <c r="A126" s="69"/>
      <c r="B126" s="438"/>
      <c r="C126" s="438"/>
      <c r="D126" s="438"/>
      <c r="E126" s="438"/>
      <c r="F126" s="438"/>
      <c r="G126" s="438"/>
      <c r="H126" s="438"/>
      <c r="I126" s="438"/>
      <c r="J126" s="438"/>
      <c r="K126" s="438"/>
      <c r="L126" s="438"/>
      <c r="M126" s="438"/>
      <c r="N126" s="438"/>
      <c r="O126" s="438"/>
      <c r="P126" s="438"/>
      <c r="Q126" s="438"/>
      <c r="R126" s="438"/>
      <c r="S126" s="438"/>
    </row>
    <row r="127" spans="1:6" ht="13.5">
      <c r="A127" s="69"/>
      <c r="D127" s="53"/>
      <c r="E127" s="49"/>
      <c r="F127" s="49"/>
    </row>
    <row r="128" spans="4:6" ht="12.75">
      <c r="D128" s="53"/>
      <c r="E128" s="49"/>
      <c r="F128" s="49"/>
    </row>
    <row r="129" spans="3:6" ht="13">
      <c r="C129" s="52"/>
      <c r="D129" s="53"/>
      <c r="E129" s="49"/>
      <c r="F129" s="49"/>
    </row>
  </sheetData>
  <mergeCells count="84">
    <mergeCell ref="A13:S13"/>
    <mergeCell ref="O17:S17"/>
    <mergeCell ref="B39:C39"/>
    <mergeCell ref="B40:C40"/>
    <mergeCell ref="H17:M17"/>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125:S125"/>
    <mergeCell ref="B126:S126"/>
    <mergeCell ref="B118:S118"/>
    <mergeCell ref="B119:S119"/>
    <mergeCell ref="B121:S121"/>
    <mergeCell ref="B122:S122"/>
    <mergeCell ref="B123:S123"/>
    <mergeCell ref="B124:S124"/>
    <mergeCell ref="B120:S120"/>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90:C90"/>
    <mergeCell ref="B92:C92"/>
    <mergeCell ref="A75:C75"/>
    <mergeCell ref="A85:C85"/>
    <mergeCell ref="A101:C102"/>
    <mergeCell ref="B79:C79"/>
    <mergeCell ref="B81:C81"/>
    <mergeCell ref="B82:C82"/>
    <mergeCell ref="B89:C89"/>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documentManagement>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Props1.xml><?xml version="1.0" encoding="utf-8"?>
<ds:datastoreItem xmlns:ds="http://schemas.openxmlformats.org/officeDocument/2006/customXml" ds:itemID="{996F394A-168B-4567-900D-9E961B26D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54021E-16B5-4A42-9B31-796579D08458}">
  <ds:schemaRefs>
    <ds:schemaRef ds:uri="http://schemas.microsoft.com/office/2006/metadata/customXsn"/>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5.xml><?xml version="1.0" encoding="utf-8"?>
<ds:datastoreItem xmlns:ds="http://schemas.openxmlformats.org/officeDocument/2006/customXml" ds:itemID="{60F66F75-E298-49D7-923C-92FD04AD8C51}">
  <ds:schemaRefs>
    <ds:schemaRef ds:uri="http://www.w3.org/XML/1998/namespace"/>
    <ds:schemaRef ds:uri="http://schemas.microsoft.com/sharepoint/v3"/>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4014f290-5a86-44a6-bf90-5365310a716f"/>
    <ds:schemaRef ds:uri="cc811197-5a73-4d86-a206-c117da05dd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Bender, Sid</cp:lastModifiedBy>
  <cp:lastPrinted>2015-03-19T18:52:03Z</cp:lastPrinted>
  <dcterms:created xsi:type="dcterms:W3CDTF">1999-06-02T23:29:55Z</dcterms:created>
  <dcterms:modified xsi:type="dcterms:W3CDTF">2022-06-05T05:13:24Z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cd6608ae-8092-475c-affe-ff36dff75bfa</vt:lpwstr>
  </property>
  <property fmtid="{D5CDD505-2E9C-101B-9397-08002B2CF9AE}" pid="4" name="ContentTypeId">
    <vt:lpwstr>0x010100D03C1FEDB24A304B88B22491CFC09769003AFEC870DAFA594B9D866D000FDCF172</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