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kc1-portal6.sharepoint.com/legislative_review/2022 Leg Tracker/2206-4724 DES/"/>
    </mc:Choice>
  </mc:AlternateContent>
  <xr:revisionPtr revIDLastSave="0" documentId="13_ncr:1_{C60B12C8-864D-4048-9817-68353518AD04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1.  Instructions" sheetId="3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7" i="2" l="1"/>
  <c r="H104" i="1" l="1"/>
  <c r="C10" i="1" l="1"/>
  <c r="H8" i="1"/>
  <c r="B112" i="1"/>
  <c r="O17" i="1"/>
  <c r="E17" i="1"/>
  <c r="R94" i="1"/>
  <c r="R85" i="1"/>
  <c r="R84" i="1"/>
  <c r="R75" i="1"/>
  <c r="R74" i="1"/>
  <c r="R65" i="1"/>
  <c r="R64" i="1"/>
  <c r="R55" i="1"/>
  <c r="R54" i="1"/>
  <c r="O94" i="1"/>
  <c r="O85" i="1"/>
  <c r="O84" i="1"/>
  <c r="O75" i="1"/>
  <c r="O74" i="1"/>
  <c r="O65" i="1"/>
  <c r="O64" i="1"/>
  <c r="O55" i="1"/>
  <c r="O54" i="1"/>
  <c r="L94" i="1"/>
  <c r="L85" i="1"/>
  <c r="L84" i="1"/>
  <c r="L75" i="1"/>
  <c r="L74" i="1"/>
  <c r="L65" i="1"/>
  <c r="L64" i="1"/>
  <c r="L55" i="1"/>
  <c r="L54" i="1"/>
  <c r="Q92" i="1"/>
  <c r="Q91" i="1"/>
  <c r="Q90" i="1"/>
  <c r="Q89" i="1"/>
  <c r="Q88" i="1"/>
  <c r="Q87" i="1"/>
  <c r="Q86" i="1"/>
  <c r="Q82" i="1"/>
  <c r="Q81" i="1"/>
  <c r="Q80" i="1"/>
  <c r="Q79" i="1"/>
  <c r="Q78" i="1"/>
  <c r="Q77" i="1"/>
  <c r="Q76" i="1"/>
  <c r="Q72" i="1"/>
  <c r="Q71" i="1"/>
  <c r="Q70" i="1"/>
  <c r="Q69" i="1"/>
  <c r="Q68" i="1"/>
  <c r="Q67" i="1"/>
  <c r="Q66" i="1"/>
  <c r="Q62" i="1"/>
  <c r="Q61" i="1"/>
  <c r="Q60" i="1"/>
  <c r="Q59" i="1"/>
  <c r="Q58" i="1"/>
  <c r="Q57" i="1"/>
  <c r="Q56" i="1"/>
  <c r="Q52" i="1"/>
  <c r="Q51" i="1"/>
  <c r="Q50" i="1"/>
  <c r="Q49" i="1"/>
  <c r="Q48" i="1"/>
  <c r="Q47" i="1"/>
  <c r="Q46" i="1"/>
  <c r="Q42" i="1"/>
  <c r="Q41" i="1"/>
  <c r="Q40" i="1"/>
  <c r="Q39" i="1"/>
  <c r="Q38" i="1"/>
  <c r="Q37" i="1"/>
  <c r="Q36" i="1"/>
  <c r="P92" i="1"/>
  <c r="P91" i="1"/>
  <c r="P90" i="1"/>
  <c r="P89" i="1"/>
  <c r="P88" i="1"/>
  <c r="P87" i="1"/>
  <c r="P86" i="1"/>
  <c r="P82" i="1"/>
  <c r="P81" i="1"/>
  <c r="P80" i="1"/>
  <c r="P79" i="1"/>
  <c r="P78" i="1"/>
  <c r="P77" i="1"/>
  <c r="P76" i="1"/>
  <c r="P72" i="1"/>
  <c r="P71" i="1"/>
  <c r="P70" i="1"/>
  <c r="P69" i="1"/>
  <c r="P68" i="1"/>
  <c r="P67" i="1"/>
  <c r="P66" i="1"/>
  <c r="P62" i="1"/>
  <c r="P61" i="1"/>
  <c r="P60" i="1"/>
  <c r="P59" i="1"/>
  <c r="P58" i="1"/>
  <c r="P57" i="1"/>
  <c r="P56" i="1"/>
  <c r="P52" i="1"/>
  <c r="R52" i="1" s="1"/>
  <c r="P51" i="1"/>
  <c r="P50" i="1"/>
  <c r="P49" i="1"/>
  <c r="P48" i="1"/>
  <c r="P47" i="1"/>
  <c r="P46" i="1"/>
  <c r="P42" i="1"/>
  <c r="P41" i="1"/>
  <c r="P40" i="1"/>
  <c r="P39" i="1"/>
  <c r="P38" i="1"/>
  <c r="P37" i="1"/>
  <c r="P36" i="1"/>
  <c r="Q30" i="1"/>
  <c r="Q29" i="1"/>
  <c r="Q28" i="1"/>
  <c r="Q27" i="1"/>
  <c r="Q26" i="1"/>
  <c r="Q25" i="1"/>
  <c r="P30" i="1"/>
  <c r="P29" i="1"/>
  <c r="P28" i="1"/>
  <c r="P27" i="1"/>
  <c r="P26" i="1"/>
  <c r="P25" i="1"/>
  <c r="R72" i="1" l="1"/>
  <c r="R92" i="1"/>
  <c r="R30" i="1"/>
  <c r="R41" i="1"/>
  <c r="R26" i="1"/>
  <c r="R37" i="1"/>
  <c r="R48" i="1"/>
  <c r="R59" i="1"/>
  <c r="R66" i="1"/>
  <c r="R70" i="1"/>
  <c r="R88" i="1"/>
  <c r="R68" i="1"/>
  <c r="R27" i="1"/>
  <c r="R38" i="1"/>
  <c r="R42" i="1"/>
  <c r="R49" i="1"/>
  <c r="R56" i="1"/>
  <c r="R60" i="1"/>
  <c r="R67" i="1"/>
  <c r="R71" i="1"/>
  <c r="R78" i="1"/>
  <c r="R82" i="1"/>
  <c r="R89" i="1"/>
  <c r="R69" i="1"/>
  <c r="R76" i="1"/>
  <c r="R80" i="1"/>
  <c r="R28" i="1"/>
  <c r="R39" i="1"/>
  <c r="R46" i="1"/>
  <c r="R50" i="1"/>
  <c r="R57" i="1"/>
  <c r="R61" i="1"/>
  <c r="R79" i="1"/>
  <c r="R86" i="1"/>
  <c r="R90" i="1"/>
  <c r="R77" i="1"/>
  <c r="R81" i="1"/>
  <c r="R25" i="1"/>
  <c r="R29" i="1"/>
  <c r="R36" i="1"/>
  <c r="R40" i="1"/>
  <c r="R47" i="1"/>
  <c r="R51" i="1"/>
  <c r="R58" i="1"/>
  <c r="R62" i="1"/>
  <c r="R87" i="1"/>
  <c r="R91" i="1"/>
  <c r="Q83" i="1"/>
  <c r="P63" i="1"/>
  <c r="Q63" i="1"/>
  <c r="P53" i="1"/>
  <c r="P93" i="1"/>
  <c r="Q73" i="1"/>
  <c r="Q31" i="1"/>
  <c r="P83" i="1"/>
  <c r="Q53" i="1"/>
  <c r="P31" i="1"/>
  <c r="P43" i="1"/>
  <c r="P73" i="1"/>
  <c r="Q43" i="1"/>
  <c r="Q93" i="1"/>
  <c r="R43" i="1" l="1"/>
  <c r="Q95" i="1"/>
  <c r="R93" i="1"/>
  <c r="R73" i="1"/>
  <c r="R83" i="1"/>
  <c r="R53" i="1"/>
  <c r="R31" i="1"/>
  <c r="R63" i="1"/>
  <c r="P95" i="1"/>
  <c r="R95" i="1" l="1"/>
  <c r="E204" i="2" l="1"/>
  <c r="R108" i="1"/>
  <c r="R107" i="1"/>
  <c r="R106" i="1"/>
  <c r="R105" i="1"/>
  <c r="R104" i="1"/>
  <c r="R103" i="1"/>
  <c r="R109" i="1" l="1"/>
  <c r="B120" i="1" l="1"/>
  <c r="B119" i="1"/>
  <c r="A124" i="1"/>
  <c r="B118" i="1"/>
  <c r="C200" i="2"/>
  <c r="C199" i="2"/>
  <c r="C198" i="2"/>
  <c r="C197" i="2"/>
  <c r="C196" i="2"/>
  <c r="H155" i="2"/>
  <c r="K101" i="1" s="1"/>
  <c r="I30" i="1"/>
  <c r="I29" i="1"/>
  <c r="I28" i="1"/>
  <c r="I27" i="1"/>
  <c r="I26" i="1"/>
  <c r="I24" i="1"/>
  <c r="I92" i="1"/>
  <c r="I91" i="1"/>
  <c r="I90" i="1"/>
  <c r="I89" i="1"/>
  <c r="I88" i="1"/>
  <c r="I87" i="1"/>
  <c r="I86" i="1"/>
  <c r="I82" i="1"/>
  <c r="I81" i="1"/>
  <c r="I80" i="1"/>
  <c r="I79" i="1"/>
  <c r="I78" i="1"/>
  <c r="I77" i="1"/>
  <c r="I76" i="1"/>
  <c r="I72" i="1"/>
  <c r="I71" i="1"/>
  <c r="I70" i="1"/>
  <c r="I69" i="1"/>
  <c r="I68" i="1"/>
  <c r="I67" i="1"/>
  <c r="I66" i="1"/>
  <c r="I62" i="1"/>
  <c r="I61" i="1"/>
  <c r="I60" i="1"/>
  <c r="I59" i="1"/>
  <c r="I58" i="1"/>
  <c r="I57" i="1"/>
  <c r="I56" i="1"/>
  <c r="I52" i="1"/>
  <c r="I51" i="1"/>
  <c r="I50" i="1"/>
  <c r="I49" i="1"/>
  <c r="I48" i="1"/>
  <c r="I47" i="1"/>
  <c r="I46" i="1"/>
  <c r="I42" i="1"/>
  <c r="I41" i="1"/>
  <c r="I40" i="1"/>
  <c r="I39" i="1"/>
  <c r="I38" i="1"/>
  <c r="I37" i="1"/>
  <c r="I36" i="1"/>
  <c r="I25" i="1"/>
  <c r="N136" i="2"/>
  <c r="N125" i="2"/>
  <c r="N114" i="2"/>
  <c r="N103" i="2"/>
  <c r="N92" i="2"/>
  <c r="N81" i="2"/>
  <c r="E205" i="2"/>
  <c r="B115" i="1" s="1"/>
  <c r="C8" i="1"/>
  <c r="R9" i="1"/>
  <c r="R8" i="1"/>
  <c r="C7" i="1"/>
  <c r="B116" i="1" l="1"/>
  <c r="I53" i="1"/>
  <c r="I73" i="1"/>
  <c r="I93" i="1"/>
  <c r="I31" i="1"/>
  <c r="H156" i="2"/>
  <c r="K102" i="1" s="1"/>
  <c r="I34" i="1"/>
  <c r="I43" i="1"/>
  <c r="I63" i="1"/>
  <c r="I83" i="1"/>
  <c r="R6" i="1"/>
  <c r="C6" i="1"/>
  <c r="J101" i="1"/>
  <c r="J34" i="1"/>
  <c r="J24" i="1"/>
  <c r="I95" i="1" l="1"/>
  <c r="G108" i="1"/>
  <c r="G107" i="1"/>
  <c r="G106" i="1"/>
  <c r="G105" i="1"/>
  <c r="G104" i="1"/>
  <c r="G103" i="1"/>
  <c r="A108" i="1"/>
  <c r="F108" i="1" s="1"/>
  <c r="A107" i="1"/>
  <c r="F107" i="1" s="1"/>
  <c r="A106" i="1"/>
  <c r="F106" i="1" s="1"/>
  <c r="A105" i="1"/>
  <c r="F105" i="1" s="1"/>
  <c r="A104" i="1"/>
  <c r="F104" i="1" s="1"/>
  <c r="A103" i="1"/>
  <c r="H103" i="1" s="1"/>
  <c r="S92" i="1"/>
  <c r="N92" i="1"/>
  <c r="M92" i="1"/>
  <c r="K92" i="1"/>
  <c r="J92" i="1"/>
  <c r="S91" i="1"/>
  <c r="N91" i="1"/>
  <c r="M91" i="1"/>
  <c r="K91" i="1"/>
  <c r="J91" i="1"/>
  <c r="S90" i="1"/>
  <c r="N90" i="1"/>
  <c r="M90" i="1"/>
  <c r="K90" i="1"/>
  <c r="J90" i="1"/>
  <c r="S89" i="1"/>
  <c r="N89" i="1"/>
  <c r="M89" i="1"/>
  <c r="O89" i="1" s="1"/>
  <c r="K89" i="1"/>
  <c r="J89" i="1"/>
  <c r="S88" i="1"/>
  <c r="N88" i="1"/>
  <c r="M88" i="1"/>
  <c r="K88" i="1"/>
  <c r="J88" i="1"/>
  <c r="S87" i="1"/>
  <c r="N87" i="1"/>
  <c r="M87" i="1"/>
  <c r="K87" i="1"/>
  <c r="J87" i="1"/>
  <c r="L87" i="1" s="1"/>
  <c r="S86" i="1"/>
  <c r="N86" i="1"/>
  <c r="M86" i="1"/>
  <c r="K86" i="1"/>
  <c r="J86" i="1"/>
  <c r="S82" i="1"/>
  <c r="N82" i="1"/>
  <c r="M82" i="1"/>
  <c r="O82" i="1" s="1"/>
  <c r="K82" i="1"/>
  <c r="J82" i="1"/>
  <c r="S81" i="1"/>
  <c r="N81" i="1"/>
  <c r="M81" i="1"/>
  <c r="K81" i="1"/>
  <c r="J81" i="1"/>
  <c r="S80" i="1"/>
  <c r="N80" i="1"/>
  <c r="M80" i="1"/>
  <c r="K80" i="1"/>
  <c r="J80" i="1"/>
  <c r="L80" i="1" s="1"/>
  <c r="S79" i="1"/>
  <c r="N79" i="1"/>
  <c r="M79" i="1"/>
  <c r="K79" i="1"/>
  <c r="J79" i="1"/>
  <c r="S78" i="1"/>
  <c r="N78" i="1"/>
  <c r="M78" i="1"/>
  <c r="O78" i="1" s="1"/>
  <c r="K78" i="1"/>
  <c r="J78" i="1"/>
  <c r="S77" i="1"/>
  <c r="N77" i="1"/>
  <c r="M77" i="1"/>
  <c r="K77" i="1"/>
  <c r="J77" i="1"/>
  <c r="S76" i="1"/>
  <c r="N76" i="1"/>
  <c r="M76" i="1"/>
  <c r="K76" i="1"/>
  <c r="J76" i="1"/>
  <c r="L76" i="1" s="1"/>
  <c r="A85" i="1"/>
  <c r="F85" i="1" s="1"/>
  <c r="A75" i="1"/>
  <c r="F75" i="1" s="1"/>
  <c r="A65" i="1"/>
  <c r="F65" i="1" s="1"/>
  <c r="G85" i="1"/>
  <c r="G75" i="1"/>
  <c r="G65" i="1"/>
  <c r="G55" i="1"/>
  <c r="A55" i="1"/>
  <c r="F55" i="1" s="1"/>
  <c r="G45" i="1"/>
  <c r="A45" i="1"/>
  <c r="H92" i="1"/>
  <c r="H91" i="1"/>
  <c r="H90" i="1"/>
  <c r="H89" i="1"/>
  <c r="H88" i="1"/>
  <c r="H87" i="1"/>
  <c r="H86" i="1"/>
  <c r="H82" i="1"/>
  <c r="H81" i="1"/>
  <c r="H80" i="1"/>
  <c r="H79" i="1"/>
  <c r="H78" i="1"/>
  <c r="H77" i="1"/>
  <c r="H76" i="1"/>
  <c r="G35" i="1"/>
  <c r="A35" i="1"/>
  <c r="H72" i="1"/>
  <c r="H71" i="1"/>
  <c r="H70" i="1"/>
  <c r="H69" i="1"/>
  <c r="H68" i="1"/>
  <c r="H67" i="1"/>
  <c r="H66" i="1"/>
  <c r="H62" i="1"/>
  <c r="H61" i="1"/>
  <c r="H60" i="1"/>
  <c r="H59" i="1"/>
  <c r="H58" i="1"/>
  <c r="H57" i="1"/>
  <c r="H56" i="1"/>
  <c r="H52" i="1"/>
  <c r="H51" i="1"/>
  <c r="H50" i="1"/>
  <c r="H49" i="1"/>
  <c r="H48" i="1"/>
  <c r="H47" i="1"/>
  <c r="H46" i="1"/>
  <c r="H42" i="1"/>
  <c r="H41" i="1"/>
  <c r="H40" i="1"/>
  <c r="H39" i="1"/>
  <c r="H38" i="1"/>
  <c r="H37" i="1"/>
  <c r="H36" i="1"/>
  <c r="H30" i="1"/>
  <c r="H29" i="1"/>
  <c r="H28" i="1"/>
  <c r="H27" i="1"/>
  <c r="H26" i="1"/>
  <c r="H25" i="1"/>
  <c r="A30" i="1"/>
  <c r="F30" i="1" s="1"/>
  <c r="A29" i="1"/>
  <c r="F29" i="1" s="1"/>
  <c r="A28" i="1"/>
  <c r="F28" i="1" s="1"/>
  <c r="A27" i="1"/>
  <c r="F27" i="1" s="1"/>
  <c r="A26" i="1"/>
  <c r="F26" i="1" s="1"/>
  <c r="A25" i="1"/>
  <c r="S30" i="1"/>
  <c r="N30" i="1"/>
  <c r="M30" i="1"/>
  <c r="K30" i="1"/>
  <c r="J30" i="1"/>
  <c r="S29" i="1"/>
  <c r="N29" i="1"/>
  <c r="M29" i="1"/>
  <c r="K29" i="1"/>
  <c r="J29" i="1"/>
  <c r="L29" i="1" s="1"/>
  <c r="K108" i="1"/>
  <c r="J108" i="1"/>
  <c r="K107" i="1"/>
  <c r="J107" i="1"/>
  <c r="L107" i="1" s="1"/>
  <c r="K106" i="1"/>
  <c r="J106" i="1"/>
  <c r="K105" i="1"/>
  <c r="J105" i="1"/>
  <c r="L105" i="1" s="1"/>
  <c r="K104" i="1"/>
  <c r="J104" i="1"/>
  <c r="K103" i="1"/>
  <c r="J103" i="1"/>
  <c r="L103" i="1" s="1"/>
  <c r="H108" i="1"/>
  <c r="H107" i="1"/>
  <c r="H106" i="1"/>
  <c r="H105" i="1"/>
  <c r="S72" i="1"/>
  <c r="N72" i="1"/>
  <c r="M72" i="1"/>
  <c r="K72" i="1"/>
  <c r="J72" i="1"/>
  <c r="S71" i="1"/>
  <c r="N71" i="1"/>
  <c r="M71" i="1"/>
  <c r="O71" i="1" s="1"/>
  <c r="K71" i="1"/>
  <c r="J71" i="1"/>
  <c r="S70" i="1"/>
  <c r="N70" i="1"/>
  <c r="M70" i="1"/>
  <c r="K70" i="1"/>
  <c r="J70" i="1"/>
  <c r="S69" i="1"/>
  <c r="N69" i="1"/>
  <c r="M69" i="1"/>
  <c r="K69" i="1"/>
  <c r="J69" i="1"/>
  <c r="L69" i="1" s="1"/>
  <c r="S68" i="1"/>
  <c r="N68" i="1"/>
  <c r="M68" i="1"/>
  <c r="K68" i="1"/>
  <c r="J68" i="1"/>
  <c r="S67" i="1"/>
  <c r="N67" i="1"/>
  <c r="M67" i="1"/>
  <c r="O67" i="1" s="1"/>
  <c r="K67" i="1"/>
  <c r="J67" i="1"/>
  <c r="S66" i="1"/>
  <c r="N66" i="1"/>
  <c r="M66" i="1"/>
  <c r="K66" i="1"/>
  <c r="J66" i="1"/>
  <c r="S62" i="1"/>
  <c r="N62" i="1"/>
  <c r="M62" i="1"/>
  <c r="K62" i="1"/>
  <c r="J62" i="1"/>
  <c r="L62" i="1" s="1"/>
  <c r="S61" i="1"/>
  <c r="N61" i="1"/>
  <c r="M61" i="1"/>
  <c r="K61" i="1"/>
  <c r="J61" i="1"/>
  <c r="S60" i="1"/>
  <c r="N60" i="1"/>
  <c r="M60" i="1"/>
  <c r="O60" i="1" s="1"/>
  <c r="K60" i="1"/>
  <c r="J60" i="1"/>
  <c r="S59" i="1"/>
  <c r="N59" i="1"/>
  <c r="M59" i="1"/>
  <c r="K59" i="1"/>
  <c r="J59" i="1"/>
  <c r="S58" i="1"/>
  <c r="N58" i="1"/>
  <c r="M58" i="1"/>
  <c r="K58" i="1"/>
  <c r="J58" i="1"/>
  <c r="L58" i="1" s="1"/>
  <c r="S57" i="1"/>
  <c r="N57" i="1"/>
  <c r="M57" i="1"/>
  <c r="K57" i="1"/>
  <c r="J57" i="1"/>
  <c r="S56" i="1"/>
  <c r="N56" i="1"/>
  <c r="M56" i="1"/>
  <c r="O56" i="1" s="1"/>
  <c r="K56" i="1"/>
  <c r="J56" i="1"/>
  <c r="S28" i="1"/>
  <c r="N28" i="1"/>
  <c r="M28" i="1"/>
  <c r="K28" i="1"/>
  <c r="J28" i="1"/>
  <c r="S27" i="1"/>
  <c r="N27" i="1"/>
  <c r="M27" i="1"/>
  <c r="K27" i="1"/>
  <c r="J27" i="1"/>
  <c r="L27" i="1" s="1"/>
  <c r="S26" i="1"/>
  <c r="N26" i="1"/>
  <c r="M26" i="1"/>
  <c r="K26" i="1"/>
  <c r="J26" i="1"/>
  <c r="S25" i="1"/>
  <c r="N25" i="1"/>
  <c r="M25" i="1"/>
  <c r="K25" i="1"/>
  <c r="J25" i="1"/>
  <c r="S52" i="1"/>
  <c r="N52" i="1"/>
  <c r="M52" i="1"/>
  <c r="K52" i="1"/>
  <c r="J52" i="1"/>
  <c r="S51" i="1"/>
  <c r="N51" i="1"/>
  <c r="M51" i="1"/>
  <c r="K51" i="1"/>
  <c r="J51" i="1"/>
  <c r="L51" i="1" s="1"/>
  <c r="S50" i="1"/>
  <c r="N50" i="1"/>
  <c r="M50" i="1"/>
  <c r="K50" i="1"/>
  <c r="J50" i="1"/>
  <c r="S49" i="1"/>
  <c r="N49" i="1"/>
  <c r="M49" i="1"/>
  <c r="O49" i="1" s="1"/>
  <c r="K49" i="1"/>
  <c r="J49" i="1"/>
  <c r="S48" i="1"/>
  <c r="N48" i="1"/>
  <c r="M48" i="1"/>
  <c r="K48" i="1"/>
  <c r="J48" i="1"/>
  <c r="S47" i="1"/>
  <c r="N47" i="1"/>
  <c r="M47" i="1"/>
  <c r="K47" i="1"/>
  <c r="J47" i="1"/>
  <c r="L47" i="1" s="1"/>
  <c r="S46" i="1"/>
  <c r="N46" i="1"/>
  <c r="M46" i="1"/>
  <c r="K46" i="1"/>
  <c r="J46" i="1"/>
  <c r="S42" i="1"/>
  <c r="N42" i="1"/>
  <c r="M42" i="1"/>
  <c r="O42" i="1" s="1"/>
  <c r="K42" i="1"/>
  <c r="J42" i="1"/>
  <c r="S41" i="1"/>
  <c r="N41" i="1"/>
  <c r="M41" i="1"/>
  <c r="K41" i="1"/>
  <c r="J41" i="1"/>
  <c r="S40" i="1"/>
  <c r="N40" i="1"/>
  <c r="M40" i="1"/>
  <c r="K40" i="1"/>
  <c r="J40" i="1"/>
  <c r="L40" i="1" s="1"/>
  <c r="S39" i="1"/>
  <c r="N39" i="1"/>
  <c r="M39" i="1"/>
  <c r="K39" i="1"/>
  <c r="J39" i="1"/>
  <c r="S38" i="1"/>
  <c r="N38" i="1"/>
  <c r="M38" i="1"/>
  <c r="O38" i="1" s="1"/>
  <c r="K38" i="1"/>
  <c r="J38" i="1"/>
  <c r="S37" i="1"/>
  <c r="N37" i="1"/>
  <c r="M37" i="1"/>
  <c r="K37" i="1"/>
  <c r="J37" i="1"/>
  <c r="S36" i="1"/>
  <c r="N36" i="1"/>
  <c r="M36" i="1"/>
  <c r="K36" i="1"/>
  <c r="J36" i="1"/>
  <c r="R7" i="1"/>
  <c r="C211" i="2"/>
  <c r="C210" i="2"/>
  <c r="C209" i="2"/>
  <c r="C208" i="2"/>
  <c r="C207" i="2"/>
  <c r="C206" i="2"/>
  <c r="C205" i="2"/>
  <c r="C204" i="2"/>
  <c r="G103" i="2"/>
  <c r="H103" i="2" s="1"/>
  <c r="I103" i="2" s="1"/>
  <c r="J103" i="2" s="1"/>
  <c r="K24" i="1"/>
  <c r="M24" i="1" s="1"/>
  <c r="O25" i="1" l="1"/>
  <c r="L91" i="1"/>
  <c r="L36" i="1"/>
  <c r="L37" i="1"/>
  <c r="O39" i="1"/>
  <c r="L41" i="1"/>
  <c r="O46" i="1"/>
  <c r="L48" i="1"/>
  <c r="O50" i="1"/>
  <c r="L52" i="1"/>
  <c r="O26" i="1"/>
  <c r="L28" i="1"/>
  <c r="O57" i="1"/>
  <c r="L59" i="1"/>
  <c r="O61" i="1"/>
  <c r="L66" i="1"/>
  <c r="O68" i="1"/>
  <c r="L70" i="1"/>
  <c r="O72" i="1"/>
  <c r="L30" i="1"/>
  <c r="L77" i="1"/>
  <c r="O79" i="1"/>
  <c r="L81" i="1"/>
  <c r="O86" i="1"/>
  <c r="L88" i="1"/>
  <c r="O90" i="1"/>
  <c r="L92" i="1"/>
  <c r="O36" i="1"/>
  <c r="L38" i="1"/>
  <c r="O40" i="1"/>
  <c r="L42" i="1"/>
  <c r="O47" i="1"/>
  <c r="L49" i="1"/>
  <c r="O51" i="1"/>
  <c r="L25" i="1"/>
  <c r="O27" i="1"/>
  <c r="L56" i="1"/>
  <c r="O58" i="1"/>
  <c r="L60" i="1"/>
  <c r="O62" i="1"/>
  <c r="L67" i="1"/>
  <c r="O69" i="1"/>
  <c r="L71" i="1"/>
  <c r="L104" i="1"/>
  <c r="L106" i="1"/>
  <c r="L108" i="1"/>
  <c r="O29" i="1"/>
  <c r="O76" i="1"/>
  <c r="L78" i="1"/>
  <c r="O80" i="1"/>
  <c r="L82" i="1"/>
  <c r="O87" i="1"/>
  <c r="L89" i="1"/>
  <c r="O91" i="1"/>
  <c r="O37" i="1"/>
  <c r="L39" i="1"/>
  <c r="O41" i="1"/>
  <c r="L46" i="1"/>
  <c r="O48" i="1"/>
  <c r="L50" i="1"/>
  <c r="O52" i="1"/>
  <c r="L26" i="1"/>
  <c r="O28" i="1"/>
  <c r="L57" i="1"/>
  <c r="O59" i="1"/>
  <c r="L61" i="1"/>
  <c r="O66" i="1"/>
  <c r="L68" i="1"/>
  <c r="O70" i="1"/>
  <c r="L72" i="1"/>
  <c r="O30" i="1"/>
  <c r="O77" i="1"/>
  <c r="L79" i="1"/>
  <c r="O81" i="1"/>
  <c r="L86" i="1"/>
  <c r="O88" i="1"/>
  <c r="L90" i="1"/>
  <c r="O92" i="1"/>
  <c r="L24" i="1"/>
  <c r="L101" i="1" s="1"/>
  <c r="N24" i="1"/>
  <c r="P24" i="1" s="1"/>
  <c r="J109" i="1"/>
  <c r="K109" i="1"/>
  <c r="F35" i="1"/>
  <c r="E35" i="1"/>
  <c r="F45" i="1"/>
  <c r="E45" i="1"/>
  <c r="J83" i="1"/>
  <c r="F25" i="1"/>
  <c r="E25" i="1"/>
  <c r="F103" i="1"/>
  <c r="E103" i="1"/>
  <c r="D25" i="1"/>
  <c r="K83" i="1"/>
  <c r="M83" i="1"/>
  <c r="S83" i="1"/>
  <c r="N83" i="1"/>
  <c r="E65" i="1"/>
  <c r="D65" i="1"/>
  <c r="E85" i="1"/>
  <c r="D85" i="1"/>
  <c r="D103" i="1"/>
  <c r="E105" i="1"/>
  <c r="D105" i="1"/>
  <c r="E107" i="1"/>
  <c r="D107" i="1"/>
  <c r="D35" i="1"/>
  <c r="D45" i="1"/>
  <c r="E55" i="1"/>
  <c r="D55" i="1"/>
  <c r="E75" i="1"/>
  <c r="D75" i="1"/>
  <c r="E104" i="1"/>
  <c r="D104" i="1"/>
  <c r="E106" i="1"/>
  <c r="D106" i="1"/>
  <c r="E108" i="1"/>
  <c r="D108" i="1"/>
  <c r="G25" i="1"/>
  <c r="G27" i="1"/>
  <c r="E27" i="1"/>
  <c r="D27" i="1"/>
  <c r="G29" i="1"/>
  <c r="E29" i="1"/>
  <c r="D29" i="1"/>
  <c r="G26" i="1"/>
  <c r="E26" i="1"/>
  <c r="D26" i="1"/>
  <c r="G28" i="1"/>
  <c r="E28" i="1"/>
  <c r="D28" i="1"/>
  <c r="G30" i="1"/>
  <c r="E30" i="1"/>
  <c r="D30" i="1"/>
  <c r="K93" i="1"/>
  <c r="N93" i="1"/>
  <c r="J93" i="1"/>
  <c r="M93" i="1"/>
  <c r="S93" i="1"/>
  <c r="G136" i="2"/>
  <c r="H136" i="2" s="1"/>
  <c r="I136" i="2" s="1"/>
  <c r="J136" i="2" s="1"/>
  <c r="G125" i="2"/>
  <c r="H125" i="2" s="1"/>
  <c r="I125" i="2" s="1"/>
  <c r="J125" i="2" s="1"/>
  <c r="S43" i="1"/>
  <c r="J31" i="1"/>
  <c r="M31" i="1"/>
  <c r="S31" i="1"/>
  <c r="K31" i="1"/>
  <c r="N31" i="1"/>
  <c r="K73" i="1"/>
  <c r="J43" i="1"/>
  <c r="J63" i="1"/>
  <c r="M63" i="1"/>
  <c r="S63" i="1"/>
  <c r="N73" i="1"/>
  <c r="J53" i="1"/>
  <c r="M43" i="1"/>
  <c r="M53" i="1"/>
  <c r="K63" i="1"/>
  <c r="N63" i="1"/>
  <c r="J73" i="1"/>
  <c r="M73" i="1"/>
  <c r="O73" i="1" s="1"/>
  <c r="S73" i="1"/>
  <c r="K43" i="1"/>
  <c r="N43" i="1"/>
  <c r="S53" i="1"/>
  <c r="K53" i="1"/>
  <c r="N53" i="1"/>
  <c r="K34" i="1"/>
  <c r="H57" i="2"/>
  <c r="I57" i="2" s="1"/>
  <c r="J57" i="2" s="1"/>
  <c r="K57" i="2" s="1"/>
  <c r="L57" i="2" s="1"/>
  <c r="G92" i="2"/>
  <c r="H92" i="2" s="1"/>
  <c r="I92" i="2" s="1"/>
  <c r="J92" i="2" s="1"/>
  <c r="K92" i="2" s="1"/>
  <c r="L92" i="2" s="1"/>
  <c r="G114" i="2"/>
  <c r="H114" i="2" s="1"/>
  <c r="I114" i="2" s="1"/>
  <c r="J114" i="2" s="1"/>
  <c r="G81" i="2"/>
  <c r="O83" i="1" l="1"/>
  <c r="L53" i="1"/>
  <c r="L63" i="1"/>
  <c r="O93" i="1"/>
  <c r="L73" i="1"/>
  <c r="O63" i="1"/>
  <c r="L31" i="1"/>
  <c r="L43" i="1"/>
  <c r="L93" i="1"/>
  <c r="O24" i="1"/>
  <c r="O43" i="1"/>
  <c r="O53" i="1"/>
  <c r="O31" i="1"/>
  <c r="L83" i="1"/>
  <c r="L109" i="1"/>
  <c r="M34" i="1"/>
  <c r="L34" i="1"/>
  <c r="Q24" i="1"/>
  <c r="R24" i="1" s="1"/>
  <c r="M95" i="1"/>
  <c r="S95" i="1"/>
  <c r="J95" i="1"/>
  <c r="N95" i="1"/>
  <c r="K95" i="1"/>
  <c r="G155" i="2"/>
  <c r="H81" i="2"/>
  <c r="I81" i="2" s="1"/>
  <c r="J81" i="2" s="1"/>
  <c r="K81" i="2" s="1"/>
  <c r="L81" i="2" s="1"/>
  <c r="O95" i="1" l="1"/>
  <c r="L95" i="1"/>
  <c r="N34" i="1"/>
  <c r="P34" i="1" s="1"/>
  <c r="O34" i="1" l="1"/>
  <c r="Q34" i="1"/>
  <c r="R34" i="1" s="1"/>
</calcChain>
</file>

<file path=xl/sharedStrings.xml><?xml version="1.0" encoding="utf-8"?>
<sst xmlns="http://schemas.openxmlformats.org/spreadsheetml/2006/main" count="339" uniqueCount="162">
  <si>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</si>
  <si>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</si>
  <si>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</si>
  <si>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</si>
  <si>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</si>
  <si>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</si>
  <si>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</si>
  <si>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</si>
  <si>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</si>
  <si>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</si>
  <si>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</si>
  <si>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</si>
  <si>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</si>
  <si>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</si>
  <si>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</si>
  <si>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</si>
  <si>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</si>
  <si>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</si>
  <si>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</si>
  <si>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</si>
  <si>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</si>
  <si>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</si>
  <si>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</si>
  <si>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</si>
  <si>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</si>
  <si>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</si>
  <si>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</si>
  <si>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</si>
  <si>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</si>
  <si>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</si>
  <si>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</si>
  <si>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</si>
  <si>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</si>
  <si>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</si>
  <si>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</si>
  <si>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</si>
  <si>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</si>
  <si>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</si>
  <si>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</si>
  <si>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</si>
  <si>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</si>
  <si>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</si>
  <si>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</si>
  <si>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</si>
  <si>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</si>
  <si>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</si>
  <si>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</si>
  <si>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</si>
  <si>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</si>
  <si>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</si>
  <si>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</si>
  <si>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</si>
  <si>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</si>
  <si>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</si>
  <si>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</si>
  <si>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</si>
  <si>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</si>
  <si>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</si>
  <si>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</si>
  <si>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</si>
  <si>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</si>
  <si>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</si>
  <si>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</si>
  <si>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</si>
  <si>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</si>
  <si>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</si>
  <si>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</si>
  <si>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</si>
  <si>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</si>
  <si>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</si>
  <si>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</si>
  <si>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</si>
  <si>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</si>
  <si>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</si>
  <si>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</si>
  <si>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</si>
  <si>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</si>
  <si>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</si>
  <si>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</si>
  <si>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</si>
  <si>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</si>
  <si>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</si>
  <si>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</si>
  <si>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</si>
  <si>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</si>
  <si>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</si>
  <si>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</si>
  <si>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</si>
  <si>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</si>
  <si>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</si>
  <si>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</si>
  <si>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</si>
  <si>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</si>
  <si>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</si>
  <si>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</si>
  <si>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</si>
  <si>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</si>
  <si>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</si>
  <si>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</si>
  <si>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</si>
  <si>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</si>
  <si>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</si>
  <si>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</si>
  <si>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</si>
  <si>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</si>
  <si>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</si>
  <si>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</si>
  <si>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</si>
  <si>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</si>
  <si>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</si>
  <si>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</si>
  <si>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</si>
  <si>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</si>
  <si>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</si>
  <si>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</si>
  <si>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</si>
  <si>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</si>
  <si>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</si>
  <si>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</si>
  <si>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</si>
  <si>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</si>
  <si>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</si>
  <si>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</si>
  <si>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/>
        <sz val="11"/>
        <color theme="3"/>
        <rFont val="Arial"/>
        <family val="2"/>
      </rPr>
      <t xml:space="preserve"> </t>
    </r>
    <r>
      <rPr>
        <i/>
        <u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</si>
  <si>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</si>
  <si>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</si>
  <si>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</si>
  <si>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</si>
  <si>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</si>
  <si>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</si>
  <si>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</si>
  <si>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</si>
  <si>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</si>
  <si>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</si>
  <si>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</si>
  <si>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</si>
  <si>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</si>
  <si>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</si>
  <si>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</si>
  <si>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</si>
  <si>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</si>
  <si>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</si>
  <si>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</si>
  <si>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</si>
  <si>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New Lease</t>
  </si>
  <si>
    <t>Stand Alone</t>
  </si>
  <si>
    <t>2/21/22</t>
  </si>
  <si>
    <t>-  King County will assign, sell and transfer certain premises-related assets, improvements and agreements to the PSERN Operator through the Assignment and Bill of Sale included with the lease.</t>
  </si>
  <si>
    <t>DES / Facilities Management</t>
  </si>
  <si>
    <t>DES</t>
  </si>
  <si>
    <t>0010</t>
  </si>
  <si>
    <t>Facilities Management</t>
  </si>
  <si>
    <t>Top Hat PSERN Operator Lease</t>
  </si>
  <si>
    <t>An NPV analysis was not performed because this is a lease for PSERN use of KC property for operation of their system.</t>
  </si>
  <si>
    <t>36250 - EXT LT SPACE FAC RENT</t>
  </si>
  <si>
    <t>Revenue will be received upon lease commencement</t>
  </si>
  <si>
    <t>-</t>
  </si>
  <si>
    <t>Carolyn Mock / Julie Ockerman</t>
  </si>
  <si>
    <t>-  This is a ground lease between the PSERN Operator and King County.  The PSERN Operator will pay annual rent to King County starting at $16,000 with annual 2% escalations.</t>
  </si>
  <si>
    <t>PSERN Operator Ground Lease at Top Hat, 206 SW 112th St, Seattle WA</t>
  </si>
  <si>
    <t>-  King County KCIT Radio Communications will realize cost savings from no longer operating and maintaining this site.</t>
  </si>
  <si>
    <t>Sid Bender/PSB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</si>
</sst>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5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.5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.5"/>
      <name val="Univers"/>
      <family val="2"/>
    </font>
    <font>
      <b/>
      <u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7558519241921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sz val="10.5"/>
      <color theme="1"/>
      <name val="Univers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Univers"/>
      <family val="2"/>
    </font>
    <font>
      <sz val="11"/>
      <color theme="1"/>
      <name val="Univers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b/>
      <i/>
      <u/>
      <sz val="11"/>
      <color theme="3"/>
      <name val="Arial"/>
      <family val="2"/>
    </font>
    <font>
      <b/>
      <u/>
      <sz val="11"/>
      <name val="Univers"/>
      <family val="2"/>
    </font>
    <font>
      <i/>
      <u/>
      <sz val="10.5"/>
      <name val="Univers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1" fillId="0" borderId="7" xfId="0" applyFont="1" applyBorder="1"/>
    <xf numFmtId="0" fontId="2" fillId="0" borderId="5" xfId="0" applyFont="1" applyBorder="1" applyAlignment="1">
      <alignment horizontal="center" wrapText="1"/>
    </xf>
    <xf numFmtId="0" fontId="21" fillId="0" borderId="4" xfId="0" applyFont="1" applyBorder="1"/>
    <xf numFmtId="0" fontId="21" fillId="0" borderId="8" xfId="0" applyFont="1" applyBorder="1"/>
    <xf numFmtId="0" fontId="2" fillId="0" borderId="13" xfId="0" applyFont="1" applyBorder="1"/>
    <xf numFmtId="0" fontId="2" fillId="0" borderId="3" xfId="0" applyFont="1" applyFill="1" applyBorder="1"/>
    <xf numFmtId="0" fontId="2" fillId="0" borderId="14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1" fillId="0" borderId="16" xfId="0" applyFont="1" applyBorder="1"/>
    <xf numFmtId="0" fontId="21" fillId="0" borderId="17" xfId="0" applyFont="1" applyBorder="1"/>
    <xf numFmtId="0" fontId="2" fillId="0" borderId="18" xfId="0" applyFont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21" xfId="0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5" fillId="0" borderId="0" xfId="0" applyFont="1" applyBorder="1"/>
    <xf numFmtId="0" fontId="2" fillId="0" borderId="1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21" fillId="0" borderId="3" xfId="0" applyFont="1" applyBorder="1"/>
    <xf numFmtId="0" fontId="22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0" xfId="0" applyFont="1"/>
    <xf numFmtId="0" fontId="24" fillId="0" borderId="9" xfId="0" applyFont="1" applyBorder="1"/>
    <xf numFmtId="0" fontId="22" fillId="0" borderId="0" xfId="0" quotePrefix="1" applyFont="1" applyBorder="1" applyAlignment="1">
      <alignment horizontal="left" vertical="center" wrapText="1"/>
    </xf>
    <xf numFmtId="0" fontId="27" fillId="0" borderId="0" xfId="0" applyFont="1"/>
    <xf numFmtId="0" fontId="1" fillId="0" borderId="0" xfId="0" quotePrefix="1" applyFont="1" applyAlignment="1">
      <alignment horizontal="center"/>
    </xf>
    <xf numFmtId="0" fontId="35" fillId="0" borderId="28" xfId="0" applyFont="1" applyFill="1" applyBorder="1" applyAlignment="1">
      <alignment horizontal="left"/>
    </xf>
    <xf numFmtId="0" fontId="34" fillId="0" borderId="0" xfId="0" applyFont="1" applyFill="1" applyBorder="1"/>
    <xf numFmtId="166" fontId="3" fillId="0" borderId="3" xfId="2" applyNumberFormat="1" applyFont="1" applyBorder="1"/>
    <xf numFmtId="0" fontId="21" fillId="0" borderId="20" xfId="0" applyFont="1" applyBorder="1"/>
    <xf numFmtId="0" fontId="21" fillId="0" borderId="0" xfId="0" applyFont="1" applyBorder="1"/>
    <xf numFmtId="0" fontId="2" fillId="0" borderId="21" xfId="0" applyFont="1" applyFill="1" applyBorder="1" applyAlignment="1">
      <alignment horizontal="left"/>
    </xf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6" fontId="3" fillId="0" borderId="19" xfId="2" applyNumberFormat="1" applyFont="1" applyBorder="1"/>
    <xf numFmtId="166" fontId="3" fillId="0" borderId="26" xfId="2" applyNumberFormat="1" applyFont="1" applyBorder="1"/>
    <xf numFmtId="166" fontId="3" fillId="0" borderId="11" xfId="2" applyNumberFormat="1" applyFont="1" applyBorder="1"/>
    <xf numFmtId="166" fontId="26" fillId="0" borderId="3" xfId="2" applyNumberFormat="1" applyFont="1" applyBorder="1"/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vertical="top"/>
    </xf>
    <xf numFmtId="0" fontId="13" fillId="0" borderId="0" xfId="0" quotePrefix="1" applyFont="1" applyFill="1" applyAlignment="1">
      <alignment vertical="top"/>
    </xf>
    <xf numFmtId="44" fontId="2" fillId="0" borderId="0" xfId="2" applyFont="1"/>
    <xf numFmtId="0" fontId="25" fillId="0" borderId="28" xfId="0" applyFont="1" applyFill="1" applyBorder="1" applyAlignment="1"/>
    <xf numFmtId="0" fontId="25" fillId="0" borderId="0" xfId="0" applyFont="1" applyFill="1" applyBorder="1" applyAlignment="1">
      <alignment horizontal="right"/>
    </xf>
    <xf numFmtId="166" fontId="25" fillId="0" borderId="0" xfId="2" applyNumberFormat="1" applyFont="1" applyFill="1" applyBorder="1" applyAlignment="1">
      <alignment horizontal="right"/>
    </xf>
    <xf numFmtId="0" fontId="28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left"/>
    </xf>
    <xf numFmtId="0" fontId="2" fillId="0" borderId="4" xfId="0" applyFont="1" applyFill="1" applyBorder="1"/>
    <xf numFmtId="1" fontId="24" fillId="0" borderId="6" xfId="0" applyNumberFormat="1" applyFont="1" applyFill="1" applyBorder="1" applyAlignment="1">
      <alignment horizontal="center" wrapText="1"/>
    </xf>
    <xf numFmtId="166" fontId="2" fillId="0" borderId="5" xfId="2" applyNumberFormat="1" applyFont="1" applyFill="1" applyBorder="1" applyAlignment="1">
      <alignment horizontal="left"/>
    </xf>
    <xf numFmtId="166" fontId="5" fillId="0" borderId="10" xfId="2" applyNumberFormat="1" applyFont="1" applyFill="1" applyBorder="1"/>
    <xf numFmtId="166" fontId="10" fillId="0" borderId="10" xfId="2" applyNumberFormat="1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9" xfId="0" applyNumberFormat="1" applyFont="1" applyFill="1" applyBorder="1"/>
    <xf numFmtId="49" fontId="2" fillId="0" borderId="17" xfId="0" applyNumberFormat="1" applyFont="1" applyFill="1" applyBorder="1"/>
    <xf numFmtId="166" fontId="2" fillId="0" borderId="25" xfId="2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left"/>
    </xf>
    <xf numFmtId="0" fontId="5" fillId="0" borderId="31" xfId="0" applyFont="1" applyBorder="1"/>
    <xf numFmtId="0" fontId="12" fillId="0" borderId="40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7" xfId="0" applyFont="1" applyFill="1" applyBorder="1"/>
    <xf numFmtId="166" fontId="10" fillId="0" borderId="5" xfId="2" applyNumberFormat="1" applyFont="1" applyFill="1" applyBorder="1" applyAlignment="1">
      <alignment horizontal="center"/>
    </xf>
    <xf numFmtId="44" fontId="2" fillId="0" borderId="1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2" fillId="0" borderId="41" xfId="2" applyNumberFormat="1" applyFont="1" applyBorder="1" applyAlignment="1">
      <alignment horizontal="center" wrapText="1"/>
    </xf>
    <xf numFmtId="166" fontId="5" fillId="0" borderId="25" xfId="2" applyNumberFormat="1" applyFont="1" applyFill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39" xfId="0" applyFont="1" applyBorder="1" applyAlignment="1" applyProtection="1">
      <alignment vertical="top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48" xfId="0" applyBorder="1" applyProtection="1">
      <protection locked="0"/>
    </xf>
    <xf numFmtId="0" fontId="0" fillId="0" borderId="0" xfId="0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9" fillId="0" borderId="48" xfId="0" applyFont="1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3" fillId="0" borderId="0" xfId="0" quotePrefix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44" fillId="0" borderId="0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37" fillId="0" borderId="53" xfId="0" applyFont="1" applyBorder="1" applyAlignment="1" applyProtection="1">
      <alignment vertical="top"/>
      <protection locked="0"/>
    </xf>
    <xf numFmtId="0" fontId="37" fillId="0" borderId="53" xfId="0" applyFont="1" applyBorder="1" applyProtection="1"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5" xfId="0" applyBorder="1" applyProtection="1">
      <protection locked="0"/>
    </xf>
    <xf numFmtId="0" fontId="40" fillId="4" borderId="31" xfId="0" applyFont="1" applyFill="1" applyBorder="1" applyAlignment="1" applyProtection="1">
      <alignment horizontal="left" vertical="top"/>
      <protection locked="0"/>
    </xf>
    <xf numFmtId="0" fontId="40" fillId="4" borderId="40" xfId="0" applyFont="1" applyFill="1" applyBorder="1" applyAlignment="1" applyProtection="1">
      <alignment horizontal="left" vertical="top"/>
      <protection locked="0"/>
    </xf>
    <xf numFmtId="0" fontId="40" fillId="4" borderId="32" xfId="0" applyFont="1" applyFill="1" applyBorder="1" applyAlignment="1" applyProtection="1">
      <alignment horizontal="left" vertical="top"/>
      <protection locked="0"/>
    </xf>
    <xf numFmtId="0" fontId="40" fillId="4" borderId="39" xfId="0" applyFont="1" applyFill="1" applyBorder="1" applyAlignment="1" applyProtection="1">
      <alignment horizontal="left" vertical="top"/>
      <protection locked="0"/>
    </xf>
    <xf numFmtId="166" fontId="40" fillId="4" borderId="39" xfId="2" applyNumberFormat="1" applyFont="1" applyFill="1" applyBorder="1" applyAlignment="1" applyProtection="1">
      <alignment horizontal="left" vertical="top"/>
      <protection locked="0"/>
    </xf>
    <xf numFmtId="0" fontId="40" fillId="4" borderId="31" xfId="0" applyFont="1" applyFill="1" applyBorder="1" applyAlignment="1" applyProtection="1">
      <alignment vertical="top"/>
      <protection locked="0"/>
    </xf>
    <xf numFmtId="0" fontId="40" fillId="4" borderId="40" xfId="0" applyFont="1" applyFill="1" applyBorder="1" applyAlignment="1" applyProtection="1">
      <alignment vertical="top"/>
      <protection locked="0"/>
    </xf>
    <xf numFmtId="0" fontId="41" fillId="4" borderId="32" xfId="0" applyFont="1" applyFill="1" applyBorder="1" applyAlignment="1" applyProtection="1">
      <alignment vertical="top"/>
      <protection locked="0"/>
    </xf>
    <xf numFmtId="0" fontId="41" fillId="4" borderId="39" xfId="0" applyFont="1" applyFill="1" applyBorder="1" applyAlignment="1" applyProtection="1">
      <alignment horizontal="left" vertical="top"/>
      <protection locked="0"/>
    </xf>
    <xf numFmtId="165" fontId="41" fillId="4" borderId="39" xfId="1" applyNumberFormat="1" applyFont="1" applyFill="1" applyBorder="1" applyAlignment="1" applyProtection="1">
      <alignment horizontal="center"/>
      <protection locked="0"/>
    </xf>
    <xf numFmtId="49" fontId="40" fillId="4" borderId="39" xfId="0" applyNumberFormat="1" applyFont="1" applyFill="1" applyBorder="1" applyAlignment="1" applyProtection="1">
      <alignment horizontal="right" vertical="top"/>
      <protection locked="0"/>
    </xf>
    <xf numFmtId="0" fontId="38" fillId="4" borderId="40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166" fontId="41" fillId="4" borderId="41" xfId="2" applyNumberFormat="1" applyFont="1" applyFill="1" applyBorder="1" applyAlignment="1" applyProtection="1">
      <alignment horizontal="center"/>
      <protection locked="0"/>
    </xf>
    <xf numFmtId="166" fontId="41" fillId="4" borderId="42" xfId="2" applyNumberFormat="1" applyFont="1" applyFill="1" applyBorder="1" applyAlignment="1" applyProtection="1">
      <alignment horizontal="center"/>
      <protection locked="0"/>
    </xf>
    <xf numFmtId="49" fontId="37" fillId="4" borderId="31" xfId="0" applyNumberFormat="1" applyFont="1" applyFill="1" applyBorder="1" applyProtection="1">
      <protection locked="0"/>
    </xf>
    <xf numFmtId="0" fontId="37" fillId="4" borderId="32" xfId="0" applyFont="1" applyFill="1" applyBorder="1" applyProtection="1">
      <protection locked="0"/>
    </xf>
    <xf numFmtId="166" fontId="41" fillId="4" borderId="43" xfId="2" applyNumberFormat="1" applyFont="1" applyFill="1" applyBorder="1" applyAlignment="1" applyProtection="1">
      <alignment horizontal="center"/>
      <protection locked="0"/>
    </xf>
    <xf numFmtId="0" fontId="37" fillId="5" borderId="39" xfId="0" applyFont="1" applyFill="1" applyBorder="1" applyAlignment="1" applyProtection="1">
      <alignment horizontal="left" vertical="center"/>
      <protection locked="0"/>
    </xf>
    <xf numFmtId="49" fontId="37" fillId="5" borderId="39" xfId="0" applyNumberFormat="1" applyFont="1" applyFill="1" applyBorder="1" applyAlignment="1" applyProtection="1">
      <alignment horizontal="left" vertical="center"/>
      <protection locked="0"/>
    </xf>
    <xf numFmtId="1" fontId="37" fillId="5" borderId="44" xfId="0" applyNumberFormat="1" applyFont="1" applyFill="1" applyBorder="1" applyAlignment="1" applyProtection="1">
      <alignment horizontal="left" vertical="center"/>
      <protection locked="0"/>
    </xf>
    <xf numFmtId="1" fontId="37" fillId="5" borderId="39" xfId="0" applyNumberFormat="1" applyFont="1" applyFill="1" applyBorder="1" applyAlignment="1" applyProtection="1">
      <alignment horizontal="left" vertical="center"/>
      <protection locked="0"/>
    </xf>
    <xf numFmtId="0" fontId="37" fillId="5" borderId="39" xfId="0" applyFont="1" applyFill="1" applyBorder="1" applyAlignment="1" applyProtection="1">
      <alignment horizontal="left"/>
      <protection locked="0"/>
    </xf>
    <xf numFmtId="0" fontId="37" fillId="5" borderId="39" xfId="0" applyFont="1" applyFill="1" applyBorder="1" applyAlignment="1" applyProtection="1">
      <alignment vertical="top"/>
      <protection locked="0"/>
    </xf>
    <xf numFmtId="0" fontId="37" fillId="4" borderId="31" xfId="0" applyFont="1" applyFill="1" applyBorder="1" applyProtection="1">
      <protection locked="0"/>
    </xf>
    <xf numFmtId="0" fontId="37" fillId="4" borderId="39" xfId="0" applyFont="1" applyFill="1" applyBorder="1" applyAlignment="1" applyProtection="1">
      <alignment vertical="top"/>
      <protection locked="0"/>
    </xf>
    <xf numFmtId="0" fontId="18" fillId="0" borderId="0" xfId="0" quotePrefix="1" applyFont="1" applyProtection="1">
      <protection locked="0"/>
    </xf>
    <xf numFmtId="0" fontId="18" fillId="0" borderId="0" xfId="0" quotePrefix="1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47" fillId="0" borderId="0" xfId="0" quotePrefix="1" applyFont="1" applyAlignment="1">
      <alignment wrapText="1"/>
    </xf>
    <xf numFmtId="0" fontId="47" fillId="0" borderId="0" xfId="0" applyFont="1" applyAlignment="1" applyProtection="1">
      <alignment wrapText="1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32" xfId="0" applyFill="1" applyBorder="1" applyProtection="1">
      <protection locked="0"/>
    </xf>
    <xf numFmtId="0" fontId="1" fillId="5" borderId="39" xfId="0" applyFont="1" applyFill="1" applyBorder="1" applyAlignment="1" applyProtection="1">
      <alignment horizontal="left" vertical="center"/>
      <protection locked="0"/>
    </xf>
    <xf numFmtId="0" fontId="1" fillId="5" borderId="39" xfId="0" applyFont="1" applyFill="1" applyBorder="1" applyAlignment="1" applyProtection="1">
      <alignment horizontal="left"/>
      <protection locked="0"/>
    </xf>
    <xf numFmtId="0" fontId="24" fillId="0" borderId="53" xfId="0" applyFont="1" applyBorder="1" applyAlignment="1" applyProtection="1">
      <alignment vertical="top" wrapText="1"/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48" fillId="0" borderId="0" xfId="0" quotePrefix="1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>
      <alignment horizontal="left" vertical="center" wrapText="1"/>
    </xf>
    <xf numFmtId="49" fontId="41" fillId="4" borderId="39" xfId="1" quotePrefix="1" applyNumberFormat="1" applyFont="1" applyFill="1" applyBorder="1" applyAlignment="1" applyProtection="1">
      <alignment horizontal="center"/>
      <protection locked="0"/>
    </xf>
    <xf numFmtId="49" fontId="40" fillId="4" borderId="39" xfId="0" quotePrefix="1" applyNumberFormat="1" applyFont="1" applyFill="1" applyBorder="1" applyAlignment="1" applyProtection="1">
      <alignment horizontal="left" vertical="top"/>
      <protection locked="0"/>
    </xf>
    <xf numFmtId="0" fontId="40" fillId="4" borderId="39" xfId="0" quotePrefix="1" applyFont="1" applyFill="1" applyBorder="1" applyAlignment="1" applyProtection="1">
      <alignment horizontal="left" vertical="top"/>
      <protection locked="0"/>
    </xf>
    <xf numFmtId="0" fontId="49" fillId="0" borderId="0" xfId="0" quotePrefix="1" applyFont="1" applyBorder="1" applyAlignment="1" applyProtection="1">
      <alignment vertical="top" wrapText="1"/>
      <protection locked="0"/>
    </xf>
    <xf numFmtId="0" fontId="25" fillId="0" borderId="3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166" fontId="41" fillId="4" borderId="40" xfId="2" applyNumberFormat="1" applyFont="1" applyFill="1" applyBorder="1" applyAlignment="1" applyProtection="1">
      <alignment horizontal="center"/>
      <protection locked="0"/>
    </xf>
    <xf numFmtId="166" fontId="41" fillId="4" borderId="56" xfId="2" applyNumberFormat="1" applyFont="1" applyFill="1" applyBorder="1" applyAlignment="1" applyProtection="1">
      <alignment horizontal="center"/>
      <protection locked="0"/>
    </xf>
    <xf numFmtId="0" fontId="37" fillId="5" borderId="57" xfId="0" applyFont="1" applyFill="1" applyBorder="1" applyAlignment="1" applyProtection="1">
      <alignment vertical="top"/>
      <protection locked="0"/>
    </xf>
    <xf numFmtId="0" fontId="37" fillId="5" borderId="3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5" fillId="0" borderId="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23" fillId="0" borderId="51" xfId="0" applyFont="1" applyFill="1" applyBorder="1" applyAlignment="1" applyProtection="1">
      <alignment horizontal="left"/>
      <protection locked="0"/>
    </xf>
    <xf numFmtId="0" fontId="23" fillId="0" borderId="51" xfId="0" applyFont="1" applyFill="1" applyBorder="1" applyProtection="1">
      <protection locked="0"/>
    </xf>
    <xf numFmtId="0" fontId="23" fillId="0" borderId="51" xfId="0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165" fontId="41" fillId="0" borderId="39" xfId="1" applyNumberFormat="1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0" fontId="23" fillId="0" borderId="51" xfId="0" quotePrefix="1" applyFont="1" applyBorder="1" applyAlignment="1" applyProtection="1">
      <alignment wrapText="1"/>
      <protection locked="0"/>
    </xf>
    <xf numFmtId="0" fontId="23" fillId="0" borderId="0" xfId="0" quotePrefix="1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33" fillId="0" borderId="51" xfId="0" quotePrefix="1" applyFont="1" applyBorder="1" applyAlignment="1" applyProtection="1">
      <alignment vertical="center" wrapText="1"/>
      <protection locked="0"/>
    </xf>
    <xf numFmtId="0" fontId="33" fillId="0" borderId="0" xfId="0" quotePrefix="1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37" fillId="0" borderId="0" xfId="0" quotePrefix="1" applyFont="1" applyProtection="1"/>
    <xf numFmtId="0" fontId="19" fillId="0" borderId="48" xfId="0" applyFont="1" applyBorder="1" applyProtection="1"/>
    <xf numFmtId="0" fontId="0" fillId="0" borderId="48" xfId="0" applyBorder="1" applyProtection="1"/>
    <xf numFmtId="0" fontId="0" fillId="0" borderId="0" xfId="0" applyBorder="1" applyProtection="1"/>
    <xf numFmtId="0" fontId="16" fillId="0" borderId="53" xfId="0" applyFont="1" applyBorder="1" applyProtection="1"/>
    <xf numFmtId="0" fontId="38" fillId="0" borderId="0" xfId="0" applyFont="1" applyBorder="1" applyAlignment="1" applyProtection="1">
      <alignment horizontal="left" vertical="top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top"/>
    </xf>
    <xf numFmtId="0" fontId="48" fillId="0" borderId="28" xfId="0" applyFont="1" applyFill="1" applyBorder="1" applyAlignment="1" applyProtection="1">
      <alignment vertical="top" wrapText="1"/>
    </xf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/>
    </xf>
    <xf numFmtId="0" fontId="50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/>
    </xf>
    <xf numFmtId="0" fontId="0" fillId="0" borderId="53" xfId="0" applyBorder="1" applyProtection="1"/>
    <xf numFmtId="0" fontId="41" fillId="0" borderId="0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vertical="top"/>
    </xf>
    <xf numFmtId="0" fontId="0" fillId="0" borderId="48" xfId="0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7" fillId="0" borderId="0" xfId="0" applyFont="1" applyBorder="1" applyProtection="1"/>
    <xf numFmtId="0" fontId="3" fillId="0" borderId="0" xfId="0" applyFont="1" applyBorder="1" applyProtection="1"/>
    <xf numFmtId="0" fontId="41" fillId="0" borderId="0" xfId="0" applyFont="1" applyBorder="1" applyAlignment="1" applyProtection="1">
      <alignment wrapText="1"/>
    </xf>
    <xf numFmtId="0" fontId="41" fillId="0" borderId="0" xfId="0" applyFont="1" applyBorder="1" applyProtection="1"/>
    <xf numFmtId="0" fontId="37" fillId="0" borderId="29" xfId="0" applyFont="1" applyBorder="1" applyAlignment="1" applyProtection="1">
      <alignment horizontal="center"/>
    </xf>
    <xf numFmtId="0" fontId="37" fillId="0" borderId="0" xfId="0" applyFont="1" applyBorder="1" applyProtection="1"/>
    <xf numFmtId="0" fontId="38" fillId="0" borderId="29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Protection="1"/>
    <xf numFmtId="0" fontId="45" fillId="0" borderId="0" xfId="0" applyFont="1" applyBorder="1" applyAlignment="1" applyProtection="1">
      <alignment vertical="center" wrapText="1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0" xfId="0" applyFont="1" applyBorder="1" applyProtection="1"/>
    <xf numFmtId="0" fontId="38" fillId="0" borderId="0" xfId="0" applyFont="1" applyBorder="1" applyProtection="1"/>
    <xf numFmtId="0" fontId="48" fillId="0" borderId="0" xfId="0" quotePrefix="1" applyFont="1" applyBorder="1" applyAlignment="1" applyProtection="1">
      <alignment vertical="center" wrapText="1"/>
    </xf>
    <xf numFmtId="0" fontId="49" fillId="0" borderId="0" xfId="0" applyFont="1" applyBorder="1" applyProtection="1"/>
    <xf numFmtId="0" fontId="47" fillId="0" borderId="0" xfId="0" applyFont="1" applyBorder="1" applyAlignment="1" applyProtection="1">
      <alignment vertical="top"/>
    </xf>
    <xf numFmtId="0" fontId="46" fillId="0" borderId="31" xfId="0" applyFont="1" applyBorder="1" applyProtection="1"/>
    <xf numFmtId="0" fontId="38" fillId="0" borderId="32" xfId="0" applyFont="1" applyBorder="1" applyProtection="1"/>
    <xf numFmtId="0" fontId="1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4" fillId="0" borderId="31" xfId="0" applyFont="1" applyBorder="1" applyProtection="1"/>
    <xf numFmtId="0" fontId="2" fillId="0" borderId="32" xfId="0" applyFont="1" applyBorder="1" applyProtection="1"/>
    <xf numFmtId="0" fontId="2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vertical="top"/>
    </xf>
    <xf numFmtId="0" fontId="40" fillId="0" borderId="29" xfId="0" applyFont="1" applyBorder="1" applyAlignment="1" applyProtection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9" fillId="0" borderId="2" xfId="0" applyFont="1" applyBorder="1"/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2" fillId="0" borderId="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44" fontId="5" fillId="0" borderId="0" xfId="2" applyFont="1" applyBorder="1"/>
    <xf numFmtId="44" fontId="3" fillId="0" borderId="0" xfId="2" applyFont="1" applyBorder="1"/>
    <xf numFmtId="165" fontId="41" fillId="0" borderId="0" xfId="1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vertical="top"/>
      <protection locked="0"/>
    </xf>
    <xf numFmtId="166" fontId="41" fillId="4" borderId="45" xfId="2" applyNumberFormat="1" applyFont="1" applyFill="1" applyBorder="1" applyAlignment="1" applyProtection="1">
      <alignment horizontal="center"/>
      <protection locked="0"/>
    </xf>
    <xf numFmtId="166" fontId="41" fillId="4" borderId="29" xfId="2" applyNumberFormat="1" applyFont="1" applyFill="1" applyBorder="1" applyAlignment="1" applyProtection="1">
      <alignment horizontal="center"/>
      <protection locked="0"/>
    </xf>
    <xf numFmtId="0" fontId="0" fillId="0" borderId="28" xfId="0" applyBorder="1"/>
    <xf numFmtId="166" fontId="10" fillId="0" borderId="15" xfId="2" applyNumberFormat="1" applyFont="1" applyFill="1" applyBorder="1" applyAlignment="1">
      <alignment horizontal="center"/>
    </xf>
    <xf numFmtId="166" fontId="26" fillId="0" borderId="11" xfId="2" applyNumberFormat="1" applyFont="1" applyBorder="1"/>
    <xf numFmtId="44" fontId="5" fillId="0" borderId="0" xfId="2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 wrapText="1"/>
    </xf>
    <xf numFmtId="166" fontId="10" fillId="2" borderId="5" xfId="2" applyNumberFormat="1" applyFont="1" applyFill="1" applyBorder="1" applyAlignment="1">
      <alignment horizontal="center"/>
    </xf>
    <xf numFmtId="166" fontId="26" fillId="2" borderId="3" xfId="2" applyNumberFormat="1" applyFont="1" applyFill="1" applyBorder="1"/>
    <xf numFmtId="0" fontId="25" fillId="0" borderId="0" xfId="0" applyFont="1" applyFill="1" applyBorder="1" applyAlignment="1">
      <alignment horizontal="right" vertical="center"/>
    </xf>
    <xf numFmtId="166" fontId="25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54" fillId="0" borderId="0" xfId="0" applyFont="1"/>
    <xf numFmtId="0" fontId="37" fillId="0" borderId="0" xfId="0" applyFont="1" applyBorder="1" applyAlignment="1" applyProtection="1">
      <alignment vertical="top" wrapText="1"/>
      <protection locked="0"/>
    </xf>
    <xf numFmtId="166" fontId="41" fillId="6" borderId="39" xfId="2" applyNumberFormat="1" applyFont="1" applyFill="1" applyBorder="1" applyAlignment="1" applyProtection="1">
      <alignment horizontal="center" vertical="center"/>
      <protection locked="0"/>
    </xf>
    <xf numFmtId="166" fontId="41" fillId="6" borderId="39" xfId="2" quotePrefix="1" applyNumberFormat="1" applyFont="1" applyFill="1" applyBorder="1" applyAlignment="1" applyProtection="1">
      <alignment horizontal="center" vertical="center"/>
      <protection locked="0"/>
    </xf>
    <xf numFmtId="0" fontId="37" fillId="2" borderId="39" xfId="0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</xf>
    <xf numFmtId="0" fontId="25" fillId="0" borderId="28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1" fillId="0" borderId="20" xfId="0" applyFont="1" applyBorder="1"/>
    <xf numFmtId="0" fontId="1" fillId="0" borderId="0" xfId="0" applyFont="1" applyBorder="1"/>
    <xf numFmtId="0" fontId="1" fillId="0" borderId="37" xfId="0" applyFont="1" applyBorder="1"/>
    <xf numFmtId="0" fontId="1" fillId="0" borderId="29" xfId="0" applyFont="1" applyBorder="1"/>
    <xf numFmtId="0" fontId="38" fillId="4" borderId="39" xfId="0" applyFont="1" applyFill="1" applyBorder="1" applyAlignment="1" applyProtection="1">
      <alignment horizontal="left" vertical="top"/>
      <protection locked="0"/>
    </xf>
    <xf numFmtId="0" fontId="38" fillId="4" borderId="39" xfId="0" quotePrefix="1" applyFont="1" applyFill="1" applyBorder="1" applyAlignment="1" applyProtection="1">
      <alignment horizontal="left" vertical="top"/>
      <protection locked="0"/>
    </xf>
    <xf numFmtId="0" fontId="37" fillId="0" borderId="29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 wrapText="1"/>
    </xf>
    <xf numFmtId="0" fontId="46" fillId="0" borderId="31" xfId="0" applyFont="1" applyFill="1" applyBorder="1" applyAlignment="1" applyProtection="1">
      <alignment wrapText="1"/>
    </xf>
    <xf numFmtId="0" fontId="46" fillId="0" borderId="32" xfId="0" applyFont="1" applyFill="1" applyBorder="1" applyAlignment="1" applyProtection="1">
      <alignment wrapText="1"/>
    </xf>
    <xf numFmtId="0" fontId="46" fillId="0" borderId="31" xfId="0" applyFont="1" applyBorder="1" applyAlignment="1" applyProtection="1">
      <alignment wrapText="1"/>
    </xf>
    <xf numFmtId="0" fontId="46" fillId="0" borderId="32" xfId="0" applyFont="1" applyBorder="1" applyAlignment="1" applyProtection="1">
      <alignment wrapText="1"/>
    </xf>
    <xf numFmtId="0" fontId="46" fillId="0" borderId="31" xfId="0" applyFont="1" applyBorder="1" applyAlignment="1" applyProtection="1">
      <alignment vertical="top" wrapText="1"/>
    </xf>
    <xf numFmtId="0" fontId="46" fillId="0" borderId="32" xfId="0" applyFont="1" applyBorder="1" applyAlignment="1" applyProtection="1">
      <alignment vertical="top" wrapText="1"/>
    </xf>
    <xf numFmtId="0" fontId="24" fillId="0" borderId="31" xfId="0" applyFont="1" applyFill="1" applyBorder="1" applyAlignment="1" applyProtection="1">
      <alignment wrapText="1"/>
    </xf>
    <xf numFmtId="0" fontId="24" fillId="0" borderId="32" xfId="0" applyFont="1" applyFill="1" applyBorder="1" applyAlignment="1" applyProtection="1">
      <alignment wrapText="1"/>
    </xf>
    <xf numFmtId="0" fontId="24" fillId="0" borderId="31" xfId="0" applyFont="1" applyBorder="1" applyAlignment="1" applyProtection="1">
      <alignment wrapText="1"/>
    </xf>
    <xf numFmtId="0" fontId="24" fillId="0" borderId="32" xfId="0" applyFont="1" applyBorder="1" applyAlignment="1" applyProtection="1">
      <alignment wrapText="1"/>
    </xf>
    <xf numFmtId="0" fontId="24" fillId="0" borderId="31" xfId="0" applyFont="1" applyBorder="1" applyAlignment="1" applyProtection="1">
      <alignment vertical="top" wrapText="1"/>
    </xf>
    <xf numFmtId="0" fontId="24" fillId="0" borderId="32" xfId="0" applyFont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48" fillId="0" borderId="28" xfId="0" applyFont="1" applyFill="1" applyBorder="1" applyAlignment="1" applyProtection="1">
      <alignment vertical="top" wrapText="1"/>
    </xf>
    <xf numFmtId="0" fontId="38" fillId="4" borderId="31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vertical="center" wrapText="1"/>
    </xf>
    <xf numFmtId="0" fontId="48" fillId="0" borderId="0" xfId="0" quotePrefix="1" applyFont="1" applyBorder="1" applyAlignment="1" applyProtection="1">
      <alignment vertical="center" wrapText="1"/>
    </xf>
    <xf numFmtId="0" fontId="48" fillId="0" borderId="0" xfId="0" applyFont="1" applyFill="1" applyBorder="1" applyAlignment="1" applyProtection="1">
      <alignment horizontal="left" vertical="top" wrapText="1"/>
    </xf>
    <xf numFmtId="0" fontId="48" fillId="0" borderId="28" xfId="0" applyFont="1" applyFill="1" applyBorder="1" applyAlignment="1" applyProtection="1">
      <alignment horizontal="left" vertical="top" wrapText="1"/>
    </xf>
    <xf numFmtId="0" fontId="38" fillId="6" borderId="31" xfId="0" applyFont="1" applyFill="1" applyBorder="1" applyAlignment="1" applyProtection="1">
      <alignment horizontal="left" vertical="center" wrapText="1"/>
      <protection locked="0"/>
    </xf>
    <xf numFmtId="0" fontId="41" fillId="6" borderId="40" xfId="0" applyFont="1" applyFill="1" applyBorder="1" applyAlignment="1" applyProtection="1">
      <alignment horizontal="left" vertical="center" wrapText="1"/>
      <protection locked="0"/>
    </xf>
    <xf numFmtId="0" fontId="41" fillId="6" borderId="32" xfId="0" applyFont="1" applyFill="1" applyBorder="1" applyAlignment="1" applyProtection="1">
      <alignment horizontal="left" vertical="center" wrapText="1"/>
      <protection locked="0"/>
    </xf>
    <xf numFmtId="0" fontId="49" fillId="0" borderId="53" xfId="0" quotePrefix="1" applyFont="1" applyBorder="1" applyAlignment="1" applyProtection="1">
      <alignment vertical="top" wrapText="1"/>
    </xf>
    <xf numFmtId="0" fontId="50" fillId="0" borderId="0" xfId="0" quotePrefix="1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</xf>
    <xf numFmtId="0" fontId="46" fillId="0" borderId="0" xfId="0" applyFont="1" applyBorder="1" applyAlignment="1" applyProtection="1">
      <alignment wrapText="1"/>
    </xf>
    <xf numFmtId="0" fontId="50" fillId="0" borderId="0" xfId="0" applyFont="1" applyBorder="1" applyAlignment="1" applyProtection="1">
      <alignment vertical="top" wrapText="1"/>
      <protection locked="0"/>
    </xf>
    <xf numFmtId="0" fontId="48" fillId="0" borderId="0" xfId="0" quotePrefix="1" applyFont="1" applyFill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/>
    </xf>
    <xf numFmtId="0" fontId="46" fillId="0" borderId="0" xfId="0" applyFont="1" applyFill="1" applyBorder="1" applyAlignment="1" applyProtection="1">
      <alignment wrapText="1"/>
    </xf>
    <xf numFmtId="0" fontId="46" fillId="0" borderId="0" xfId="0" applyFont="1" applyBorder="1" applyAlignment="1" applyProtection="1">
      <alignment vertical="top" wrapText="1"/>
    </xf>
    <xf numFmtId="0" fontId="48" fillId="0" borderId="0" xfId="0" applyFont="1" applyBorder="1" applyAlignment="1" applyProtection="1">
      <alignment horizontal="left" vertical="center" wrapText="1"/>
    </xf>
    <xf numFmtId="0" fontId="48" fillId="0" borderId="28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center"/>
      <protection locked="0"/>
    </xf>
    <xf numFmtId="0" fontId="39" fillId="0" borderId="0" xfId="0" quotePrefix="1" applyFont="1" applyBorder="1" applyAlignment="1" applyProtection="1">
      <alignment vertical="center" wrapText="1"/>
    </xf>
    <xf numFmtId="0" fontId="37" fillId="0" borderId="29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top" wrapText="1"/>
    </xf>
    <xf numFmtId="0" fontId="38" fillId="0" borderId="29" xfId="0" applyFont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center" wrapText="1"/>
    </xf>
    <xf numFmtId="0" fontId="40" fillId="0" borderId="29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37" fillId="6" borderId="31" xfId="0" applyFont="1" applyFill="1" applyBorder="1" applyAlignment="1" applyProtection="1">
      <alignment vertical="top"/>
      <protection locked="0"/>
    </xf>
    <xf numFmtId="0" fontId="37" fillId="6" borderId="40" xfId="0" applyFont="1" applyFill="1" applyBorder="1" applyAlignment="1" applyProtection="1">
      <alignment vertical="top"/>
      <protection locked="0"/>
    </xf>
    <xf numFmtId="0" fontId="37" fillId="6" borderId="32" xfId="0" applyFont="1" applyFill="1" applyBorder="1" applyAlignment="1" applyProtection="1">
      <alignment vertical="top"/>
      <protection locked="0"/>
    </xf>
    <xf numFmtId="49" fontId="37" fillId="6" borderId="31" xfId="0" quotePrefix="1" applyNumberFormat="1" applyFont="1" applyFill="1" applyBorder="1" applyAlignment="1" applyProtection="1">
      <alignment vertical="center" wrapText="1"/>
    </xf>
    <xf numFmtId="49" fontId="37" fillId="6" borderId="40" xfId="0" quotePrefix="1" applyNumberFormat="1" applyFont="1" applyFill="1" applyBorder="1" applyAlignment="1" applyProtection="1">
      <alignment vertical="center" wrapText="1"/>
    </xf>
    <xf numFmtId="49" fontId="37" fillId="6" borderId="32" xfId="0" quotePrefix="1" applyNumberFormat="1" applyFont="1" applyFill="1" applyBorder="1" applyAlignment="1" applyProtection="1">
      <alignment vertical="center" wrapText="1"/>
    </xf>
    <xf numFmtId="49" fontId="37" fillId="6" borderId="31" xfId="0" quotePrefix="1" applyNumberFormat="1" applyFont="1" applyFill="1" applyBorder="1" applyAlignment="1" applyProtection="1">
      <alignment vertical="center" wrapText="1"/>
      <protection locked="0"/>
    </xf>
    <xf numFmtId="49" fontId="37" fillId="6" borderId="40" xfId="0" quotePrefix="1" applyNumberFormat="1" applyFont="1" applyFill="1" applyBorder="1" applyAlignment="1" applyProtection="1">
      <alignment vertical="center" wrapText="1"/>
      <protection locked="0"/>
    </xf>
    <xf numFmtId="49" fontId="37" fillId="6" borderId="32" xfId="0" quotePrefix="1" applyNumberFormat="1" applyFont="1" applyFill="1" applyBorder="1" applyAlignment="1" applyProtection="1">
      <alignment vertical="center" wrapText="1"/>
      <protection locked="0"/>
    </xf>
    <xf numFmtId="0" fontId="24" fillId="0" borderId="9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9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5" fillId="0" borderId="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33" xfId="0" applyFont="1" applyBorder="1"/>
    <xf numFmtId="0" fontId="25" fillId="0" borderId="34" xfId="0" applyFont="1" applyBorder="1"/>
    <xf numFmtId="0" fontId="25" fillId="0" borderId="35" xfId="0" applyFont="1" applyBorder="1"/>
    <xf numFmtId="0" fontId="25" fillId="0" borderId="37" xfId="0" applyFont="1" applyBorder="1"/>
    <xf numFmtId="0" fontId="25" fillId="0" borderId="29" xfId="0" applyFont="1" applyBorder="1"/>
    <xf numFmtId="0" fontId="25" fillId="0" borderId="46" xfId="0" applyFont="1" applyBorder="1"/>
    <xf numFmtId="0" fontId="24" fillId="0" borderId="9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67" fontId="25" fillId="0" borderId="31" xfId="2" applyNumberFormat="1" applyFont="1" applyFill="1" applyBorder="1" applyAlignment="1">
      <alignment horizontal="center" vertical="center" wrapText="1"/>
    </xf>
    <xf numFmtId="167" fontId="25" fillId="0" borderId="40" xfId="2" applyNumberFormat="1" applyFont="1" applyFill="1" applyBorder="1" applyAlignment="1">
      <alignment horizontal="center" vertical="center" wrapText="1"/>
    </xf>
    <xf numFmtId="167" fontId="25" fillId="0" borderId="32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166" fontId="5" fillId="0" borderId="62" xfId="2" applyNumberFormat="1" applyFont="1" applyBorder="1" applyAlignment="1">
      <alignment horizontal="center"/>
    </xf>
    <xf numFmtId="166" fontId="5" fillId="0" borderId="63" xfId="2" applyNumberFormat="1" applyFont="1" applyBorder="1" applyAlignment="1">
      <alignment horizontal="center"/>
    </xf>
    <xf numFmtId="166" fontId="5" fillId="0" borderId="8" xfId="2" applyNumberFormat="1" applyFont="1" applyBorder="1" applyAlignment="1">
      <alignment horizontal="center"/>
    </xf>
    <xf numFmtId="166" fontId="5" fillId="0" borderId="59" xfId="2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5" fillId="0" borderId="27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vertical="top" wrapText="1"/>
    </xf>
    <xf numFmtId="166" fontId="3" fillId="0" borderId="37" xfId="2" applyNumberFormat="1" applyFont="1" applyBorder="1" applyAlignment="1">
      <alignment horizontal="center"/>
    </xf>
    <xf numFmtId="166" fontId="3" fillId="0" borderId="38" xfId="2" applyNumberFormat="1" applyFont="1" applyBorder="1" applyAlignment="1">
      <alignment horizontal="center"/>
    </xf>
    <xf numFmtId="0" fontId="25" fillId="0" borderId="62" xfId="0" applyFont="1" applyFill="1" applyBorder="1" applyAlignment="1">
      <alignment horizontal="left"/>
    </xf>
    <xf numFmtId="0" fontId="25" fillId="0" borderId="64" xfId="0" applyFont="1" applyFill="1" applyBorder="1" applyAlignment="1">
      <alignment horizontal="left"/>
    </xf>
    <xf numFmtId="0" fontId="25" fillId="0" borderId="65" xfId="0" applyFont="1" applyFill="1" applyBorder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5" fillId="0" borderId="60" xfId="0" applyFont="1" applyBorder="1" applyAlignment="1">
      <alignment horizontal="center" wrapText="1"/>
    </xf>
    <xf numFmtId="0" fontId="25" fillId="0" borderId="61" xfId="0" applyFont="1" applyBorder="1" applyAlignment="1">
      <alignment horizontal="center" wrapText="1"/>
    </xf>
    <xf numFmtId="166" fontId="25" fillId="0" borderId="31" xfId="2" applyNumberFormat="1" applyFont="1" applyFill="1" applyBorder="1" applyAlignment="1">
      <alignment horizontal="center" vertical="center" wrapText="1"/>
    </xf>
    <xf numFmtId="166" fontId="25" fillId="0" borderId="40" xfId="2" applyNumberFormat="1" applyFont="1" applyFill="1" applyBorder="1" applyAlignment="1">
      <alignment horizontal="center" vertical="center" wrapText="1"/>
    </xf>
    <xf numFmtId="166" fontId="25" fillId="0" borderId="32" xfId="2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66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352408</xdr:rowOff>
    </xdr:from>
    <xdr:to>
      <xdr:col>0</xdr:col>
      <xdr:colOff>9296400</xdr:colOff>
      <xdr:row>20</xdr:row>
      <xdr:rowOff>501015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71508"/>
          <a:ext cx="9258300" cy="6282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21"/>
  <sheetViews>
    <sheetView showGridLines="0" showRowColHeaders="0" workbookViewId="0">
      <selection activeCell="A14" sqref="A14"/>
    </sheetView>
  </sheetViews>
  <sheetFormatPr defaultRowHeight="12.5" x14ac:dyDescent="0.25"/>
  <cols>
    <col min="1" max="1" width="186.36328125" customWidth="1"/>
  </cols>
  <sheetData>
    <row r="1" spans="1:9" ht="20.25" customHeight="1" x14ac:dyDescent="0.4">
      <c r="A1" s="110"/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 x14ac:dyDescent="0.35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 x14ac:dyDescent="0.35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 x14ac:dyDescent="0.35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 x14ac:dyDescent="0.35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 x14ac:dyDescent="0.35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 x14ac:dyDescent="0.35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 x14ac:dyDescent="0.35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 x14ac:dyDescent="0.35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 x14ac:dyDescent="0.35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 x14ac:dyDescent="0.35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 x14ac:dyDescent="0.35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 x14ac:dyDescent="0.35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 x14ac:dyDescent="0.35">
      <c r="A15" s="164"/>
      <c r="B15" s="105"/>
      <c r="C15" s="105"/>
      <c r="D15" s="105"/>
      <c r="E15" s="105"/>
      <c r="F15" s="105"/>
      <c r="G15" s="105"/>
      <c r="H15" s="105"/>
      <c r="I15" s="105"/>
    </row>
    <row r="18" spans="1:1" ht="17.5" x14ac:dyDescent="0.35">
      <c r="A18" s="106"/>
    </row>
    <row r="19" spans="1:1" ht="17.5" x14ac:dyDescent="0.35">
      <c r="A19" s="106"/>
    </row>
    <row r="20" spans="1:1" ht="14" x14ac:dyDescent="0.3">
      <c r="A20" s="169"/>
    </row>
    <row r="21" spans="1:1" ht="267" customHeight="1" x14ac:dyDescent="0.3">
      <c r="A21" s="16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I342"/>
  <sheetViews>
    <sheetView showGridLines="0" topLeftCell="A96" zoomScale="80" zoomScaleNormal="80" workbookViewId="0">
      <selection activeCell="C177" sqref="C177:N177"/>
    </sheetView>
  </sheetViews>
  <sheetFormatPr defaultColWidth="9.08984375" defaultRowHeight="12.5" x14ac:dyDescent="0.25"/>
  <cols>
    <col min="1" max="1" width="2" style="105" customWidth="1"/>
    <col min="2" max="2" width="2.90625" style="105" customWidth="1"/>
    <col min="3" max="3" width="41.90625" style="105" customWidth="1"/>
    <col min="4" max="4" width="12.6328125" style="105" customWidth="1"/>
    <col min="5" max="5" width="63.08984375" style="105" customWidth="1"/>
    <col min="6" max="6" width="21.6328125" style="105" customWidth="1"/>
    <col min="7" max="7" width="15.6328125" style="105" customWidth="1"/>
    <col min="8" max="8" width="15.08984375" style="105" customWidth="1"/>
    <col min="9" max="9" width="17.08984375" style="105" customWidth="1"/>
    <col min="10" max="12" width="14.90625" style="105" customWidth="1"/>
    <col min="13" max="14" width="13.90625" style="105" customWidth="1"/>
    <col min="15" max="15" width="3" style="105" customWidth="1"/>
    <col min="16" max="16384" width="9.08984375" style="105"/>
  </cols>
  <sheetData>
    <row r="1" spans="2:15" ht="18" x14ac:dyDescent="0.4">
      <c r="C1" s="107"/>
    </row>
    <row r="2" spans="2:15" ht="23" x14ac:dyDescent="0.5">
      <c r="C2" s="364" t="s">
        <v>60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78"/>
    </row>
    <row r="3" spans="2:15" ht="14" x14ac:dyDescent="0.3">
      <c r="C3" s="112"/>
    </row>
    <row r="4" spans="2:15" ht="14" x14ac:dyDescent="0.3">
      <c r="C4" s="231" t="s">
        <v>67</v>
      </c>
      <c r="I4" s="176"/>
      <c r="J4" s="112" t="s">
        <v>98</v>
      </c>
      <c r="K4" s="112"/>
      <c r="L4" s="112"/>
    </row>
    <row r="5" spans="2:15" ht="14" x14ac:dyDescent="0.3">
      <c r="C5" s="231" t="s">
        <v>68</v>
      </c>
      <c r="I5" s="175"/>
      <c r="J5" s="112" t="s">
        <v>97</v>
      </c>
      <c r="K5" s="112"/>
      <c r="L5" s="112"/>
    </row>
    <row r="6" spans="2:15" ht="13" thickBot="1" x14ac:dyDescent="0.3"/>
    <row r="7" spans="2:15" ht="18.5" thickTop="1" x14ac:dyDescent="0.4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x14ac:dyDescent="0.2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 x14ac:dyDescent="0.35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Top="1" thickBot="1" x14ac:dyDescent="0.35">
      <c r="B10" s="209"/>
      <c r="C10" s="258" t="s">
        <v>139</v>
      </c>
      <c r="D10" s="234"/>
      <c r="E10" s="234"/>
      <c r="F10" s="234"/>
      <c r="G10" s="138" t="s">
        <v>159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 x14ac:dyDescent="0.35">
      <c r="B11" s="209"/>
      <c r="C11" s="236" t="s">
        <v>0</v>
      </c>
      <c r="D11" s="348" t="s">
        <v>76</v>
      </c>
      <c r="E11" s="348"/>
      <c r="F11" s="349"/>
      <c r="G11" s="138" t="s">
        <v>152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 x14ac:dyDescent="0.35">
      <c r="B12" s="209"/>
      <c r="C12" s="237" t="s">
        <v>1</v>
      </c>
      <c r="D12" s="342" t="s">
        <v>75</v>
      </c>
      <c r="E12" s="342"/>
      <c r="F12" s="343"/>
      <c r="G12" s="138" t="s">
        <v>148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 x14ac:dyDescent="0.35">
      <c r="B13" s="209"/>
      <c r="C13" s="237" t="s">
        <v>10</v>
      </c>
      <c r="D13" s="342" t="s">
        <v>74</v>
      </c>
      <c r="E13" s="342"/>
      <c r="F13" s="343"/>
      <c r="G13" s="138" t="s">
        <v>144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 x14ac:dyDescent="0.35">
      <c r="B14" s="209"/>
      <c r="C14" s="237" t="s">
        <v>9</v>
      </c>
      <c r="D14" s="358" t="s">
        <v>73</v>
      </c>
      <c r="E14" s="342"/>
      <c r="F14" s="343"/>
      <c r="G14" s="138" t="s">
        <v>145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 x14ac:dyDescent="0.35">
      <c r="B15" s="209"/>
      <c r="C15" s="238" t="s">
        <v>2</v>
      </c>
      <c r="D15" s="342" t="s">
        <v>72</v>
      </c>
      <c r="E15" s="342"/>
      <c r="F15" s="343"/>
      <c r="G15" s="138" t="s">
        <v>157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 x14ac:dyDescent="0.35">
      <c r="B16" s="209"/>
      <c r="C16" s="238" t="s">
        <v>8</v>
      </c>
      <c r="D16" s="342" t="s">
        <v>103</v>
      </c>
      <c r="E16" s="342"/>
      <c r="F16" s="239"/>
      <c r="G16" s="186" t="s">
        <v>146</v>
      </c>
      <c r="H16" s="117"/>
      <c r="I16" s="117"/>
      <c r="J16" s="118"/>
      <c r="K16" s="118"/>
      <c r="L16" s="118"/>
      <c r="M16" s="118"/>
      <c r="N16" s="118"/>
      <c r="O16" s="213"/>
    </row>
    <row r="17" spans="2:16" ht="15" customHeight="1" thickBot="1" x14ac:dyDescent="0.35">
      <c r="B17" s="209"/>
      <c r="C17" s="240" t="s">
        <v>16</v>
      </c>
      <c r="D17" s="342" t="s">
        <v>69</v>
      </c>
      <c r="E17" s="342"/>
      <c r="F17" s="343"/>
      <c r="G17" s="141">
        <v>20</v>
      </c>
      <c r="H17" s="117"/>
      <c r="I17" s="117"/>
      <c r="J17" s="118"/>
      <c r="K17" s="118"/>
      <c r="L17" s="118"/>
      <c r="M17" s="118"/>
      <c r="N17" s="118"/>
      <c r="O17" s="210"/>
    </row>
    <row r="18" spans="2:16" ht="15" thickBot="1" x14ac:dyDescent="0.35">
      <c r="B18" s="209"/>
      <c r="C18" s="241" t="s">
        <v>27</v>
      </c>
      <c r="D18" s="348" t="s">
        <v>70</v>
      </c>
      <c r="E18" s="348"/>
      <c r="F18" s="349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 x14ac:dyDescent="0.35">
      <c r="B19" s="209"/>
      <c r="C19" s="241" t="s">
        <v>38</v>
      </c>
      <c r="D19" s="348" t="s">
        <v>131</v>
      </c>
      <c r="E19" s="348"/>
      <c r="F19" s="349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6" ht="28.5" thickBot="1" x14ac:dyDescent="0.35">
      <c r="B20" s="209"/>
      <c r="C20" s="242"/>
      <c r="D20" s="243"/>
      <c r="E20" s="243"/>
      <c r="F20" s="243"/>
      <c r="G20" s="366" t="s">
        <v>34</v>
      </c>
      <c r="H20" s="366"/>
      <c r="I20" s="366"/>
      <c r="J20" s="245" t="s">
        <v>35</v>
      </c>
      <c r="K20" s="246" t="s">
        <v>5</v>
      </c>
      <c r="L20" s="246" t="s">
        <v>104</v>
      </c>
      <c r="O20" s="210"/>
    </row>
    <row r="21" spans="2:16" ht="15" thickBot="1" x14ac:dyDescent="0.3">
      <c r="B21" s="209"/>
      <c r="C21" s="242" t="s">
        <v>61</v>
      </c>
      <c r="D21" s="244" t="s">
        <v>71</v>
      </c>
      <c r="E21" s="244"/>
      <c r="F21" s="244"/>
      <c r="G21" s="143" t="s">
        <v>151</v>
      </c>
      <c r="H21" s="144"/>
      <c r="I21" s="145"/>
      <c r="J21" s="326"/>
      <c r="K21" s="326" t="s">
        <v>149</v>
      </c>
      <c r="L21" s="327" t="s">
        <v>150</v>
      </c>
      <c r="O21" s="210"/>
    </row>
    <row r="22" spans="2:16" ht="15" thickBot="1" x14ac:dyDescent="0.3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6" ht="15" thickBot="1" x14ac:dyDescent="0.3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6" ht="15" thickBot="1" x14ac:dyDescent="0.3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6" ht="15" thickBot="1" x14ac:dyDescent="0.3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6" ht="15" thickBot="1" x14ac:dyDescent="0.3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6" ht="14.5" hidden="1" thickBot="1" x14ac:dyDescent="0.35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6" ht="14.5" thickBot="1" x14ac:dyDescent="0.35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6" ht="15" thickBot="1" x14ac:dyDescent="0.4">
      <c r="B29" s="209"/>
      <c r="C29" s="242" t="s">
        <v>62</v>
      </c>
      <c r="D29" s="244" t="s">
        <v>102</v>
      </c>
      <c r="E29" s="243"/>
      <c r="F29" s="243"/>
      <c r="G29" s="185"/>
      <c r="H29" s="185"/>
      <c r="I29" s="185"/>
      <c r="M29" s="121"/>
      <c r="N29" s="121"/>
      <c r="O29" s="210"/>
    </row>
    <row r="30" spans="2:16" ht="15" hidden="1" thickBot="1" x14ac:dyDescent="0.4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6" ht="15" hidden="1" thickBot="1" x14ac:dyDescent="0.4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8"/>
      <c r="L31" s="298"/>
      <c r="M31" s="121"/>
      <c r="N31" s="121"/>
      <c r="O31" s="210"/>
    </row>
    <row r="32" spans="2:16" ht="13" thickBot="1" x14ac:dyDescent="0.3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Top="1" thickBot="1" x14ac:dyDescent="0.3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 x14ac:dyDescent="0.25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 x14ac:dyDescent="0.25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 x14ac:dyDescent="0.25">
      <c r="B36" s="209"/>
      <c r="C36" s="367" t="s">
        <v>123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0"/>
    </row>
    <row r="37" spans="2:15" ht="16.5" customHeight="1" thickBot="1" x14ac:dyDescent="0.35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Top="1" thickBot="1" x14ac:dyDescent="0.35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 x14ac:dyDescent="0.35">
      <c r="B39" s="209"/>
      <c r="C39" s="315" t="s">
        <v>133</v>
      </c>
      <c r="D39" s="357" t="s">
        <v>134</v>
      </c>
      <c r="E39" s="357"/>
      <c r="F39" s="357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 x14ac:dyDescent="0.35">
      <c r="B40" s="209"/>
      <c r="C40" s="248" t="s">
        <v>36</v>
      </c>
      <c r="D40" s="362" t="s">
        <v>77</v>
      </c>
      <c r="E40" s="362"/>
      <c r="F40" s="363"/>
      <c r="G40" s="316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 x14ac:dyDescent="0.35">
      <c r="B41" s="209"/>
      <c r="C41" s="248" t="s">
        <v>37</v>
      </c>
      <c r="D41" s="362" t="s">
        <v>78</v>
      </c>
      <c r="E41" s="362"/>
      <c r="F41" s="363"/>
      <c r="G41" s="317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 x14ac:dyDescent="0.35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 x14ac:dyDescent="0.35">
      <c r="B43" s="209"/>
      <c r="C43" s="248" t="s">
        <v>118</v>
      </c>
      <c r="D43" s="350" t="s">
        <v>153</v>
      </c>
      <c r="E43" s="351"/>
      <c r="F43" s="351"/>
      <c r="G43" s="351"/>
      <c r="H43" s="351"/>
      <c r="I43" s="352"/>
      <c r="J43" s="121"/>
      <c r="K43" s="121"/>
      <c r="L43" s="121"/>
      <c r="M43" s="121"/>
      <c r="N43" s="121"/>
      <c r="O43" s="210"/>
    </row>
    <row r="44" spans="2:15" ht="13" thickBot="1" x14ac:dyDescent="0.3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Top="1" thickBot="1" x14ac:dyDescent="0.3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 x14ac:dyDescent="0.25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 x14ac:dyDescent="0.25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 x14ac:dyDescent="0.3">
      <c r="B48" s="209"/>
      <c r="C48" s="353" t="s">
        <v>99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188"/>
      <c r="O48" s="210"/>
    </row>
    <row r="49" spans="2:22" ht="14" thickTop="1" x14ac:dyDescent="0.3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22" ht="15.5" x14ac:dyDescent="0.3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22" ht="8.25" customHeight="1" thickBot="1" x14ac:dyDescent="0.35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22" ht="29.5" thickBot="1" x14ac:dyDescent="0.4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22" ht="15" thickBot="1" x14ac:dyDescent="0.4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22" ht="29.5" thickBot="1" x14ac:dyDescent="0.4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22" ht="15" customHeight="1" x14ac:dyDescent="0.35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22" ht="14.5" x14ac:dyDescent="0.2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22" ht="41.25" customHeight="1" thickBot="1" x14ac:dyDescent="0.4">
      <c r="B57" s="209"/>
      <c r="C57" s="257" t="s">
        <v>34</v>
      </c>
      <c r="D57" s="259" t="s">
        <v>39</v>
      </c>
      <c r="E57" s="368" t="s">
        <v>20</v>
      </c>
      <c r="F57" s="368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22" ht="15" thickBot="1" x14ac:dyDescent="0.4">
      <c r="B58" s="209"/>
      <c r="C58" s="157" t="s">
        <v>151</v>
      </c>
      <c r="D58" s="158" t="s">
        <v>50</v>
      </c>
      <c r="E58" s="344" t="s">
        <v>154</v>
      </c>
      <c r="F58" s="345"/>
      <c r="G58" s="151"/>
      <c r="H58" s="151"/>
      <c r="I58" s="151">
        <v>16000</v>
      </c>
      <c r="J58" s="151">
        <v>16320</v>
      </c>
      <c r="K58" s="151">
        <v>16646.400000000001</v>
      </c>
      <c r="L58" s="151">
        <v>16979.330000000002</v>
      </c>
      <c r="M58" s="151">
        <v>322812.19</v>
      </c>
      <c r="N58" s="192"/>
      <c r="O58" s="210"/>
    </row>
    <row r="59" spans="2:22" ht="15" thickBot="1" x14ac:dyDescent="0.4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22" ht="15" hidden="1" thickBot="1" x14ac:dyDescent="0.4">
      <c r="B60" s="209"/>
      <c r="C60" s="157"/>
      <c r="D60" s="158" t="s">
        <v>50</v>
      </c>
      <c r="E60" s="149"/>
      <c r="F60" s="150"/>
      <c r="G60" s="151"/>
      <c r="H60" s="151"/>
      <c r="I60" s="152"/>
      <c r="J60" s="300"/>
      <c r="K60" s="301"/>
      <c r="L60" s="301"/>
      <c r="M60" s="191"/>
      <c r="N60" s="192"/>
      <c r="O60" s="210"/>
    </row>
    <row r="61" spans="2:22" ht="15" hidden="1" thickBot="1" x14ac:dyDescent="0.4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22" ht="15" hidden="1" thickBot="1" x14ac:dyDescent="0.4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22" ht="15" hidden="1" thickBot="1" x14ac:dyDescent="0.4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22" ht="13" thickBot="1" x14ac:dyDescent="0.3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35" ht="13" thickTop="1" x14ac:dyDescent="0.25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35" ht="15.5" x14ac:dyDescent="0.3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35" ht="7.5" customHeight="1" x14ac:dyDescent="0.35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 x14ac:dyDescent="0.25">
      <c r="B68" s="209"/>
      <c r="C68" s="354" t="s">
        <v>84</v>
      </c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 x14ac:dyDescent="0.3">
      <c r="B69" s="209"/>
      <c r="C69" s="365"/>
      <c r="D69" s="365"/>
      <c r="E69" s="365"/>
      <c r="F69" s="365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35" ht="19.5" customHeight="1" x14ac:dyDescent="0.3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35" ht="13.5" customHeight="1" x14ac:dyDescent="0.35">
      <c r="B71" s="209"/>
      <c r="C71" s="267" t="s">
        <v>21</v>
      </c>
      <c r="D71" s="268"/>
      <c r="E71" s="362" t="s">
        <v>85</v>
      </c>
      <c r="F71" s="362"/>
      <c r="G71" s="362"/>
      <c r="H71" s="362"/>
      <c r="I71" s="362"/>
      <c r="J71" s="362"/>
      <c r="K71" s="362"/>
      <c r="L71" s="362"/>
      <c r="M71" s="362"/>
      <c r="N71" s="180"/>
      <c r="O71" s="210"/>
    </row>
    <row r="72" spans="2:35" ht="13.5" customHeight="1" x14ac:dyDescent="0.35">
      <c r="B72" s="209"/>
      <c r="C72" s="267" t="s">
        <v>25</v>
      </c>
      <c r="D72" s="268"/>
      <c r="E72" s="346" t="s">
        <v>86</v>
      </c>
      <c r="F72" s="346"/>
      <c r="G72" s="346"/>
      <c r="H72" s="346"/>
      <c r="I72" s="346"/>
      <c r="J72" s="346"/>
      <c r="K72" s="346"/>
      <c r="L72" s="346"/>
      <c r="M72" s="346"/>
      <c r="N72" s="181"/>
      <c r="O72" s="210"/>
    </row>
    <row r="73" spans="2:35" ht="14.5" x14ac:dyDescent="0.35">
      <c r="B73" s="209"/>
      <c r="C73" s="267" t="s">
        <v>53</v>
      </c>
      <c r="D73" s="268"/>
      <c r="E73" s="346" t="s">
        <v>87</v>
      </c>
      <c r="F73" s="347"/>
      <c r="G73" s="347"/>
      <c r="H73" s="347"/>
      <c r="I73" s="347"/>
      <c r="J73" s="347"/>
      <c r="K73" s="347"/>
      <c r="L73" s="347"/>
      <c r="M73" s="347"/>
      <c r="N73" s="179"/>
      <c r="O73" s="210"/>
    </row>
    <row r="74" spans="2:35" ht="14.5" x14ac:dyDescent="0.35">
      <c r="B74" s="209"/>
      <c r="C74" s="356" t="s">
        <v>55</v>
      </c>
      <c r="D74" s="356"/>
      <c r="E74" s="346" t="s">
        <v>88</v>
      </c>
      <c r="F74" s="347"/>
      <c r="G74" s="347"/>
      <c r="H74" s="347"/>
      <c r="I74" s="347"/>
      <c r="J74" s="347"/>
      <c r="K74" s="347"/>
      <c r="L74" s="347"/>
      <c r="M74" s="347"/>
      <c r="N74" s="179"/>
      <c r="O74" s="210"/>
    </row>
    <row r="75" spans="2:35" ht="14.25" customHeight="1" x14ac:dyDescent="0.35">
      <c r="B75" s="209"/>
      <c r="C75" s="360" t="s">
        <v>56</v>
      </c>
      <c r="D75" s="360"/>
      <c r="E75" s="346" t="s">
        <v>89</v>
      </c>
      <c r="F75" s="346"/>
      <c r="G75" s="346"/>
      <c r="H75" s="346"/>
      <c r="I75" s="346"/>
      <c r="J75" s="346"/>
      <c r="K75" s="346"/>
      <c r="L75" s="346"/>
      <c r="M75" s="346"/>
      <c r="N75" s="181"/>
      <c r="O75" s="210"/>
    </row>
    <row r="76" spans="2:35" ht="14.5" x14ac:dyDescent="0.35">
      <c r="B76" s="209"/>
      <c r="C76" s="356" t="s">
        <v>57</v>
      </c>
      <c r="D76" s="356"/>
      <c r="E76" s="346"/>
      <c r="F76" s="347"/>
      <c r="G76" s="347"/>
      <c r="H76" s="347"/>
      <c r="I76" s="347"/>
      <c r="J76" s="347"/>
      <c r="K76" s="347"/>
      <c r="L76" s="347"/>
      <c r="M76" s="347"/>
      <c r="N76" s="179"/>
      <c r="O76" s="210"/>
    </row>
    <row r="77" spans="2:35" ht="15" customHeight="1" x14ac:dyDescent="0.25">
      <c r="B77" s="209"/>
      <c r="C77" s="361" t="s">
        <v>26</v>
      </c>
      <c r="D77" s="361"/>
      <c r="E77" s="346" t="s">
        <v>90</v>
      </c>
      <c r="F77" s="347"/>
      <c r="G77" s="347"/>
      <c r="H77" s="347"/>
      <c r="I77" s="347"/>
      <c r="J77" s="347"/>
      <c r="K77" s="347"/>
      <c r="L77" s="347"/>
      <c r="M77" s="347"/>
      <c r="N77" s="179"/>
      <c r="O77" s="210"/>
    </row>
    <row r="78" spans="2:35" ht="14.5" x14ac:dyDescent="0.3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35" ht="14.5" thickBot="1" x14ac:dyDescent="0.35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35" ht="14.5" thickBot="1" x14ac:dyDescent="0.35">
      <c r="B80" s="209"/>
      <c r="C80" s="242" t="s">
        <v>18</v>
      </c>
      <c r="D80" s="121"/>
      <c r="E80" s="156"/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3" thickBot="1" x14ac:dyDescent="0.4">
      <c r="B81" s="209"/>
      <c r="C81" s="329" t="s">
        <v>40</v>
      </c>
      <c r="D81" s="329"/>
      <c r="E81" s="328" t="s">
        <v>22</v>
      </c>
      <c r="F81" s="328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 x14ac:dyDescent="0.4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 x14ac:dyDescent="0.4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 x14ac:dyDescent="0.4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 x14ac:dyDescent="0.4">
      <c r="B85" s="209"/>
      <c r="C85" s="332" t="s">
        <v>55</v>
      </c>
      <c r="D85" s="333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 x14ac:dyDescent="0.4">
      <c r="B86" s="209"/>
      <c r="C86" s="330" t="s">
        <v>56</v>
      </c>
      <c r="D86" s="331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 x14ac:dyDescent="0.4">
      <c r="B87" s="209"/>
      <c r="C87" s="332" t="s">
        <v>57</v>
      </c>
      <c r="D87" s="333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 x14ac:dyDescent="0.4">
      <c r="B88" s="209"/>
      <c r="C88" s="334" t="s">
        <v>26</v>
      </c>
      <c r="D88" s="335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 x14ac:dyDescent="0.3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 x14ac:dyDescent="0.35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 x14ac:dyDescent="0.35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 x14ac:dyDescent="0.4">
      <c r="B92" s="209"/>
      <c r="C92" s="329" t="s">
        <v>40</v>
      </c>
      <c r="D92" s="329"/>
      <c r="E92" s="328" t="s">
        <v>22</v>
      </c>
      <c r="F92" s="328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 x14ac:dyDescent="0.4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 x14ac:dyDescent="0.4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 x14ac:dyDescent="0.4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 x14ac:dyDescent="0.4">
      <c r="B96" s="209"/>
      <c r="C96" s="332" t="s">
        <v>55</v>
      </c>
      <c r="D96" s="333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 x14ac:dyDescent="0.4">
      <c r="B97" s="209"/>
      <c r="C97" s="330" t="s">
        <v>56</v>
      </c>
      <c r="D97" s="331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 x14ac:dyDescent="0.4">
      <c r="B98" s="209"/>
      <c r="C98" s="332" t="s">
        <v>57</v>
      </c>
      <c r="D98" s="333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 x14ac:dyDescent="0.4">
      <c r="B99" s="209"/>
      <c r="C99" s="334" t="s">
        <v>26</v>
      </c>
      <c r="D99" s="335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 x14ac:dyDescent="0.3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 x14ac:dyDescent="0.35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 x14ac:dyDescent="0.35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 x14ac:dyDescent="0.4">
      <c r="B103" s="209"/>
      <c r="C103" s="329" t="s">
        <v>40</v>
      </c>
      <c r="D103" s="329"/>
      <c r="E103" s="328" t="s">
        <v>22</v>
      </c>
      <c r="F103" s="328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 x14ac:dyDescent="0.4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 x14ac:dyDescent="0.4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 x14ac:dyDescent="0.4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 x14ac:dyDescent="0.4">
      <c r="B107" s="209"/>
      <c r="C107" s="332" t="s">
        <v>55</v>
      </c>
      <c r="D107" s="33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 x14ac:dyDescent="0.4">
      <c r="B108" s="209"/>
      <c r="C108" s="330" t="s">
        <v>56</v>
      </c>
      <c r="D108" s="33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 x14ac:dyDescent="0.4">
      <c r="B109" s="209"/>
      <c r="C109" s="332" t="s">
        <v>57</v>
      </c>
      <c r="D109" s="33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 x14ac:dyDescent="0.4">
      <c r="B110" s="209"/>
      <c r="C110" s="334" t="s">
        <v>26</v>
      </c>
      <c r="D110" s="33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 x14ac:dyDescent="0.3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 x14ac:dyDescent="0.3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 x14ac:dyDescent="0.3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 x14ac:dyDescent="0.35">
      <c r="B114" s="209"/>
      <c r="C114" s="329" t="s">
        <v>40</v>
      </c>
      <c r="D114" s="329"/>
      <c r="E114" s="328" t="s">
        <v>22</v>
      </c>
      <c r="F114" s="328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 x14ac:dyDescent="0.4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 x14ac:dyDescent="0.4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 x14ac:dyDescent="0.4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 x14ac:dyDescent="0.4">
      <c r="B118" s="209"/>
      <c r="C118" s="338" t="s">
        <v>55</v>
      </c>
      <c r="D118" s="33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 x14ac:dyDescent="0.4">
      <c r="B119" s="209"/>
      <c r="C119" s="336" t="s">
        <v>56</v>
      </c>
      <c r="D119" s="33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 x14ac:dyDescent="0.4">
      <c r="B120" s="209"/>
      <c r="C120" s="338" t="s">
        <v>57</v>
      </c>
      <c r="D120" s="33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 x14ac:dyDescent="0.4">
      <c r="B121" s="209"/>
      <c r="C121" s="340" t="s">
        <v>26</v>
      </c>
      <c r="D121" s="34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 x14ac:dyDescent="0.25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 x14ac:dyDescent="0.3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 x14ac:dyDescent="0.3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 x14ac:dyDescent="0.35">
      <c r="B125" s="209"/>
      <c r="C125" s="329" t="s">
        <v>40</v>
      </c>
      <c r="D125" s="329"/>
      <c r="E125" s="328" t="s">
        <v>22</v>
      </c>
      <c r="F125" s="328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 x14ac:dyDescent="0.4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 x14ac:dyDescent="0.4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 x14ac:dyDescent="0.4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 x14ac:dyDescent="0.4">
      <c r="B129" s="209"/>
      <c r="C129" s="338" t="s">
        <v>55</v>
      </c>
      <c r="D129" s="33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 x14ac:dyDescent="0.4">
      <c r="B130" s="209"/>
      <c r="C130" s="336" t="s">
        <v>56</v>
      </c>
      <c r="D130" s="33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 x14ac:dyDescent="0.4">
      <c r="B131" s="209"/>
      <c r="C131" s="338" t="s">
        <v>57</v>
      </c>
      <c r="D131" s="33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 x14ac:dyDescent="0.4">
      <c r="B132" s="209"/>
      <c r="C132" s="340" t="s">
        <v>26</v>
      </c>
      <c r="D132" s="34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 x14ac:dyDescent="0.25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 x14ac:dyDescent="0.3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 x14ac:dyDescent="0.3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 x14ac:dyDescent="0.35">
      <c r="B136" s="209"/>
      <c r="C136" s="329" t="s">
        <v>40</v>
      </c>
      <c r="D136" s="329"/>
      <c r="E136" s="328" t="s">
        <v>22</v>
      </c>
      <c r="F136" s="328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 x14ac:dyDescent="0.4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 x14ac:dyDescent="0.4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 x14ac:dyDescent="0.4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 x14ac:dyDescent="0.4">
      <c r="B140" s="209"/>
      <c r="C140" s="338" t="s">
        <v>55</v>
      </c>
      <c r="D140" s="33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 x14ac:dyDescent="0.4">
      <c r="B141" s="209"/>
      <c r="C141" s="336" t="s">
        <v>56</v>
      </c>
      <c r="D141" s="33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 x14ac:dyDescent="0.4">
      <c r="B142" s="209"/>
      <c r="C142" s="338" t="s">
        <v>57</v>
      </c>
      <c r="D142" s="33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 x14ac:dyDescent="0.4">
      <c r="B143" s="209"/>
      <c r="C143" s="340" t="s">
        <v>26</v>
      </c>
      <c r="D143" s="34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 x14ac:dyDescent="0.3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2:17" ht="12.75" customHeight="1" thickTop="1" thickBot="1" x14ac:dyDescent="0.3">
      <c r="C145" s="108"/>
      <c r="D145" s="108"/>
      <c r="E145" s="108"/>
      <c r="F145" s="108"/>
      <c r="G145" s="108"/>
      <c r="H145" s="108"/>
      <c r="I145" s="108"/>
    </row>
    <row r="146" spans="2:17" ht="18.5" thickTop="1" x14ac:dyDescent="0.25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7" ht="11.25" customHeight="1" x14ac:dyDescent="0.25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 x14ac:dyDescent="0.25">
      <c r="B148" s="209"/>
      <c r="C148" s="347" t="s">
        <v>100</v>
      </c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179"/>
      <c r="O148" s="223"/>
      <c r="P148" s="224"/>
      <c r="Q148" s="224"/>
    </row>
    <row r="149" spans="2:17" ht="12.75" customHeight="1" x14ac:dyDescent="0.25">
      <c r="B149" s="209"/>
      <c r="C149" s="347" t="s">
        <v>129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179"/>
      <c r="O149" s="223"/>
      <c r="P149" s="224"/>
      <c r="Q149" s="224"/>
    </row>
    <row r="150" spans="2:17" ht="14.5" thickBot="1" x14ac:dyDescent="0.35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7" ht="14.5" thickBot="1" x14ac:dyDescent="0.35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7" ht="14.5" thickBot="1" x14ac:dyDescent="0.35">
      <c r="B152" s="209"/>
      <c r="C152" s="242" t="s">
        <v>122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7" ht="14.25" customHeight="1" x14ac:dyDescent="0.3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7" ht="14.25" customHeight="1" x14ac:dyDescent="0.3">
      <c r="B154" s="209"/>
      <c r="C154" s="119"/>
      <c r="D154" s="119"/>
      <c r="E154" s="119"/>
      <c r="F154" s="119"/>
      <c r="G154" s="119"/>
      <c r="H154" s="119"/>
      <c r="I154" s="119"/>
      <c r="J154" s="287" t="s">
        <v>128</v>
      </c>
      <c r="K154" s="287"/>
      <c r="L154" s="287"/>
      <c r="M154" s="121"/>
      <c r="N154" s="121"/>
      <c r="O154" s="210"/>
    </row>
    <row r="155" spans="2:17" ht="14.5" x14ac:dyDescent="0.35">
      <c r="B155" s="209"/>
      <c r="C155" s="359" t="s">
        <v>18</v>
      </c>
      <c r="D155" s="359" t="s">
        <v>39</v>
      </c>
      <c r="E155" s="369" t="s">
        <v>23</v>
      </c>
      <c r="F155" s="369"/>
      <c r="G155" s="282">
        <f>G81</f>
        <v>2021</v>
      </c>
      <c r="H155" s="283" t="str">
        <f>IF(OR(G19=2013, G19=2015, G19=2017, G19=2019), G19+1, "NA")</f>
        <v>NA</v>
      </c>
      <c r="I155" s="283"/>
      <c r="J155" s="287" t="s">
        <v>126</v>
      </c>
      <c r="K155" s="287"/>
      <c r="L155" s="287"/>
      <c r="M155" s="121"/>
      <c r="N155" s="121"/>
      <c r="O155" s="210"/>
    </row>
    <row r="156" spans="2:17" ht="29.5" thickBot="1" x14ac:dyDescent="0.4">
      <c r="B156" s="209"/>
      <c r="C156" s="328"/>
      <c r="D156" s="328"/>
      <c r="E156" s="370"/>
      <c r="F156" s="370"/>
      <c r="G156" s="284" t="s">
        <v>24</v>
      </c>
      <c r="H156" s="284" t="str">
        <f>IF(H155="NA", " ", "Allocation Change")</f>
        <v xml:space="preserve"> </v>
      </c>
      <c r="I156" s="284"/>
      <c r="J156" s="288" t="s">
        <v>127</v>
      </c>
      <c r="K156" s="288"/>
      <c r="L156" s="288"/>
      <c r="M156" s="121"/>
      <c r="N156" s="121"/>
      <c r="O156" s="210"/>
    </row>
    <row r="157" spans="2:17" ht="14.5" thickBot="1" x14ac:dyDescent="0.35">
      <c r="B157" s="209"/>
      <c r="C157" s="156"/>
      <c r="D157" s="160" t="s">
        <v>50</v>
      </c>
      <c r="E157" s="153"/>
      <c r="F157" s="154"/>
      <c r="G157" s="163"/>
      <c r="H157" s="163"/>
      <c r="I157" s="318"/>
      <c r="J157" s="163"/>
      <c r="K157" s="288"/>
      <c r="L157" s="288"/>
      <c r="M157" s="121"/>
      <c r="N157" s="121"/>
      <c r="O157" s="210"/>
    </row>
    <row r="158" spans="2:17" ht="14.5" thickBot="1" x14ac:dyDescent="0.35">
      <c r="B158" s="209"/>
      <c r="C158" s="156"/>
      <c r="D158" s="160" t="s">
        <v>50</v>
      </c>
      <c r="E158" s="162"/>
      <c r="F158" s="154"/>
      <c r="G158" s="163"/>
      <c r="H158" s="163"/>
      <c r="I158" s="318"/>
      <c r="J158" s="163"/>
      <c r="K158" s="288"/>
      <c r="L158" s="288"/>
      <c r="M158" s="121"/>
      <c r="N158" s="121"/>
      <c r="O158" s="210"/>
    </row>
    <row r="159" spans="2:17" ht="14.5" hidden="1" thickBot="1" x14ac:dyDescent="0.35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299"/>
      <c r="L159" s="299"/>
      <c r="M159" s="121"/>
      <c r="N159" s="121"/>
      <c r="O159" s="210"/>
    </row>
    <row r="160" spans="2:17" ht="14.5" hidden="1" thickBot="1" x14ac:dyDescent="0.35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299"/>
      <c r="L160" s="299"/>
      <c r="M160" s="121"/>
      <c r="N160" s="121"/>
      <c r="O160" s="210"/>
    </row>
    <row r="161" spans="2:15" ht="14.5" hidden="1" thickBot="1" x14ac:dyDescent="0.35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299"/>
      <c r="L161" s="299"/>
      <c r="M161" s="121"/>
      <c r="N161" s="121"/>
      <c r="O161" s="210"/>
    </row>
    <row r="162" spans="2:15" ht="14.5" hidden="1" thickBot="1" x14ac:dyDescent="0.35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299"/>
      <c r="L162" s="299"/>
      <c r="M162" s="121"/>
      <c r="N162" s="121"/>
      <c r="O162" s="210"/>
    </row>
    <row r="163" spans="2:15" ht="13" thickBot="1" x14ac:dyDescent="0.3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2:15" ht="19" thickTop="1" thickBot="1" x14ac:dyDescent="0.3">
      <c r="C164" s="109"/>
      <c r="D164" s="108"/>
      <c r="E164" s="108"/>
      <c r="F164" s="108"/>
      <c r="G164" s="108"/>
      <c r="H164" s="108"/>
      <c r="I164" s="108"/>
    </row>
    <row r="165" spans="2:15" ht="19" thickTop="1" thickBot="1" x14ac:dyDescent="0.3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 x14ac:dyDescent="0.3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 x14ac:dyDescent="0.3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 x14ac:dyDescent="0.3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 x14ac:dyDescent="0.3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 x14ac:dyDescent="0.3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 x14ac:dyDescent="0.3">
      <c r="B171" s="209"/>
      <c r="C171" s="242" t="s">
        <v>106</v>
      </c>
      <c r="D171" s="125"/>
      <c r="E171" s="125"/>
      <c r="F171" s="372" t="s">
        <v>155</v>
      </c>
      <c r="G171" s="373"/>
      <c r="H171" s="373"/>
      <c r="I171" s="373"/>
      <c r="J171" s="373"/>
      <c r="K171" s="373"/>
      <c r="L171" s="373"/>
      <c r="M171" s="373"/>
      <c r="N171" s="374"/>
      <c r="O171" s="210"/>
    </row>
    <row r="172" spans="2:15" ht="15" customHeight="1" x14ac:dyDescent="0.25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 x14ac:dyDescent="0.3">
      <c r="B173" s="209"/>
      <c r="C173" s="347" t="s">
        <v>142</v>
      </c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179"/>
      <c r="O173" s="223"/>
    </row>
    <row r="174" spans="2:15" ht="34.5" customHeight="1" thickBot="1" x14ac:dyDescent="0.3">
      <c r="B174" s="209"/>
      <c r="C174" s="375" t="s">
        <v>158</v>
      </c>
      <c r="D174" s="376"/>
      <c r="E174" s="376"/>
      <c r="F174" s="376"/>
      <c r="G174" s="376"/>
      <c r="H174" s="376"/>
      <c r="I174" s="376"/>
      <c r="J174" s="376"/>
      <c r="K174" s="376"/>
      <c r="L174" s="376"/>
      <c r="M174" s="376"/>
      <c r="N174" s="377"/>
      <c r="O174" s="223"/>
    </row>
    <row r="175" spans="2:15" ht="34.5" customHeight="1" thickBot="1" x14ac:dyDescent="0.3">
      <c r="B175" s="209"/>
      <c r="C175" s="378" t="s">
        <v>147</v>
      </c>
      <c r="D175" s="379"/>
      <c r="E175" s="379"/>
      <c r="F175" s="379"/>
      <c r="G175" s="379"/>
      <c r="H175" s="379"/>
      <c r="I175" s="379"/>
      <c r="J175" s="379"/>
      <c r="K175" s="379"/>
      <c r="L175" s="379"/>
      <c r="M175" s="379"/>
      <c r="N175" s="380"/>
      <c r="O175" s="223"/>
    </row>
    <row r="176" spans="2:15" ht="34.5" customHeight="1" thickBot="1" x14ac:dyDescent="0.3">
      <c r="B176" s="209"/>
      <c r="C176" s="378" t="s">
        <v>160</v>
      </c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80"/>
      <c r="O176" s="223"/>
    </row>
    <row r="177" spans="2:15" ht="34.5" customHeight="1" thickBot="1" x14ac:dyDescent="0.3">
      <c r="B177" s="209"/>
      <c r="C177" s="378" t="s">
        <v>156</v>
      </c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80"/>
      <c r="O177" s="223"/>
    </row>
    <row r="178" spans="2:15" ht="19.5" customHeight="1" x14ac:dyDescent="0.25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 x14ac:dyDescent="0.25">
      <c r="B179" s="209"/>
      <c r="C179" s="347" t="s">
        <v>143</v>
      </c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116"/>
      <c r="O179" s="210"/>
    </row>
    <row r="180" spans="2:15" ht="14.5" thickBot="1" x14ac:dyDescent="0.35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2:15" ht="13" thickTop="1" x14ac:dyDescent="0.25">
      <c r="C181" s="108"/>
      <c r="D181" s="108"/>
      <c r="E181" s="108"/>
      <c r="F181" s="108"/>
      <c r="G181" s="108"/>
      <c r="H181" s="108"/>
      <c r="I181" s="108"/>
    </row>
    <row r="182" spans="2:15" x14ac:dyDescent="0.25">
      <c r="C182" s="108"/>
      <c r="D182" s="108"/>
      <c r="E182" s="108"/>
      <c r="F182" s="108"/>
      <c r="G182" s="108"/>
      <c r="H182" s="108"/>
      <c r="I182" s="108"/>
    </row>
    <row r="183" spans="2:15" x14ac:dyDescent="0.25">
      <c r="C183" s="108"/>
      <c r="D183" s="108"/>
      <c r="E183" s="108"/>
      <c r="F183" s="108"/>
      <c r="G183" s="108"/>
      <c r="H183" s="108"/>
      <c r="I183" s="108"/>
    </row>
    <row r="184" spans="2:15" x14ac:dyDescent="0.25">
      <c r="C184" s="108"/>
      <c r="D184" s="108"/>
      <c r="E184" s="108"/>
      <c r="F184" s="108"/>
      <c r="G184" s="108"/>
      <c r="H184" s="108"/>
      <c r="I184" s="108"/>
    </row>
    <row r="185" spans="2:15" x14ac:dyDescent="0.25">
      <c r="C185" s="108"/>
      <c r="D185" s="108"/>
      <c r="E185" s="108"/>
      <c r="F185" s="108"/>
      <c r="G185" s="108"/>
      <c r="H185" s="108"/>
      <c r="I185" s="108"/>
    </row>
    <row r="186" spans="2:15" x14ac:dyDescent="0.25">
      <c r="C186" s="108"/>
      <c r="D186" s="108"/>
      <c r="E186" s="108"/>
      <c r="F186" s="108"/>
      <c r="G186" s="108"/>
      <c r="H186" s="108"/>
      <c r="I186" s="108"/>
    </row>
    <row r="187" spans="2:15" x14ac:dyDescent="0.25">
      <c r="C187" s="108"/>
      <c r="D187" s="108"/>
      <c r="E187" s="108"/>
      <c r="F187" s="108"/>
      <c r="G187" s="108"/>
      <c r="H187" s="108"/>
      <c r="I187" s="108"/>
    </row>
    <row r="188" spans="2:15" x14ac:dyDescent="0.25">
      <c r="C188" s="108"/>
      <c r="D188" s="108"/>
      <c r="E188" s="108"/>
      <c r="F188" s="108"/>
      <c r="G188" s="108"/>
      <c r="H188" s="108"/>
      <c r="I188" s="108"/>
    </row>
    <row r="189" spans="2:15" x14ac:dyDescent="0.25">
      <c r="C189" s="108"/>
      <c r="D189" s="108"/>
      <c r="E189" s="108"/>
      <c r="F189" s="108"/>
      <c r="G189" s="108"/>
      <c r="H189" s="108"/>
      <c r="I189" s="108"/>
    </row>
    <row r="190" spans="2:15" x14ac:dyDescent="0.25">
      <c r="C190" s="108"/>
      <c r="D190" s="108"/>
      <c r="E190" s="108"/>
      <c r="F190" s="108"/>
      <c r="G190" s="108"/>
      <c r="H190" s="108"/>
      <c r="I190" s="108"/>
    </row>
    <row r="191" spans="2:15" x14ac:dyDescent="0.25">
      <c r="C191" s="108"/>
      <c r="D191" s="108"/>
      <c r="E191" s="108"/>
      <c r="F191" s="108"/>
      <c r="G191" s="108"/>
      <c r="H191" s="108"/>
      <c r="I191" s="108"/>
    </row>
    <row r="192" spans="2:15" x14ac:dyDescent="0.25">
      <c r="C192" s="108"/>
      <c r="D192" s="108"/>
      <c r="E192" s="108"/>
      <c r="F192" s="108"/>
      <c r="G192" s="108"/>
      <c r="H192" s="108"/>
      <c r="I192" s="108"/>
    </row>
    <row r="193" spans="3:17" x14ac:dyDescent="0.25">
      <c r="C193" s="108"/>
      <c r="D193" s="108"/>
      <c r="E193" s="108"/>
      <c r="F193" s="108"/>
      <c r="G193" s="108"/>
      <c r="H193" s="108"/>
      <c r="I193" s="108"/>
    </row>
    <row r="194" spans="3:17" x14ac:dyDescent="0.25">
      <c r="C194" s="108"/>
      <c r="D194" s="108"/>
      <c r="E194" s="108"/>
      <c r="F194" s="108"/>
      <c r="G194" s="108"/>
      <c r="H194" s="108"/>
      <c r="I194" s="108"/>
    </row>
    <row r="195" spans="3:17" x14ac:dyDescent="0.2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x14ac:dyDescent="0.25">
      <c r="C196" s="227" t="str">
        <f>IF(F167="N", "The transaction is not backed by new revenue. ", 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x14ac:dyDescent="0.25">
      <c r="C197" s="226" t="str">
        <f>IF(F167="N", "", IF(F168="N", "The new revenue does not include grant revenue. ", 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x14ac:dyDescent="0.25">
      <c r="C198" s="226" t="str">
        <f>IF(F167="N", " ", IF(F168="N", " ", IF(F169="N", "The grant has not been awarded. ", 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x14ac:dyDescent="0.25">
      <c r="C199" s="227" t="str">
        <f>IF(F167="N", " ", IF(F170="N", "The new revenue has not been received. ", 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x14ac:dyDescent="0.25">
      <c r="C200" s="319" t="str">
        <f>IF(F167="N", " ", IF(F170="N", F171, 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x14ac:dyDescent="0.2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 x14ac:dyDescent="0.3"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</row>
    <row r="203" spans="3:17" x14ac:dyDescent="0.2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x14ac:dyDescent="0.25">
      <c r="C204" s="229">
        <f>G29</f>
        <v>0</v>
      </c>
      <c r="D204" s="226" t="s">
        <v>43</v>
      </c>
      <c r="E204" s="227" t="str">
        <f>IF(D52="Y", CONCATENATE(F52, " in fund balance is being used to cover indicated expenditures.  "), 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x14ac:dyDescent="0.25">
      <c r="C205" s="229">
        <f>H29</f>
        <v>0</v>
      </c>
      <c r="D205" s="226" t="s">
        <v>44</v>
      </c>
      <c r="E205" s="227" t="str">
        <f>IF(D54="Y", CONCATENATE(F54, " in reallocated grant funding is being used to cover indicated expenditures."), 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x14ac:dyDescent="0.2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x14ac:dyDescent="0.2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x14ac:dyDescent="0.2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x14ac:dyDescent="0.2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x14ac:dyDescent="0.2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x14ac:dyDescent="0.2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x14ac:dyDescent="0.2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x14ac:dyDescent="0.2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17" x14ac:dyDescent="0.25">
      <c r="C214" s="225"/>
      <c r="D214" s="108"/>
      <c r="E214" s="108"/>
      <c r="F214" s="108"/>
      <c r="G214" s="108"/>
      <c r="H214" s="108"/>
      <c r="I214" s="108"/>
    </row>
    <row r="215" spans="3:17" x14ac:dyDescent="0.25">
      <c r="C215" s="225"/>
      <c r="D215" s="108"/>
      <c r="E215" s="108"/>
      <c r="F215" s="108"/>
      <c r="G215" s="108"/>
      <c r="H215" s="108"/>
      <c r="I215" s="108"/>
    </row>
    <row r="216" spans="3:17" x14ac:dyDescent="0.25">
      <c r="C216" s="225"/>
      <c r="D216" s="108"/>
      <c r="E216" s="108"/>
      <c r="F216" s="108"/>
      <c r="G216" s="108"/>
      <c r="H216" s="108"/>
      <c r="I216" s="108"/>
    </row>
    <row r="217" spans="3:17" x14ac:dyDescent="0.25">
      <c r="C217" s="225"/>
      <c r="D217" s="108"/>
      <c r="E217" s="108"/>
      <c r="F217" s="108"/>
      <c r="G217" s="108"/>
      <c r="H217" s="108"/>
      <c r="I217" s="108"/>
    </row>
    <row r="218" spans="3:17" x14ac:dyDescent="0.25">
      <c r="C218" s="225"/>
      <c r="D218" s="108"/>
      <c r="E218" s="108"/>
      <c r="F218" s="108"/>
      <c r="G218" s="108"/>
      <c r="H218" s="108"/>
      <c r="I218" s="108"/>
    </row>
    <row r="219" spans="3:17" x14ac:dyDescent="0.25">
      <c r="C219" s="225"/>
      <c r="D219" s="108"/>
      <c r="E219" s="108"/>
      <c r="F219" s="108"/>
      <c r="G219" s="108"/>
      <c r="H219" s="108"/>
      <c r="I219" s="108"/>
    </row>
    <row r="220" spans="3:17" x14ac:dyDescent="0.25">
      <c r="C220" s="108"/>
      <c r="D220" s="108"/>
      <c r="E220" s="108"/>
      <c r="F220" s="108"/>
      <c r="G220" s="108"/>
      <c r="H220" s="108"/>
      <c r="I220" s="108"/>
    </row>
    <row r="221" spans="3:17" x14ac:dyDescent="0.25">
      <c r="C221" s="108"/>
      <c r="D221" s="108"/>
      <c r="E221" s="108"/>
      <c r="F221" s="108"/>
      <c r="G221" s="108"/>
      <c r="H221" s="108"/>
      <c r="I221" s="108"/>
    </row>
    <row r="222" spans="3:17" x14ac:dyDescent="0.25">
      <c r="C222" s="108"/>
      <c r="D222" s="108"/>
      <c r="E222" s="108"/>
      <c r="F222" s="108"/>
      <c r="G222" s="108"/>
      <c r="H222" s="108"/>
      <c r="I222" s="108"/>
    </row>
    <row r="223" spans="3:17" x14ac:dyDescent="0.25">
      <c r="C223" s="108"/>
      <c r="D223" s="108"/>
      <c r="E223" s="108"/>
      <c r="F223" s="108"/>
      <c r="G223" s="108"/>
      <c r="H223" s="108"/>
      <c r="I223" s="108"/>
    </row>
    <row r="224" spans="3:17" x14ac:dyDescent="0.25">
      <c r="C224" s="108"/>
      <c r="D224" s="108"/>
      <c r="E224" s="108"/>
      <c r="F224" s="108"/>
      <c r="G224" s="108"/>
      <c r="H224" s="108"/>
      <c r="I224" s="108"/>
    </row>
    <row r="225" spans="3:9" x14ac:dyDescent="0.25">
      <c r="C225" s="108"/>
      <c r="D225" s="108"/>
      <c r="E225" s="108"/>
      <c r="F225" s="108"/>
      <c r="G225" s="108"/>
      <c r="H225" s="108"/>
      <c r="I225" s="108"/>
    </row>
    <row r="226" spans="3:9" x14ac:dyDescent="0.25">
      <c r="C226" s="108"/>
      <c r="D226" s="108"/>
      <c r="E226" s="108"/>
      <c r="F226" s="108"/>
      <c r="G226" s="108"/>
      <c r="H226" s="108"/>
      <c r="I226" s="108"/>
    </row>
    <row r="227" spans="3:9" x14ac:dyDescent="0.25">
      <c r="C227" s="108"/>
      <c r="D227" s="108"/>
      <c r="E227" s="108"/>
      <c r="F227" s="108"/>
      <c r="G227" s="108"/>
      <c r="H227" s="108"/>
      <c r="I227" s="108"/>
    </row>
    <row r="228" spans="3:9" x14ac:dyDescent="0.25">
      <c r="C228" s="108"/>
      <c r="D228" s="108"/>
      <c r="E228" s="108"/>
      <c r="F228" s="108"/>
      <c r="G228" s="108"/>
      <c r="H228" s="108"/>
      <c r="I228" s="108"/>
    </row>
    <row r="229" spans="3:9" x14ac:dyDescent="0.25">
      <c r="C229" s="108"/>
      <c r="D229" s="108"/>
      <c r="E229" s="108"/>
      <c r="F229" s="108"/>
      <c r="G229" s="108"/>
      <c r="H229" s="108"/>
      <c r="I229" s="108"/>
    </row>
    <row r="230" spans="3:9" x14ac:dyDescent="0.25">
      <c r="C230" s="108"/>
      <c r="D230" s="108"/>
      <c r="E230" s="108"/>
      <c r="F230" s="108"/>
      <c r="G230" s="108"/>
      <c r="H230" s="108"/>
      <c r="I230" s="108"/>
    </row>
    <row r="231" spans="3:9" x14ac:dyDescent="0.25">
      <c r="C231" s="108"/>
      <c r="D231" s="108"/>
      <c r="E231" s="108"/>
      <c r="F231" s="108"/>
      <c r="G231" s="108"/>
      <c r="H231" s="108"/>
      <c r="I231" s="108"/>
    </row>
    <row r="232" spans="3:9" x14ac:dyDescent="0.25">
      <c r="C232" s="108"/>
      <c r="D232" s="108"/>
      <c r="E232" s="108"/>
      <c r="F232" s="108"/>
      <c r="G232" s="108"/>
      <c r="H232" s="108"/>
      <c r="I232" s="108"/>
    </row>
    <row r="233" spans="3:9" x14ac:dyDescent="0.25">
      <c r="C233" s="108"/>
      <c r="D233" s="108"/>
      <c r="E233" s="108"/>
      <c r="F233" s="108"/>
      <c r="G233" s="108"/>
      <c r="H233" s="108"/>
      <c r="I233" s="108"/>
    </row>
    <row r="234" spans="3:9" x14ac:dyDescent="0.25">
      <c r="C234" s="108"/>
      <c r="D234" s="108"/>
      <c r="E234" s="108"/>
      <c r="F234" s="108"/>
      <c r="G234" s="108"/>
      <c r="H234" s="108"/>
      <c r="I234" s="108"/>
    </row>
    <row r="235" spans="3:9" x14ac:dyDescent="0.25">
      <c r="C235" s="108"/>
      <c r="D235" s="108"/>
      <c r="E235" s="108"/>
      <c r="F235" s="108"/>
      <c r="G235" s="108"/>
      <c r="H235" s="108"/>
      <c r="I235" s="108"/>
    </row>
    <row r="236" spans="3:9" x14ac:dyDescent="0.25">
      <c r="C236" s="108"/>
      <c r="D236" s="108"/>
      <c r="E236" s="108"/>
      <c r="F236" s="108"/>
      <c r="G236" s="108"/>
      <c r="H236" s="108"/>
      <c r="I236" s="108"/>
    </row>
    <row r="237" spans="3:9" x14ac:dyDescent="0.25">
      <c r="C237" s="108"/>
      <c r="D237" s="108"/>
      <c r="E237" s="108"/>
      <c r="F237" s="108"/>
      <c r="G237" s="108"/>
      <c r="H237" s="108"/>
      <c r="I237" s="108"/>
    </row>
    <row r="238" spans="3:9" x14ac:dyDescent="0.25">
      <c r="C238" s="108"/>
      <c r="D238" s="108"/>
      <c r="E238" s="108"/>
      <c r="F238" s="108"/>
      <c r="G238" s="108"/>
      <c r="H238" s="108"/>
      <c r="I238" s="108"/>
    </row>
    <row r="239" spans="3:9" x14ac:dyDescent="0.25">
      <c r="C239" s="108"/>
      <c r="D239" s="108"/>
      <c r="E239" s="108"/>
      <c r="F239" s="108"/>
      <c r="G239" s="108"/>
      <c r="H239" s="108"/>
      <c r="I239" s="108"/>
    </row>
    <row r="240" spans="3:9" x14ac:dyDescent="0.25">
      <c r="C240" s="108"/>
      <c r="D240" s="108"/>
      <c r="E240" s="108"/>
      <c r="F240" s="108"/>
      <c r="G240" s="108"/>
      <c r="H240" s="108"/>
      <c r="I240" s="108"/>
    </row>
    <row r="241" spans="3:9" x14ac:dyDescent="0.25">
      <c r="C241" s="108"/>
      <c r="D241" s="108"/>
      <c r="E241" s="108"/>
      <c r="F241" s="108"/>
      <c r="G241" s="108"/>
      <c r="H241" s="108"/>
      <c r="I241" s="108"/>
    </row>
    <row r="242" spans="3:9" x14ac:dyDescent="0.25">
      <c r="C242" s="108"/>
      <c r="D242" s="108"/>
      <c r="E242" s="108"/>
      <c r="F242" s="108"/>
      <c r="G242" s="108"/>
      <c r="H242" s="108"/>
      <c r="I242" s="108"/>
    </row>
    <row r="243" spans="3:9" x14ac:dyDescent="0.25">
      <c r="C243" s="108"/>
      <c r="D243" s="108"/>
      <c r="E243" s="108"/>
      <c r="F243" s="108"/>
      <c r="G243" s="108"/>
      <c r="H243" s="108"/>
      <c r="I243" s="108"/>
    </row>
    <row r="244" spans="3:9" x14ac:dyDescent="0.25">
      <c r="C244" s="108"/>
      <c r="D244" s="108"/>
      <c r="E244" s="108"/>
      <c r="F244" s="108"/>
      <c r="G244" s="108"/>
      <c r="H244" s="108"/>
      <c r="I244" s="108"/>
    </row>
    <row r="245" spans="3:9" x14ac:dyDescent="0.25">
      <c r="C245" s="108"/>
      <c r="D245" s="108"/>
      <c r="E245" s="108"/>
      <c r="F245" s="108"/>
      <c r="G245" s="108"/>
      <c r="H245" s="108"/>
      <c r="I245" s="108"/>
    </row>
    <row r="246" spans="3:9" x14ac:dyDescent="0.25">
      <c r="C246" s="108"/>
      <c r="D246" s="108"/>
      <c r="E246" s="108"/>
      <c r="F246" s="108"/>
      <c r="G246" s="108"/>
      <c r="H246" s="108"/>
      <c r="I246" s="108"/>
    </row>
    <row r="247" spans="3:9" x14ac:dyDescent="0.25">
      <c r="C247" s="108"/>
      <c r="D247" s="108"/>
      <c r="E247" s="108"/>
      <c r="F247" s="108"/>
      <c r="G247" s="108"/>
      <c r="H247" s="108"/>
      <c r="I247" s="108"/>
    </row>
    <row r="248" spans="3:9" x14ac:dyDescent="0.25">
      <c r="C248" s="108"/>
      <c r="D248" s="108"/>
      <c r="E248" s="108"/>
      <c r="F248" s="108"/>
      <c r="G248" s="108"/>
      <c r="H248" s="108"/>
      <c r="I248" s="108"/>
    </row>
    <row r="249" spans="3:9" x14ac:dyDescent="0.25">
      <c r="C249" s="108"/>
      <c r="D249" s="108"/>
      <c r="E249" s="108"/>
      <c r="F249" s="108"/>
      <c r="G249" s="108"/>
      <c r="H249" s="108"/>
      <c r="I249" s="108"/>
    </row>
    <row r="250" spans="3:9" x14ac:dyDescent="0.25">
      <c r="C250" s="108"/>
      <c r="D250" s="108"/>
      <c r="E250" s="108"/>
      <c r="F250" s="108"/>
      <c r="G250" s="108"/>
      <c r="H250" s="108"/>
      <c r="I250" s="108"/>
    </row>
    <row r="251" spans="3:9" x14ac:dyDescent="0.25">
      <c r="C251" s="108"/>
      <c r="D251" s="108"/>
      <c r="E251" s="108"/>
      <c r="F251" s="108"/>
      <c r="G251" s="108"/>
      <c r="H251" s="108"/>
      <c r="I251" s="108"/>
    </row>
    <row r="252" spans="3:9" x14ac:dyDescent="0.25">
      <c r="C252" s="108"/>
      <c r="D252" s="108"/>
      <c r="E252" s="108"/>
      <c r="F252" s="108"/>
      <c r="G252" s="108"/>
      <c r="H252" s="108"/>
      <c r="I252" s="108"/>
    </row>
    <row r="253" spans="3:9" x14ac:dyDescent="0.25">
      <c r="C253" s="108"/>
      <c r="D253" s="108"/>
      <c r="E253" s="108"/>
      <c r="F253" s="108"/>
      <c r="G253" s="108"/>
      <c r="H253" s="108"/>
      <c r="I253" s="108"/>
    </row>
    <row r="254" spans="3:9" x14ac:dyDescent="0.25">
      <c r="C254" s="108"/>
      <c r="D254" s="108"/>
      <c r="E254" s="108"/>
      <c r="F254" s="108"/>
      <c r="G254" s="108"/>
      <c r="H254" s="108"/>
      <c r="I254" s="108"/>
    </row>
    <row r="255" spans="3:9" x14ac:dyDescent="0.25">
      <c r="C255" s="108"/>
      <c r="D255" s="108"/>
      <c r="E255" s="108"/>
      <c r="F255" s="108"/>
      <c r="G255" s="108"/>
      <c r="H255" s="108"/>
      <c r="I255" s="108"/>
    </row>
    <row r="256" spans="3:9" x14ac:dyDescent="0.25">
      <c r="C256" s="108"/>
      <c r="D256" s="108"/>
      <c r="E256" s="108"/>
      <c r="F256" s="108"/>
      <c r="G256" s="108"/>
      <c r="H256" s="108"/>
      <c r="I256" s="108"/>
    </row>
    <row r="257" spans="3:9" x14ac:dyDescent="0.25">
      <c r="C257" s="108"/>
      <c r="D257" s="108"/>
      <c r="E257" s="108"/>
      <c r="F257" s="108"/>
      <c r="G257" s="108"/>
      <c r="H257" s="108"/>
      <c r="I257" s="108"/>
    </row>
    <row r="258" spans="3:9" x14ac:dyDescent="0.25">
      <c r="C258" s="108"/>
      <c r="D258" s="108"/>
      <c r="E258" s="108"/>
      <c r="F258" s="108"/>
      <c r="G258" s="108"/>
      <c r="H258" s="108"/>
      <c r="I258" s="108"/>
    </row>
    <row r="259" spans="3:9" x14ac:dyDescent="0.25">
      <c r="C259" s="108"/>
      <c r="D259" s="108"/>
      <c r="E259" s="108"/>
      <c r="F259" s="108"/>
      <c r="G259" s="108"/>
      <c r="H259" s="108"/>
      <c r="I259" s="108"/>
    </row>
    <row r="260" spans="3:9" x14ac:dyDescent="0.25">
      <c r="C260" s="108"/>
      <c r="D260" s="108"/>
      <c r="E260" s="108"/>
      <c r="F260" s="108"/>
      <c r="G260" s="108"/>
      <c r="H260" s="108"/>
      <c r="I260" s="108"/>
    </row>
    <row r="261" spans="3:9" x14ac:dyDescent="0.25">
      <c r="C261" s="108"/>
      <c r="D261" s="108"/>
      <c r="E261" s="108"/>
      <c r="F261" s="108"/>
      <c r="G261" s="108"/>
      <c r="H261" s="108"/>
      <c r="I261" s="108"/>
    </row>
    <row r="262" spans="3:9" x14ac:dyDescent="0.25">
      <c r="C262" s="108"/>
      <c r="D262" s="108"/>
      <c r="E262" s="108"/>
      <c r="F262" s="108"/>
      <c r="G262" s="108"/>
      <c r="H262" s="108"/>
      <c r="I262" s="108"/>
    </row>
    <row r="263" spans="3:9" x14ac:dyDescent="0.25">
      <c r="C263" s="108"/>
      <c r="D263" s="108"/>
      <c r="E263" s="108"/>
      <c r="F263" s="108"/>
      <c r="G263" s="108"/>
      <c r="H263" s="108"/>
      <c r="I263" s="108"/>
    </row>
    <row r="264" spans="3:9" x14ac:dyDescent="0.25">
      <c r="C264" s="108"/>
      <c r="D264" s="108"/>
      <c r="E264" s="108"/>
      <c r="F264" s="108"/>
      <c r="G264" s="108"/>
      <c r="H264" s="108"/>
      <c r="I264" s="108"/>
    </row>
    <row r="265" spans="3:9" x14ac:dyDescent="0.25">
      <c r="C265" s="108"/>
      <c r="D265" s="108"/>
      <c r="E265" s="108"/>
      <c r="F265" s="108"/>
      <c r="G265" s="108"/>
      <c r="H265" s="108"/>
      <c r="I265" s="108"/>
    </row>
    <row r="266" spans="3:9" x14ac:dyDescent="0.25">
      <c r="C266" s="108"/>
      <c r="D266" s="108"/>
      <c r="E266" s="108"/>
      <c r="F266" s="108"/>
      <c r="G266" s="108"/>
      <c r="H266" s="108"/>
      <c r="I266" s="108"/>
    </row>
    <row r="267" spans="3:9" x14ac:dyDescent="0.25">
      <c r="C267" s="108"/>
      <c r="D267" s="108"/>
      <c r="E267" s="108"/>
      <c r="F267" s="108"/>
      <c r="G267" s="108"/>
      <c r="H267" s="108"/>
      <c r="I267" s="108"/>
    </row>
    <row r="268" spans="3:9" x14ac:dyDescent="0.25">
      <c r="C268" s="108"/>
      <c r="D268" s="108"/>
      <c r="E268" s="108"/>
      <c r="F268" s="108"/>
      <c r="G268" s="108"/>
      <c r="H268" s="108"/>
      <c r="I268" s="108"/>
    </row>
    <row r="269" spans="3:9" x14ac:dyDescent="0.25">
      <c r="C269" s="108"/>
      <c r="D269" s="108"/>
      <c r="E269" s="108"/>
      <c r="F269" s="108"/>
      <c r="G269" s="108"/>
      <c r="H269" s="108"/>
      <c r="I269" s="108"/>
    </row>
    <row r="270" spans="3:9" x14ac:dyDescent="0.25">
      <c r="C270" s="108"/>
      <c r="D270" s="108"/>
      <c r="E270" s="108"/>
      <c r="F270" s="108"/>
      <c r="G270" s="108"/>
      <c r="H270" s="108"/>
      <c r="I270" s="108"/>
    </row>
    <row r="271" spans="3:9" x14ac:dyDescent="0.25">
      <c r="C271" s="108"/>
      <c r="D271" s="108"/>
      <c r="E271" s="108"/>
      <c r="F271" s="108"/>
      <c r="G271" s="108"/>
      <c r="H271" s="108"/>
      <c r="I271" s="108"/>
    </row>
    <row r="272" spans="3:9" x14ac:dyDescent="0.25">
      <c r="C272" s="108"/>
      <c r="D272" s="108"/>
      <c r="E272" s="108"/>
      <c r="F272" s="108"/>
      <c r="G272" s="108"/>
      <c r="H272" s="108"/>
      <c r="I272" s="108"/>
    </row>
    <row r="273" spans="3:9" x14ac:dyDescent="0.25">
      <c r="C273" s="108"/>
      <c r="D273" s="108"/>
      <c r="E273" s="108"/>
      <c r="F273" s="108"/>
      <c r="G273" s="108"/>
      <c r="H273" s="108"/>
      <c r="I273" s="108"/>
    </row>
    <row r="274" spans="3:9" x14ac:dyDescent="0.25">
      <c r="C274" s="108"/>
      <c r="D274" s="108"/>
      <c r="E274" s="108"/>
      <c r="F274" s="108"/>
      <c r="G274" s="108"/>
      <c r="H274" s="108"/>
      <c r="I274" s="108"/>
    </row>
    <row r="275" spans="3:9" x14ac:dyDescent="0.25">
      <c r="C275" s="108"/>
      <c r="D275" s="108"/>
      <c r="E275" s="108"/>
      <c r="F275" s="108"/>
      <c r="G275" s="108"/>
      <c r="H275" s="108"/>
      <c r="I275" s="108"/>
    </row>
    <row r="276" spans="3:9" x14ac:dyDescent="0.25">
      <c r="C276" s="108"/>
      <c r="D276" s="108"/>
      <c r="E276" s="108"/>
      <c r="F276" s="108"/>
      <c r="G276" s="108"/>
      <c r="H276" s="108"/>
      <c r="I276" s="108"/>
    </row>
    <row r="277" spans="3:9" x14ac:dyDescent="0.25">
      <c r="C277" s="108"/>
      <c r="D277" s="108"/>
      <c r="E277" s="108"/>
      <c r="F277" s="108"/>
      <c r="G277" s="108"/>
      <c r="H277" s="108"/>
      <c r="I277" s="108"/>
    </row>
    <row r="278" spans="3:9" x14ac:dyDescent="0.25">
      <c r="C278" s="108"/>
      <c r="D278" s="108"/>
      <c r="E278" s="108"/>
      <c r="F278" s="108"/>
      <c r="G278" s="108"/>
      <c r="H278" s="108"/>
      <c r="I278" s="108"/>
    </row>
    <row r="279" spans="3:9" x14ac:dyDescent="0.25">
      <c r="C279" s="108"/>
      <c r="D279" s="108"/>
      <c r="E279" s="108"/>
      <c r="F279" s="108"/>
      <c r="G279" s="108"/>
      <c r="H279" s="108"/>
      <c r="I279" s="108"/>
    </row>
    <row r="280" spans="3:9" x14ac:dyDescent="0.25">
      <c r="C280" s="108"/>
      <c r="D280" s="108"/>
      <c r="E280" s="108"/>
      <c r="F280" s="108"/>
      <c r="G280" s="108"/>
      <c r="H280" s="108"/>
      <c r="I280" s="108"/>
    </row>
    <row r="281" spans="3:9" x14ac:dyDescent="0.25">
      <c r="C281" s="108"/>
      <c r="D281" s="108"/>
      <c r="E281" s="108"/>
      <c r="F281" s="108"/>
      <c r="G281" s="108"/>
      <c r="H281" s="108"/>
      <c r="I281" s="108"/>
    </row>
    <row r="282" spans="3:9" x14ac:dyDescent="0.25">
      <c r="C282" s="108"/>
      <c r="D282" s="108"/>
      <c r="E282" s="108"/>
      <c r="F282" s="108"/>
      <c r="G282" s="108"/>
      <c r="H282" s="108"/>
      <c r="I282" s="108"/>
    </row>
    <row r="283" spans="3:9" x14ac:dyDescent="0.25">
      <c r="C283" s="108"/>
      <c r="D283" s="108"/>
      <c r="E283" s="108"/>
      <c r="F283" s="108"/>
      <c r="G283" s="108"/>
      <c r="H283" s="108"/>
      <c r="I283" s="108"/>
    </row>
    <row r="284" spans="3:9" x14ac:dyDescent="0.25">
      <c r="C284" s="108"/>
      <c r="D284" s="108"/>
      <c r="E284" s="108"/>
      <c r="F284" s="108"/>
      <c r="G284" s="108"/>
      <c r="H284" s="108"/>
      <c r="I284" s="108"/>
    </row>
    <row r="285" spans="3:9" x14ac:dyDescent="0.25">
      <c r="C285" s="108"/>
      <c r="D285" s="108"/>
      <c r="E285" s="108"/>
      <c r="F285" s="108"/>
      <c r="G285" s="108"/>
      <c r="H285" s="108"/>
      <c r="I285" s="108"/>
    </row>
    <row r="286" spans="3:9" x14ac:dyDescent="0.25">
      <c r="C286" s="108"/>
      <c r="D286" s="108"/>
      <c r="E286" s="108"/>
      <c r="F286" s="108"/>
      <c r="G286" s="108"/>
      <c r="H286" s="108"/>
      <c r="I286" s="108"/>
    </row>
    <row r="287" spans="3:9" x14ac:dyDescent="0.25">
      <c r="C287" s="108"/>
      <c r="D287" s="108"/>
      <c r="E287" s="108"/>
      <c r="F287" s="108"/>
      <c r="G287" s="108"/>
      <c r="H287" s="108"/>
      <c r="I287" s="108"/>
    </row>
    <row r="288" spans="3:9" x14ac:dyDescent="0.25">
      <c r="C288" s="108"/>
      <c r="D288" s="108"/>
      <c r="E288" s="108"/>
      <c r="F288" s="108"/>
      <c r="G288" s="108"/>
      <c r="H288" s="108"/>
      <c r="I288" s="108"/>
    </row>
    <row r="289" spans="3:9" x14ac:dyDescent="0.25">
      <c r="C289" s="108"/>
      <c r="D289" s="108"/>
      <c r="E289" s="108"/>
      <c r="F289" s="108"/>
      <c r="G289" s="108"/>
      <c r="H289" s="108"/>
      <c r="I289" s="108"/>
    </row>
    <row r="290" spans="3:9" x14ac:dyDescent="0.25">
      <c r="C290" s="108"/>
      <c r="D290" s="108"/>
      <c r="E290" s="108"/>
      <c r="F290" s="108"/>
      <c r="G290" s="108"/>
      <c r="H290" s="108"/>
      <c r="I290" s="108"/>
    </row>
    <row r="291" spans="3:9" x14ac:dyDescent="0.25">
      <c r="C291" s="108"/>
      <c r="D291" s="108"/>
      <c r="E291" s="108"/>
      <c r="F291" s="108"/>
      <c r="G291" s="108"/>
      <c r="H291" s="108"/>
      <c r="I291" s="108"/>
    </row>
    <row r="292" spans="3:9" x14ac:dyDescent="0.25">
      <c r="C292" s="108"/>
      <c r="D292" s="108"/>
      <c r="E292" s="108"/>
      <c r="F292" s="108"/>
      <c r="G292" s="108"/>
      <c r="H292" s="108"/>
      <c r="I292" s="108"/>
    </row>
    <row r="293" spans="3:9" x14ac:dyDescent="0.25">
      <c r="C293" s="108"/>
      <c r="D293" s="108"/>
      <c r="E293" s="108"/>
      <c r="F293" s="108"/>
      <c r="G293" s="108"/>
      <c r="H293" s="108"/>
      <c r="I293" s="108"/>
    </row>
    <row r="294" spans="3:9" x14ac:dyDescent="0.25">
      <c r="C294" s="108"/>
      <c r="D294" s="108"/>
      <c r="E294" s="108"/>
      <c r="F294" s="108"/>
      <c r="G294" s="108"/>
      <c r="H294" s="108"/>
      <c r="I294" s="108"/>
    </row>
    <row r="295" spans="3:9" x14ac:dyDescent="0.25">
      <c r="C295" s="108"/>
      <c r="D295" s="108"/>
      <c r="E295" s="108"/>
      <c r="F295" s="108"/>
      <c r="G295" s="108"/>
      <c r="H295" s="108"/>
      <c r="I295" s="108"/>
    </row>
    <row r="296" spans="3:9" x14ac:dyDescent="0.25">
      <c r="C296" s="108"/>
      <c r="D296" s="108"/>
      <c r="E296" s="108"/>
      <c r="F296" s="108"/>
      <c r="G296" s="108"/>
      <c r="H296" s="108"/>
      <c r="I296" s="108"/>
    </row>
    <row r="297" spans="3:9" x14ac:dyDescent="0.25">
      <c r="C297" s="108"/>
      <c r="D297" s="108"/>
      <c r="E297" s="108"/>
      <c r="F297" s="108"/>
      <c r="G297" s="108"/>
      <c r="H297" s="108"/>
      <c r="I297" s="108"/>
    </row>
    <row r="298" spans="3:9" x14ac:dyDescent="0.25">
      <c r="C298" s="108"/>
      <c r="D298" s="108"/>
      <c r="E298" s="108"/>
      <c r="F298" s="108"/>
      <c r="G298" s="108"/>
      <c r="H298" s="108"/>
      <c r="I298" s="108"/>
    </row>
    <row r="299" spans="3:9" x14ac:dyDescent="0.25">
      <c r="C299" s="108"/>
      <c r="D299" s="108"/>
      <c r="E299" s="108"/>
      <c r="F299" s="108"/>
      <c r="G299" s="108"/>
      <c r="H299" s="108"/>
      <c r="I299" s="108"/>
    </row>
    <row r="300" spans="3:9" x14ac:dyDescent="0.25">
      <c r="C300" s="108"/>
      <c r="D300" s="108"/>
      <c r="E300" s="108"/>
      <c r="F300" s="108"/>
      <c r="G300" s="108"/>
      <c r="H300" s="108"/>
      <c r="I300" s="108"/>
    </row>
    <row r="301" spans="3:9" x14ac:dyDescent="0.25">
      <c r="C301" s="108"/>
      <c r="D301" s="108"/>
      <c r="E301" s="108"/>
      <c r="F301" s="108"/>
      <c r="G301" s="108"/>
      <c r="H301" s="108"/>
      <c r="I301" s="108"/>
    </row>
    <row r="302" spans="3:9" x14ac:dyDescent="0.25">
      <c r="C302" s="108"/>
      <c r="D302" s="108"/>
      <c r="E302" s="108"/>
      <c r="F302" s="108"/>
      <c r="G302" s="108"/>
      <c r="H302" s="108"/>
      <c r="I302" s="108"/>
    </row>
    <row r="303" spans="3:9" x14ac:dyDescent="0.25">
      <c r="C303" s="108"/>
      <c r="D303" s="108"/>
      <c r="E303" s="108"/>
      <c r="F303" s="108"/>
      <c r="G303" s="108"/>
      <c r="H303" s="108"/>
      <c r="I303" s="108"/>
    </row>
    <row r="304" spans="3:9" x14ac:dyDescent="0.25">
      <c r="C304" s="108"/>
      <c r="D304" s="108"/>
      <c r="E304" s="108"/>
      <c r="F304" s="108"/>
      <c r="G304" s="108"/>
      <c r="H304" s="108"/>
      <c r="I304" s="108"/>
    </row>
    <row r="305" spans="3:9" x14ac:dyDescent="0.25">
      <c r="C305" s="108"/>
      <c r="D305" s="108"/>
      <c r="E305" s="108"/>
      <c r="F305" s="108"/>
      <c r="G305" s="108"/>
      <c r="H305" s="108"/>
      <c r="I305" s="108"/>
    </row>
    <row r="306" spans="3:9" x14ac:dyDescent="0.25">
      <c r="C306" s="108"/>
      <c r="D306" s="108"/>
      <c r="E306" s="108"/>
      <c r="F306" s="108"/>
      <c r="G306" s="108"/>
      <c r="H306" s="108"/>
      <c r="I306" s="108"/>
    </row>
    <row r="307" spans="3:9" x14ac:dyDescent="0.25">
      <c r="C307" s="108"/>
      <c r="D307" s="108"/>
      <c r="E307" s="108"/>
      <c r="F307" s="108"/>
      <c r="G307" s="108"/>
      <c r="H307" s="108"/>
      <c r="I307" s="108"/>
    </row>
    <row r="308" spans="3:9" x14ac:dyDescent="0.25">
      <c r="C308" s="108"/>
      <c r="D308" s="108"/>
      <c r="E308" s="108"/>
      <c r="F308" s="108"/>
      <c r="G308" s="108"/>
      <c r="H308" s="108"/>
      <c r="I308" s="108"/>
    </row>
    <row r="309" spans="3:9" x14ac:dyDescent="0.25">
      <c r="C309" s="108"/>
      <c r="D309" s="108"/>
      <c r="E309" s="108"/>
      <c r="F309" s="108"/>
      <c r="G309" s="108"/>
      <c r="H309" s="108"/>
      <c r="I309" s="108"/>
    </row>
    <row r="310" spans="3:9" x14ac:dyDescent="0.25">
      <c r="C310" s="108"/>
      <c r="D310" s="108"/>
      <c r="E310" s="108"/>
      <c r="F310" s="108"/>
      <c r="G310" s="108"/>
      <c r="H310" s="108"/>
      <c r="I310" s="108"/>
    </row>
    <row r="311" spans="3:9" x14ac:dyDescent="0.25">
      <c r="C311" s="108"/>
      <c r="D311" s="108"/>
      <c r="E311" s="108"/>
      <c r="F311" s="108"/>
      <c r="G311" s="108"/>
      <c r="H311" s="108"/>
      <c r="I311" s="108"/>
    </row>
    <row r="312" spans="3:9" x14ac:dyDescent="0.25">
      <c r="C312" s="108"/>
      <c r="D312" s="108"/>
      <c r="E312" s="108"/>
      <c r="F312" s="108"/>
      <c r="G312" s="108"/>
      <c r="H312" s="108"/>
      <c r="I312" s="108"/>
    </row>
    <row r="313" spans="3:9" x14ac:dyDescent="0.25">
      <c r="C313" s="108"/>
      <c r="D313" s="108"/>
      <c r="E313" s="108"/>
      <c r="F313" s="108"/>
      <c r="G313" s="108"/>
      <c r="H313" s="108"/>
      <c r="I313" s="108"/>
    </row>
    <row r="314" spans="3:9" x14ac:dyDescent="0.25">
      <c r="C314" s="108"/>
      <c r="D314" s="108"/>
      <c r="E314" s="108"/>
      <c r="F314" s="108"/>
      <c r="G314" s="108"/>
      <c r="H314" s="108"/>
      <c r="I314" s="108"/>
    </row>
    <row r="315" spans="3:9" x14ac:dyDescent="0.25">
      <c r="C315" s="108"/>
      <c r="D315" s="108"/>
      <c r="E315" s="108"/>
      <c r="F315" s="108"/>
      <c r="G315" s="108"/>
      <c r="H315" s="108"/>
      <c r="I315" s="108"/>
    </row>
    <row r="316" spans="3:9" x14ac:dyDescent="0.25">
      <c r="C316" s="108"/>
      <c r="D316" s="108"/>
      <c r="E316" s="108"/>
      <c r="F316" s="108"/>
      <c r="G316" s="108"/>
      <c r="H316" s="108"/>
      <c r="I316" s="108"/>
    </row>
    <row r="317" spans="3:9" x14ac:dyDescent="0.25">
      <c r="C317" s="108"/>
      <c r="D317" s="108"/>
      <c r="E317" s="108"/>
      <c r="F317" s="108"/>
      <c r="G317" s="108"/>
      <c r="H317" s="108"/>
      <c r="I317" s="108"/>
    </row>
    <row r="318" spans="3:9" x14ac:dyDescent="0.25">
      <c r="C318" s="108"/>
      <c r="D318" s="108"/>
      <c r="E318" s="108"/>
      <c r="F318" s="108"/>
      <c r="G318" s="108"/>
      <c r="H318" s="108"/>
      <c r="I318" s="108"/>
    </row>
    <row r="319" spans="3:9" x14ac:dyDescent="0.25">
      <c r="C319" s="108"/>
      <c r="D319" s="108"/>
      <c r="E319" s="108"/>
      <c r="F319" s="108"/>
      <c r="G319" s="108"/>
      <c r="H319" s="108"/>
      <c r="I319" s="108"/>
    </row>
    <row r="320" spans="3:9" x14ac:dyDescent="0.25">
      <c r="C320" s="108"/>
      <c r="D320" s="108"/>
      <c r="E320" s="108"/>
      <c r="F320" s="108"/>
      <c r="G320" s="108"/>
      <c r="H320" s="108"/>
      <c r="I320" s="108"/>
    </row>
    <row r="321" spans="3:9" x14ac:dyDescent="0.25">
      <c r="C321" s="108"/>
      <c r="D321" s="108"/>
      <c r="E321" s="108"/>
      <c r="F321" s="108"/>
      <c r="G321" s="108"/>
      <c r="H321" s="108"/>
      <c r="I321" s="108"/>
    </row>
    <row r="322" spans="3:9" x14ac:dyDescent="0.25">
      <c r="C322" s="108"/>
      <c r="D322" s="108"/>
      <c r="E322" s="108"/>
      <c r="F322" s="108"/>
      <c r="G322" s="108"/>
      <c r="H322" s="108"/>
      <c r="I322" s="108"/>
    </row>
    <row r="323" spans="3:9" x14ac:dyDescent="0.25">
      <c r="C323" s="108"/>
      <c r="D323" s="108"/>
      <c r="E323" s="108"/>
      <c r="F323" s="108"/>
      <c r="G323" s="108"/>
      <c r="H323" s="108"/>
      <c r="I323" s="108"/>
    </row>
    <row r="324" spans="3:9" x14ac:dyDescent="0.25">
      <c r="C324" s="108"/>
      <c r="D324" s="108"/>
      <c r="E324" s="108"/>
      <c r="F324" s="108"/>
      <c r="G324" s="108"/>
      <c r="H324" s="108"/>
      <c r="I324" s="108"/>
    </row>
    <row r="325" spans="3:9" x14ac:dyDescent="0.25">
      <c r="C325" s="108"/>
      <c r="D325" s="108"/>
      <c r="E325" s="108"/>
      <c r="F325" s="108"/>
      <c r="G325" s="108"/>
      <c r="H325" s="108"/>
      <c r="I325" s="108"/>
    </row>
    <row r="326" spans="3:9" x14ac:dyDescent="0.25">
      <c r="C326" s="108"/>
      <c r="D326" s="108"/>
      <c r="E326" s="108"/>
      <c r="F326" s="108"/>
      <c r="G326" s="108"/>
      <c r="H326" s="108"/>
      <c r="I326" s="108"/>
    </row>
    <row r="327" spans="3:9" x14ac:dyDescent="0.25">
      <c r="C327" s="108"/>
      <c r="D327" s="108"/>
      <c r="E327" s="108"/>
      <c r="F327" s="108"/>
      <c r="G327" s="108"/>
      <c r="H327" s="108"/>
      <c r="I327" s="108"/>
    </row>
    <row r="328" spans="3:9" x14ac:dyDescent="0.25">
      <c r="C328" s="108"/>
      <c r="D328" s="108"/>
      <c r="E328" s="108"/>
      <c r="F328" s="108"/>
      <c r="G328" s="108"/>
      <c r="H328" s="108"/>
      <c r="I328" s="108"/>
    </row>
    <row r="329" spans="3:9" x14ac:dyDescent="0.25">
      <c r="C329" s="108"/>
      <c r="D329" s="108"/>
      <c r="E329" s="108"/>
      <c r="F329" s="108"/>
      <c r="G329" s="108"/>
      <c r="H329" s="108"/>
      <c r="I329" s="108"/>
    </row>
    <row r="330" spans="3:9" x14ac:dyDescent="0.25">
      <c r="C330" s="108"/>
      <c r="D330" s="108"/>
      <c r="E330" s="108"/>
      <c r="F330" s="108"/>
      <c r="G330" s="108"/>
      <c r="H330" s="108"/>
      <c r="I330" s="108"/>
    </row>
    <row r="331" spans="3:9" x14ac:dyDescent="0.25">
      <c r="C331" s="108"/>
      <c r="D331" s="108"/>
      <c r="E331" s="108"/>
      <c r="F331" s="108"/>
      <c r="G331" s="108"/>
      <c r="H331" s="108"/>
      <c r="I331" s="108"/>
    </row>
    <row r="332" spans="3:9" x14ac:dyDescent="0.25">
      <c r="C332" s="108"/>
      <c r="D332" s="108"/>
      <c r="E332" s="108"/>
      <c r="F332" s="108"/>
      <c r="G332" s="108"/>
      <c r="H332" s="108"/>
      <c r="I332" s="108"/>
    </row>
    <row r="333" spans="3:9" x14ac:dyDescent="0.25">
      <c r="C333" s="108"/>
      <c r="D333" s="108"/>
      <c r="E333" s="108"/>
      <c r="F333" s="108"/>
      <c r="G333" s="108"/>
      <c r="H333" s="108"/>
      <c r="I333" s="108"/>
    </row>
    <row r="334" spans="3:9" x14ac:dyDescent="0.25">
      <c r="C334" s="108"/>
      <c r="D334" s="108"/>
      <c r="E334" s="108"/>
      <c r="F334" s="108"/>
      <c r="G334" s="108"/>
      <c r="H334" s="108"/>
      <c r="I334" s="108"/>
    </row>
    <row r="335" spans="3:9" x14ac:dyDescent="0.25">
      <c r="C335" s="108"/>
      <c r="D335" s="108"/>
      <c r="E335" s="108"/>
      <c r="F335" s="108"/>
      <c r="G335" s="108"/>
      <c r="H335" s="108"/>
      <c r="I335" s="108"/>
    </row>
    <row r="336" spans="3:9" x14ac:dyDescent="0.25">
      <c r="C336" s="108"/>
      <c r="D336" s="108"/>
      <c r="E336" s="108"/>
      <c r="F336" s="108"/>
      <c r="G336" s="108"/>
      <c r="H336" s="108"/>
      <c r="I336" s="108"/>
    </row>
    <row r="337" spans="3:9" x14ac:dyDescent="0.25">
      <c r="C337" s="108"/>
      <c r="D337" s="108"/>
      <c r="E337" s="108"/>
      <c r="F337" s="108"/>
      <c r="G337" s="108"/>
      <c r="H337" s="108"/>
      <c r="I337" s="108"/>
    </row>
    <row r="338" spans="3:9" x14ac:dyDescent="0.25">
      <c r="C338" s="108"/>
      <c r="D338" s="108"/>
      <c r="E338" s="108"/>
      <c r="F338" s="108"/>
      <c r="G338" s="108"/>
      <c r="H338" s="108"/>
      <c r="I338" s="108"/>
    </row>
    <row r="339" spans="3:9" x14ac:dyDescent="0.25">
      <c r="C339" s="108"/>
      <c r="D339" s="108"/>
      <c r="E339" s="108"/>
      <c r="F339" s="108"/>
      <c r="G339" s="108"/>
      <c r="H339" s="108"/>
      <c r="I339" s="108"/>
    </row>
    <row r="340" spans="3:9" x14ac:dyDescent="0.25">
      <c r="C340" s="108"/>
      <c r="D340" s="108"/>
      <c r="E340" s="108"/>
      <c r="F340" s="108"/>
      <c r="G340" s="108"/>
      <c r="H340" s="108"/>
      <c r="I340" s="108"/>
    </row>
    <row r="341" spans="3:9" x14ac:dyDescent="0.25">
      <c r="C341" s="108"/>
      <c r="D341" s="108"/>
      <c r="E341" s="108"/>
      <c r="F341" s="108"/>
      <c r="G341" s="108"/>
      <c r="H341" s="108"/>
      <c r="I341" s="108"/>
    </row>
    <row r="342" spans="3:9" x14ac:dyDescent="0.2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 xr:uid="{00000000-0002-0000-0100-000000000000}">
      <formula1>$D$204:$D$205</formula1>
    </dataValidation>
    <dataValidation type="list" allowBlank="1" showInputMessage="1" showErrorMessage="1" sqref="D157:D162 I124 I102 I91 I80 D58:D63 I113 I135" xr:uid="{00000000-0002-0000-0100-000001000000}">
      <formula1>$C$204:$C$219</formula1>
    </dataValidation>
    <dataValidation type="list" allowBlank="1" showInputMessage="1" showErrorMessage="1" sqref="C157:C162 E124 E102 C58:C63 E80 E91 E113 E135" xr:uid="{00000000-0002-0000-0100-000002000000}">
      <formula1>$G$21:$G$27</formula1>
    </dataValidation>
  </dataValidations>
  <pageMargins left="0.7" right="0.7" top="0.75" bottom="0.75" header="0.3" footer="0.3"/>
  <pageSetup paperSize="17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X129"/>
  <sheetViews>
    <sheetView showGridLines="0" tabSelected="1" topLeftCell="A6" zoomScale="90" zoomScaleNormal="90" workbookViewId="0">
      <selection activeCell="H17" sqref="H17:M17"/>
    </sheetView>
  </sheetViews>
  <sheetFormatPr defaultRowHeight="12.5" x14ac:dyDescent="0.25"/>
  <cols>
    <col min="1" max="1" width="3.90625" customWidth="1"/>
    <col min="2" max="2" width="25.90625" customWidth="1"/>
    <col min="3" max="3" width="11.90625" customWidth="1"/>
    <col min="4" max="4" width="9.453125" customWidth="1"/>
    <col min="5" max="5" width="12.08984375" customWidth="1"/>
    <col min="6" max="6" width="11.54296875" customWidth="1"/>
    <col min="7" max="7" width="9.90625" customWidth="1"/>
    <col min="8" max="8" width="57.54296875" customWidth="1"/>
    <col min="9" max="9" width="15.36328125" customWidth="1"/>
    <col min="10" max="10" width="13.6328125" hidden="1" customWidth="1"/>
    <col min="11" max="11" width="14.54296875" hidden="1" customWidth="1"/>
    <col min="12" max="12" width="14.54296875" customWidth="1"/>
    <col min="13" max="14" width="13.6328125" hidden="1" customWidth="1"/>
    <col min="15" max="15" width="13.6328125" customWidth="1"/>
    <col min="16" max="17" width="13.6328125" hidden="1" customWidth="1"/>
    <col min="18" max="18" width="13.6328125" customWidth="1"/>
    <col min="19" max="19" width="14.08984375" customWidth="1"/>
    <col min="20" max="20" width="18.6328125" customWidth="1"/>
  </cols>
  <sheetData>
    <row r="1" spans="1:24" ht="18" x14ac:dyDescent="0.4">
      <c r="A1" s="409" t="s">
        <v>49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1"/>
    </row>
    <row r="2" spans="1:24" ht="3" customHeight="1" thickBot="1" x14ac:dyDescent="0.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4" ht="18" customHeight="1" thickTop="1" thickBot="1" x14ac:dyDescent="0.3">
      <c r="A3" s="411" t="s">
        <v>31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1"/>
    </row>
    <row r="4" spans="1:24" ht="3" customHeight="1" thickTop="1" thickBot="1" x14ac:dyDescent="0.3">
      <c r="A4" s="396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1"/>
    </row>
    <row r="5" spans="1:24" ht="13.5" x14ac:dyDescent="0.3">
      <c r="A5" s="406" t="s">
        <v>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5"/>
    </row>
    <row r="6" spans="1:24" ht="13.5" x14ac:dyDescent="0.3">
      <c r="A6" s="402" t="s">
        <v>0</v>
      </c>
      <c r="B6" s="403"/>
      <c r="C6" s="401" t="str">
        <f>IF('2a.  Simple Form Data Entry'!G11="", "   ",'2a.  Simple Form Data Entry'!G11)</f>
        <v>Top Hat PSERN Operator Lease</v>
      </c>
      <c r="D6" s="401"/>
      <c r="E6" s="401"/>
      <c r="F6" s="401"/>
      <c r="G6" s="401"/>
      <c r="H6" s="401"/>
      <c r="I6" s="401"/>
      <c r="J6" s="401"/>
      <c r="L6" s="292" t="s">
        <v>16</v>
      </c>
      <c r="M6" s="292"/>
      <c r="O6" s="72"/>
      <c r="Q6" s="72"/>
      <c r="R6" s="311">
        <f>IF('2a.  Simple Form Data Entry'!G17="", "   ",'2a.  Simple Form Data Entry'!G17)</f>
        <v>20</v>
      </c>
      <c r="S6" s="71" t="s">
        <v>17</v>
      </c>
      <c r="T6" s="11"/>
    </row>
    <row r="7" spans="1:24" ht="13.5" customHeight="1" x14ac:dyDescent="0.3">
      <c r="A7" s="407" t="s">
        <v>140</v>
      </c>
      <c r="B7" s="398"/>
      <c r="C7" s="408" t="str">
        <f>IF('2a.  Simple Form Data Entry'!G12="", "   ",'2a.  Simple Form Data Entry'!G12)</f>
        <v>DES / Facilities Management</v>
      </c>
      <c r="D7" s="408"/>
      <c r="E7" s="408"/>
      <c r="F7" s="408"/>
      <c r="G7" s="408"/>
      <c r="H7" s="408"/>
      <c r="I7" s="408"/>
      <c r="J7" s="408"/>
      <c r="L7" s="102" t="s">
        <v>27</v>
      </c>
      <c r="M7" s="102"/>
      <c r="P7" s="73"/>
      <c r="Q7" s="73"/>
      <c r="R7" s="312" t="str">
        <f>'2a.  Simple Form Data Entry'!G18</f>
        <v>NA</v>
      </c>
      <c r="S7" s="54"/>
      <c r="T7" s="11"/>
    </row>
    <row r="8" spans="1:24" ht="13.5" customHeight="1" x14ac:dyDescent="0.3">
      <c r="A8" s="399" t="s">
        <v>2</v>
      </c>
      <c r="B8" s="400"/>
      <c r="C8" s="291" t="str">
        <f>IF('2a.  Simple Form Data Entry'!G15="", "   ",'2a.  Simple Form Data Entry'!G15)</f>
        <v>Carolyn Mock / Julie Ockerman</v>
      </c>
      <c r="E8" s="291"/>
      <c r="F8" s="400" t="s">
        <v>8</v>
      </c>
      <c r="G8" s="400"/>
      <c r="H8" s="321" t="str">
        <f>IF('2a.  Simple Form Data Entry'!G15="", " ", '2a.  Simple Form Data Entry'!G16)</f>
        <v>2/21/22</v>
      </c>
      <c r="I8" s="291"/>
      <c r="J8" s="291"/>
      <c r="L8" s="398" t="s">
        <v>10</v>
      </c>
      <c r="M8" s="398"/>
      <c r="N8" s="398"/>
      <c r="O8" s="398"/>
      <c r="P8" s="74"/>
      <c r="Q8" s="74"/>
      <c r="R8" s="291" t="str">
        <f>IF('2a.  Simple Form Data Entry'!G13="", "   ",'2a.  Simple Form Data Entry'!G13)</f>
        <v>New Lease</v>
      </c>
      <c r="S8" s="320"/>
      <c r="T8" s="291"/>
      <c r="U8" s="291"/>
      <c r="V8" s="291"/>
      <c r="W8" s="291"/>
      <c r="X8" s="291"/>
    </row>
    <row r="9" spans="1:24" ht="13.5" customHeight="1" x14ac:dyDescent="0.3">
      <c r="A9" s="399" t="s">
        <v>3</v>
      </c>
      <c r="B9" s="400"/>
      <c r="C9" s="41" t="s">
        <v>161</v>
      </c>
      <c r="D9" s="291"/>
      <c r="E9" s="291"/>
      <c r="F9" s="400" t="s">
        <v>13</v>
      </c>
      <c r="G9" s="400"/>
      <c r="H9" s="454">
        <v>44716</v>
      </c>
      <c r="I9" s="291"/>
      <c r="J9" s="291"/>
      <c r="L9" s="398" t="s">
        <v>9</v>
      </c>
      <c r="M9" s="398"/>
      <c r="N9" s="398"/>
      <c r="O9" s="398"/>
      <c r="P9" s="55"/>
      <c r="Q9" s="55"/>
      <c r="R9" s="291" t="str">
        <f>IF('2a.  Simple Form Data Entry'!G14="", "   ",'2a.  Simple Form Data Entry'!G14)</f>
        <v>Stand Alone</v>
      </c>
      <c r="S9" s="320"/>
      <c r="T9" s="291"/>
      <c r="U9" s="291"/>
      <c r="V9" s="291"/>
      <c r="W9" s="291"/>
      <c r="X9" s="291"/>
    </row>
    <row r="10" spans="1:24" x14ac:dyDescent="0.25">
      <c r="A10" s="322" t="s">
        <v>139</v>
      </c>
      <c r="B10" s="323"/>
      <c r="C10" s="417" t="str">
        <f>IF('2a.  Simple Form Data Entry'!G10="", " ", '2a.  Simple Form Data Entry'!G10)</f>
        <v>PSERN Operator Ground Lease at Top Hat, 206 SW 112th St, Seattle WA</v>
      </c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8"/>
      <c r="T10" s="11"/>
    </row>
    <row r="11" spans="1:24" ht="13" thickBot="1" x14ac:dyDescent="0.3">
      <c r="A11" s="324"/>
      <c r="B11" s="325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  <c r="T11" s="11"/>
    </row>
    <row r="12" spans="1:24" ht="3" customHeight="1" thickBot="1" x14ac:dyDescent="0.35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4" ht="18.75" customHeight="1" thickTop="1" thickBot="1" x14ac:dyDescent="0.3">
      <c r="A13" s="411" t="s">
        <v>14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11"/>
    </row>
    <row r="14" spans="1:24" ht="3" customHeight="1" thickTop="1" thickBot="1" x14ac:dyDescent="0.35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4" ht="16.5" customHeight="1" thickTop="1" thickBot="1" x14ac:dyDescent="0.3">
      <c r="A15" s="412" t="s">
        <v>32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11"/>
    </row>
    <row r="16" spans="1:24" ht="3" customHeight="1" thickTop="1" thickBot="1" x14ac:dyDescent="0.35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 x14ac:dyDescent="0.3">
      <c r="A17" s="416" t="s">
        <v>135</v>
      </c>
      <c r="B17" s="416"/>
      <c r="C17" s="416"/>
      <c r="D17" s="416"/>
      <c r="E17" s="413" t="str">
        <f>IF('2a.  Simple Form Data Entry'!G39="N", "NA",'2a.  Simple Form Data Entry'!G40)</f>
        <v>NA</v>
      </c>
      <c r="F17" s="414"/>
      <c r="G17" s="415"/>
      <c r="H17" s="452" t="s">
        <v>141</v>
      </c>
      <c r="I17" s="453"/>
      <c r="J17" s="453"/>
      <c r="K17" s="453"/>
      <c r="L17" s="453"/>
      <c r="M17" s="453"/>
      <c r="N17" s="302"/>
      <c r="O17" s="449" t="str">
        <f>IF('2a.  Simple Form Data Entry'!G39="N", "NA",'2a.  Simple Form Data Entry'!G41)</f>
        <v>NA</v>
      </c>
      <c r="P17" s="450"/>
      <c r="Q17" s="450"/>
      <c r="R17" s="450"/>
      <c r="S17" s="451"/>
      <c r="T17" s="11"/>
    </row>
    <row r="18" spans="1:20" ht="3" customHeight="1" thickBot="1" x14ac:dyDescent="0.35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 x14ac:dyDescent="0.3">
      <c r="A19" s="412" t="s">
        <v>33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11"/>
    </row>
    <row r="20" spans="1:20" ht="3" customHeight="1" thickTop="1" x14ac:dyDescent="0.3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 x14ac:dyDescent="0.3">
      <c r="A21" s="37" t="s">
        <v>124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 x14ac:dyDescent="0.25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3"/>
      <c r="M22" s="44"/>
      <c r="N22" s="44"/>
      <c r="O22" s="293"/>
      <c r="P22" s="293"/>
      <c r="Q22" s="293"/>
      <c r="R22" s="293"/>
      <c r="S22" s="44"/>
      <c r="T22" s="11"/>
    </row>
    <row r="23" spans="1:20" ht="15.5" thickBot="1" x14ac:dyDescent="0.35">
      <c r="A23" s="10" t="s">
        <v>136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 x14ac:dyDescent="0.35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13.5" x14ac:dyDescent="0.3">
      <c r="A25" s="88" t="str">
        <f>IF('2a.  Simple Form Data Entry'!C58="", "   ", '2a.  Simple Form Data Entry'!C58)</f>
        <v>Facilities Management</v>
      </c>
      <c r="B25" s="78"/>
      <c r="C25" s="78"/>
      <c r="D25" s="177">
        <f>IF(A25="   ", "   ",  IF(A25='2a.  Simple Form Data Entry'!$G$21, '2a.  Simple Form Data Entry'!J$21, IF(A25='2a.  Simple Form Data Entry'!$G$22,'2a.  Simple Form Data Entry'!J$22, IF(A25='2a.  Simple Form Data Entry'!$G$23, '2a.  Simple Form Data Entry'!J$23, IF(A25='2a.  Simple Form Data Entry'!$G$24, '2a.  Simple Form Data Entry'!$J$24, IF(A25='2a.  Simple Form Data Entry'!$G$25,'2a.  Simple Form Data Entry'!J$25, IF(A25='2a.  Simple Form Data Entry'!$G$26,'2a.  Simple Form Data Entry'!J$26, "   ")))))))</f>
        <v>0</v>
      </c>
      <c r="E25" s="89" t="str">
        <f>IF(A25="   ", "   ",  IF(A25='2a.  Simple Form Data Entry'!$G$21, '2a.  Simple Form Data Entry'!K$21, IF(A25='2a.  Simple Form Data Entry'!$G$22,'2a.  Simple Form Data Entry'!K$22, IF(A25='2a.  Simple Form Data Entry'!$G$23, '2a.  Simple Form Data Entry'!K$23, IF(A25='2a.  Simple Form Data Entry'!$G$24, '2a.  Simple Form Data Entry'!$K$24, IF(A25='2a.  Simple Form Data Entry'!G$25,'2a.  Simple Form Data Entry'!K$25, IF(A25='2a.  Simple Form Data Entry'!G$26,'2a.  Simple Form Data Entry'!K$26, "   ")))))))</f>
        <v>DES</v>
      </c>
      <c r="F25" s="177" t="str">
        <f>IF(A25="   ", "   ",  IF(A25='2a.  Simple Form Data Entry'!$G$21, '2a.  Simple Form Data Entry'!L$21, IF(A25='2a.  Simple Form Data Entry'!$G$22,'2a.  Simple Form Data Entry'!L$22, IF(A25='2a.  Simple Form Data Entry'!$G$23, '2a.  Simple Form Data Entry'!L$23, IF(A25='2a.  Simple Form Data Entry'!$G$24, '2a.  Simple Form Data Entry'!$L$24, IF(A25='2a.  Simple Form Data Entry'!G$25,'2a.  Simple Form Data Entry'!L$25, IF(A25='2a.  Simple Form Data Entry'!G$26,'2a.  Simple Form Data Entry'!L$26, "   ")))))))</f>
        <v>0010</v>
      </c>
      <c r="G25" s="90" t="str">
        <f>IF(A25="", "   ", '2a.  Simple Form Data Entry'!D58)</f>
        <v xml:space="preserve"> </v>
      </c>
      <c r="H25" s="195" t="str">
        <f>IF('2a.  Simple Form Data Entry'!E58="", "   ",'2a.  Simple Form Data Entry'!E58)</f>
        <v>36250 - EXT LT SPACE FAC RENT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16000</v>
      </c>
      <c r="N25" s="80">
        <f>'2a.  Simple Form Data Entry'!J58</f>
        <v>16320</v>
      </c>
      <c r="O25" s="80">
        <f t="shared" ref="O25:O31" si="0">M25+N25</f>
        <v>32320</v>
      </c>
      <c r="P25" s="80">
        <f>'2a.  Simple Form Data Entry'!K58</f>
        <v>16646.400000000001</v>
      </c>
      <c r="Q25" s="80">
        <f>'2a.  Simple Form Data Entry'!L58</f>
        <v>16979.330000000002</v>
      </c>
      <c r="R25" s="80">
        <f t="shared" ref="R25:R31" si="1">P25+Q25</f>
        <v>33625.730000000003</v>
      </c>
      <c r="S25" s="91">
        <f>'2a.  Simple Form Data Entry'!M58</f>
        <v>322812.19</v>
      </c>
      <c r="T25" s="11"/>
    </row>
    <row r="26" spans="1:20" ht="13.5" x14ac:dyDescent="0.3">
      <c r="A26" s="84" t="str">
        <f>IF('2a.  Simple Form Data Entry'!C59="", "   ", '2a.  Simple Form Data Entry'!C59)</f>
        <v xml:space="preserve">   </v>
      </c>
      <c r="B26" s="75"/>
      <c r="C26" s="75"/>
      <c r="D26" s="177" t="str">
        <f>IF(A26="   ", "   ",  IF(A26='2a.  Simple Form Data Entry'!$G$21, '2a.  Simple Form Data Entry'!J$21, IF(A26='2a.  Simple Form Data Entry'!$G$22,'2a.  Simple Form Data Entry'!J$22, IF(A26='2a.  Simple Form Data Entry'!$G$23, '2a.  Simple Form Data Entry'!J$23, IF(A26='2a.  Simple Form Data Entry'!$G$24, '2a.  Simple Form Data Entry'!$J$24, IF(A26='2a.  Simple Form Data Entry'!$G$25,'2a.  Simple Form Data Entry'!J$25, IF(A26='2a.  Simple Form Data Entry'!$G$26,'2a.  Simple Form Data Entry'!J$26, "   ")))))))</f>
        <v xml:space="preserve">   </v>
      </c>
      <c r="E26" s="89" t="str">
        <f>IF(A26="   ", "   ",  IF(A26='2a.  Simple Form Data Entry'!$G$21, '2a.  Simple Form Data Entry'!K$21, IF(A26='2a.  Simple Form Data Entry'!$G$22,'2a.  Simple Form Data Entry'!K$22, IF(A26='2a.  Simple Form Data Entry'!$G$23, '2a.  Simple Form Data Entry'!K$23, IF(A26='2a.  Simple Form Data Entry'!$G$24, '2a.  Simple Form Data Entry'!$K$24, IF(A26='2a.  Simple Form Data Entry'!G$25,'2a.  Simple Form Data Entry'!K$25, IF(A26='2a.  Simple Form Data Entry'!G$26,'2a.  Simple Form Data Entry'!K$26, "   ")))))))</f>
        <v xml:space="preserve">   </v>
      </c>
      <c r="F26" s="177" t="str">
        <f>IF(A26="   ", "   ",  IF(A26='2a.  Simple Form Data Entry'!$G$21, '2a.  Simple Form Data Entry'!L$21, IF(A26='2a.  Simple Form Data Entry'!$G$22,'2a.  Simple Form Data Entry'!L$22, IF(A26='2a.  Simple Form Data Entry'!$G$23, '2a.  Simple Form Data Entry'!L$23, IF(A26='2a.  Simple Form Data Entry'!$G$24, '2a.  Simple Form Data Entry'!$L$24, IF(A26='2a.  Simple Form Data Entry'!G$25,'2a.  Simple Form Data Entry'!L$25, IF(A26='2a.  Simple Form Data Entry'!G$26,'2a.  Simple Form Data Entry'!L$26, "   ")))))))</f>
        <v xml:space="preserve">   </v>
      </c>
      <c r="G26" s="90" t="str">
        <f>IF(A26="", "   ", '2a.  Simple Form Data Entry'!D59)</f>
        <v xml:space="preserve"> </v>
      </c>
      <c r="H26" s="76" t="str">
        <f>IF('2a.  Simple Form Data Entry'!E59="", 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t="shared" ref="L26:L31" si="2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 x14ac:dyDescent="0.3">
      <c r="A27" s="84" t="str">
        <f>IF('2a.  Simple Form Data Entry'!C60="", "   ", '2a.  Simple Form Data Entry'!C60)</f>
        <v xml:space="preserve">   </v>
      </c>
      <c r="B27" s="85"/>
      <c r="C27" s="85"/>
      <c r="D27" s="177" t="str">
        <f>IF(A27="   ", "   ",  IF(A27='2a.  Simple Form Data Entry'!$G$21, '2a.  Simple Form Data Entry'!J$21, IF(A27='2a.  Simple Form Data Entry'!$G$22,'2a.  Simple Form Data Entry'!J$22, IF(A27='2a.  Simple Form Data Entry'!$G$23, '2a.  Simple Form Data Entry'!J$23, IF(A27='2a.  Simple Form Data Entry'!$G$24, '2a.  Simple Form Data Entry'!$J$24, IF(A27='2a.  Simple Form Data Entry'!$G$25,'2a.  Simple Form Data Entry'!J$25, IF(A27='2a.  Simple Form Data Entry'!$G$26,'2a.  Simple Form Data Entry'!J$26, "   ")))))))</f>
        <v xml:space="preserve">   </v>
      </c>
      <c r="E27" s="89" t="str">
        <f>IF(A27="   ", "   ",  IF(A27='2a.  Simple Form Data Entry'!$G$21, '2a.  Simple Form Data Entry'!K$21, IF(A27='2a.  Simple Form Data Entry'!$G$22,'2a.  Simple Form Data Entry'!K$22, IF(A27='2a.  Simple Form Data Entry'!$G$23, '2a.  Simple Form Data Entry'!K$23, IF(A27='2a.  Simple Form Data Entry'!$G$24, '2a.  Simple Form Data Entry'!$K$24, IF(A27='2a.  Simple Form Data Entry'!G$25,'2a.  Simple Form Data Entry'!K$25, IF(A27='2a.  Simple Form Data Entry'!G$26,'2a.  Simple Form Data Entry'!K$26, "   ")))))))</f>
        <v xml:space="preserve">   </v>
      </c>
      <c r="F27" s="177" t="str">
        <f>IF(A27="   ", "   ",  IF(A27='2a.  Simple Form Data Entry'!$G$21, '2a.  Simple Form Data Entry'!L$21, IF(A27='2a.  Simple Form Data Entry'!$G$22,'2a.  Simple Form Data Entry'!L$22, IF(A27='2a.  Simple Form Data Entry'!$G$23, '2a.  Simple Form Data Entry'!L$23, IF(A27='2a.  Simple Form Data Entry'!$G$24, '2a.  Simple Form Data Entry'!$L$24, IF(A27='2a.  Simple Form Data Entry'!G$25,'2a.  Simple Form Data Entry'!L$25, IF(A27='2a.  Simple Form Data Entry'!G$26,'2a.  Simple Form Data Entry'!L$26, "   ")))))))</f>
        <v xml:space="preserve">   </v>
      </c>
      <c r="G27" s="90" t="str">
        <f>IF(A27="", "   ", '2a.  Simple Form Data Entry'!D60)</f>
        <v xml:space="preserve"> </v>
      </c>
      <c r="H27" s="197" t="str">
        <f>IF('2a.  Simple Form Data Entry'!E60="", 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 x14ac:dyDescent="0.3">
      <c r="A28" s="84" t="str">
        <f>IF('2a.  Simple Form Data Entry'!C61="", "   ", '2a.  Simple Form Data Entry'!C61)</f>
        <v xml:space="preserve">   </v>
      </c>
      <c r="B28" s="85"/>
      <c r="C28" s="85"/>
      <c r="D28" s="177" t="str">
        <f>IF(A28="   ", "   ",  IF(A28='2a.  Simple Form Data Entry'!$G$21, '2a.  Simple Form Data Entry'!J$21, IF(A28='2a.  Simple Form Data Entry'!$G$22,'2a.  Simple Form Data Entry'!J$22, IF(A28='2a.  Simple Form Data Entry'!$G$23, '2a.  Simple Form Data Entry'!J$23, IF(A28='2a.  Simple Form Data Entry'!$G$24, '2a.  Simple Form Data Entry'!$J$24, IF(A28='2a.  Simple Form Data Entry'!$G$25,'2a.  Simple Form Data Entry'!J$25, IF(A28='2a.  Simple Form Data Entry'!$G$26,'2a.  Simple Form Data Entry'!J$26, "   ")))))))</f>
        <v xml:space="preserve">   </v>
      </c>
      <c r="E28" s="89" t="str">
        <f>IF(A28="   ", "   ",  IF(A28='2a.  Simple Form Data Entry'!$G$21, '2a.  Simple Form Data Entry'!K$21, IF(A28='2a.  Simple Form Data Entry'!$G$22,'2a.  Simple Form Data Entry'!K$22, IF(A28='2a.  Simple Form Data Entry'!$G$23, '2a.  Simple Form Data Entry'!K$23, IF(A28='2a.  Simple Form Data Entry'!$G$24, '2a.  Simple Form Data Entry'!$K$24, IF(A28='2a.  Simple Form Data Entry'!G$25,'2a.  Simple Form Data Entry'!K$25, IF(A28='2a.  Simple Form Data Entry'!G$26,'2a.  Simple Form Data Entry'!K$26, "   ")))))))</f>
        <v xml:space="preserve">   </v>
      </c>
      <c r="F28" s="177" t="str">
        <f>IF(A28="   ", "   ",  IF(A28='2a.  Simple Form Data Entry'!$G$21, '2a.  Simple Form Data Entry'!L$21, IF(A28='2a.  Simple Form Data Entry'!$G$22,'2a.  Simple Form Data Entry'!L$22, IF(A28='2a.  Simple Form Data Entry'!$G$23, '2a.  Simple Form Data Entry'!L$23, IF(A28='2a.  Simple Form Data Entry'!$G$24, '2a.  Simple Form Data Entry'!$L$24, IF(A28='2a.  Simple Form Data Entry'!G$25,'2a.  Simple Form Data Entry'!L$25, IF(A28='2a.  Simple Form Data Entry'!G$26,'2a.  Simple Form Data Entry'!L$26, "   ")))))))</f>
        <v xml:space="preserve">   </v>
      </c>
      <c r="G28" s="90" t="str">
        <f>IF(A28="", "   ", '2a.  Simple Form Data Entry'!D61)</f>
        <v xml:space="preserve"> </v>
      </c>
      <c r="H28" s="197" t="str">
        <f>IF('2a.  Simple Form Data Entry'!E61="", 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 x14ac:dyDescent="0.3">
      <c r="A29" s="84" t="str">
        <f>IF('2a.  Simple Form Data Entry'!C62="", "   ", '2a.  Simple Form Data Entry'!C62)</f>
        <v xml:space="preserve">   </v>
      </c>
      <c r="B29" s="86"/>
      <c r="C29" s="86"/>
      <c r="D29" s="177" t="str">
        <f>IF(A29="   ", "   ",  IF(A29='2a.  Simple Form Data Entry'!$G$21, '2a.  Simple Form Data Entry'!J$21, IF(A29='2a.  Simple Form Data Entry'!$G$22,'2a.  Simple Form Data Entry'!J$22, IF(A29='2a.  Simple Form Data Entry'!$G$23, '2a.  Simple Form Data Entry'!J$23, IF(A29='2a.  Simple Form Data Entry'!$G$24, '2a.  Simple Form Data Entry'!$J$24, IF(A29='2a.  Simple Form Data Entry'!$G$25,'2a.  Simple Form Data Entry'!J$25, IF(A29='2a.  Simple Form Data Entry'!$G$26,'2a.  Simple Form Data Entry'!J$26, "   ")))))))</f>
        <v xml:space="preserve">   </v>
      </c>
      <c r="E29" s="89" t="str">
        <f>IF(A29="   ", "   ",  IF(A29='2a.  Simple Form Data Entry'!$G$21, '2a.  Simple Form Data Entry'!K$21, IF(A29='2a.  Simple Form Data Entry'!$G$22,'2a.  Simple Form Data Entry'!K$22, IF(A29='2a.  Simple Form Data Entry'!$G$23, '2a.  Simple Form Data Entry'!K$23, IF(A29='2a.  Simple Form Data Entry'!$G$24, '2a.  Simple Form Data Entry'!$K$24, IF(A29='2a.  Simple Form Data Entry'!G$25,'2a.  Simple Form Data Entry'!K$25, IF(A29='2a.  Simple Form Data Entry'!G$26,'2a.  Simple Form Data Entry'!K$26, "   ")))))))</f>
        <v xml:space="preserve">   </v>
      </c>
      <c r="F29" s="177" t="str">
        <f>IF(A29="   ", "   ",  IF(A29='2a.  Simple Form Data Entry'!$G$21, '2a.  Simple Form Data Entry'!L$21, IF(A29='2a.  Simple Form Data Entry'!$G$22,'2a.  Simple Form Data Entry'!L$22, IF(A29='2a.  Simple Form Data Entry'!$G$23, '2a.  Simple Form Data Entry'!L$23, IF(A29='2a.  Simple Form Data Entry'!$G$24, '2a.  Simple Form Data Entry'!$L$24, IF(A29='2a.  Simple Form Data Entry'!G$25,'2a.  Simple Form Data Entry'!L$25, IF(A29='2a.  Simple Form Data Entry'!G$26,'2a.  Simple Form Data Entry'!L$26, "   ")))))))</f>
        <v xml:space="preserve">   </v>
      </c>
      <c r="G29" s="90" t="str">
        <f>IF(A29="", "   ", '2a.  Simple Form Data Entry'!D62)</f>
        <v xml:space="preserve"> </v>
      </c>
      <c r="H29" s="197" t="str">
        <f>IF('2a.  Simple Form Data Entry'!E62="", 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 x14ac:dyDescent="0.3">
      <c r="A30" s="84" t="str">
        <f>IF('2a.  Simple Form Data Entry'!C63="", "   ", '2a.  Simple Form Data Entry'!C63)</f>
        <v xml:space="preserve">   </v>
      </c>
      <c r="B30" s="86"/>
      <c r="C30" s="86"/>
      <c r="D30" s="177" t="str">
        <f>IF(A30="   ", "   ",  IF(A30='2a.  Simple Form Data Entry'!$G$21, '2a.  Simple Form Data Entry'!J$21, IF(A30='2a.  Simple Form Data Entry'!$G$22,'2a.  Simple Form Data Entry'!J$22, IF(A30='2a.  Simple Form Data Entry'!$G$23, '2a.  Simple Form Data Entry'!J$23, IF(A30='2a.  Simple Form Data Entry'!$G$24, '2a.  Simple Form Data Entry'!$J$24, IF(A30='2a.  Simple Form Data Entry'!$G$25,'2a.  Simple Form Data Entry'!J$25, IF(A30='2a.  Simple Form Data Entry'!$G$26,'2a.  Simple Form Data Entry'!J$26, "   ")))))))</f>
        <v xml:space="preserve">   </v>
      </c>
      <c r="E30" s="89" t="str">
        <f>IF(A30="   ", "   ",  IF(A30='2a.  Simple Form Data Entry'!$G$21, '2a.  Simple Form Data Entry'!K$21, IF(A30='2a.  Simple Form Data Entry'!$G$22,'2a.  Simple Form Data Entry'!K$22, IF(A30='2a.  Simple Form Data Entry'!$G$23, '2a.  Simple Form Data Entry'!K$23, IF(A30='2a.  Simple Form Data Entry'!$G$24, '2a.  Simple Form Data Entry'!$K$24, IF(A30='2a.  Simple Form Data Entry'!G$25,'2a.  Simple Form Data Entry'!K$25, IF(A30='2a.  Simple Form Data Entry'!G$26,'2a.  Simple Form Data Entry'!K$26, "   ")))))))</f>
        <v xml:space="preserve">   </v>
      </c>
      <c r="F30" s="177" t="str">
        <f>IF(A30="   ", "   ",  IF(A30='2a.  Simple Form Data Entry'!$G$21, '2a.  Simple Form Data Entry'!L$21, IF(A30='2a.  Simple Form Data Entry'!$G$22,'2a.  Simple Form Data Entry'!L$22, IF(A30='2a.  Simple Form Data Entry'!$G$23, '2a.  Simple Form Data Entry'!L$23, IF(A30='2a.  Simple Form Data Entry'!$G$24, '2a.  Simple Form Data Entry'!$L$24, IF(A30='2a.  Simple Form Data Entry'!G$25,'2a.  Simple Form Data Entry'!L$25, IF(A30='2a.  Simple Form Data Entry'!G$26,'2a.  Simple Form Data Entry'!L$26, "   ")))))))</f>
        <v xml:space="preserve">   </v>
      </c>
      <c r="G30" s="90" t="str">
        <f>IF(A30="", "   ", '2a.  Simple Form Data Entry'!D63)</f>
        <v xml:space="preserve"> </v>
      </c>
      <c r="H30" s="197" t="str">
        <f>IF('2a.  Simple Form Data Entry'!E63="", 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 x14ac:dyDescent="0.35">
      <c r="A31" s="6"/>
      <c r="B31" s="7"/>
      <c r="C31" s="289" t="s">
        <v>4</v>
      </c>
      <c r="D31" s="8"/>
      <c r="E31" s="8"/>
      <c r="F31" s="8"/>
      <c r="G31" s="8"/>
      <c r="H31" s="198"/>
      <c r="I31" s="56">
        <f t="shared" ref="I31:S31" si="3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16000</v>
      </c>
      <c r="N31" s="56">
        <f t="shared" si="3"/>
        <v>16320</v>
      </c>
      <c r="O31" s="56">
        <f t="shared" si="0"/>
        <v>32320</v>
      </c>
      <c r="P31" s="56">
        <f t="shared" ref="P31:Q31" si="4">SUM(P25:P30)</f>
        <v>16646.400000000001</v>
      </c>
      <c r="Q31" s="56">
        <f t="shared" si="4"/>
        <v>16979.330000000002</v>
      </c>
      <c r="R31" s="56">
        <f t="shared" si="1"/>
        <v>33625.730000000003</v>
      </c>
      <c r="S31" s="65">
        <f t="shared" si="3"/>
        <v>322812.19</v>
      </c>
      <c r="T31" s="11"/>
    </row>
    <row r="32" spans="1:20" ht="3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 x14ac:dyDescent="0.35">
      <c r="A33" s="9" t="s">
        <v>137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 x14ac:dyDescent="0.35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3.5" x14ac:dyDescent="0.3">
      <c r="A35" s="442" t="str">
        <f>IF('2a.  Simple Form Data Entry'!E80="", "   ", '2a.  Simple Form Data Entry'!E80)</f>
        <v xml:space="preserve">   </v>
      </c>
      <c r="B35" s="443"/>
      <c r="C35" s="444"/>
      <c r="D35" s="177" t="str">
        <f>IF(A35="   ", "   ",  IF(A35='2a.  Simple Form Data Entry'!$G$21, '2a.  Simple Form Data Entry'!J$21, IF(A35='2a.  Simple Form Data Entry'!$G$22,'2a.  Simple Form Data Entry'!J$22, IF(A35='2a.  Simple Form Data Entry'!$G$23, '2a.  Simple Form Data Entry'!J$23, IF(A35='2a.  Simple Form Data Entry'!$G$24, '2a.  Simple Form Data Entry'!$J$24, IF(A35='2a.  Simple Form Data Entry'!$G$25,'2a.  Simple Form Data Entry'!J$25, IF(A35='2a.  Simple Form Data Entry'!$G$26,'2a.  Simple Form Data Entry'!J$26, "   ")))))))</f>
        <v xml:space="preserve">   </v>
      </c>
      <c r="E35" s="89" t="str">
        <f>IF(A35="   ", "   ",  IF(A35='2a.  Simple Form Data Entry'!$G$21, '2a.  Simple Form Data Entry'!K$21, IF(A35='2a.  Simple Form Data Entry'!$G$22,'2a.  Simple Form Data Entry'!K$22, IF(A35='2a.  Simple Form Data Entry'!$G$23, '2a.  Simple Form Data Entry'!K$23, IF(A35='2a.  Simple Form Data Entry'!$G$24, '2a.  Simple Form Data Entry'!$K$24, IF(A35='2a.  Simple Form Data Entry'!G$25,'2a.  Simple Form Data Entry'!K$25, IF(A35='2a.  Simple Form Data Entry'!G$26,'2a.  Simple Form Data Entry'!K$26, "   ")))))))</f>
        <v xml:space="preserve">   </v>
      </c>
      <c r="F35" s="177" t="str">
        <f>IF(A35="   ", "   ",  IF(A35='2a.  Simple Form Data Entry'!$G$21, '2a.  Simple Form Data Entry'!L$21, IF(A35='2a.  Simple Form Data Entry'!$G$22,'2a.  Simple Form Data Entry'!L$22, IF(A35='2a.  Simple Form Data Entry'!$G$23, '2a.  Simple Form Data Entry'!L$23, IF(A35='2a.  Simple Form Data Entry'!$G$24, '2a.  Simple Form Data Entry'!$L$24, IF(A35='2a.  Simple Form Data Entry'!G$25,'2a.  Simple Form Data Entry'!L$25, IF(A35='2a.  Simple Form Data Entry'!G$26,'2a.  Simple Form Data Entry'!L$26, "   ")))))))</f>
        <v xml:space="preserve">   </v>
      </c>
      <c r="G35" s="79" t="str">
        <f>IF('2a.  Simple Form Data Entry'!I80="", "   ", 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 x14ac:dyDescent="0.3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 "  ", 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t="shared" ref="O36:O43" si="5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t="shared" ref="R36:R43" si="6">P36+Q36</f>
        <v>0</v>
      </c>
      <c r="S36" s="83">
        <f>'2a.  Simple Form Data Entry'!M82</f>
        <v>0</v>
      </c>
      <c r="T36" s="12"/>
    </row>
    <row r="37" spans="1:20" ht="13.5" customHeight="1" x14ac:dyDescent="0.3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 "  ", 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t="shared" ref="L37:L43" si="7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 x14ac:dyDescent="0.3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 "  ", 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 x14ac:dyDescent="0.3">
      <c r="A39" s="16"/>
      <c r="B39" s="394" t="s">
        <v>55</v>
      </c>
      <c r="C39" s="395"/>
      <c r="D39" s="45"/>
      <c r="E39" s="45"/>
      <c r="F39" s="45"/>
      <c r="G39" s="45"/>
      <c r="H39" s="199" t="str">
        <f>IF('2a.  Simple Form Data Entry'!E85="", "  ", 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 x14ac:dyDescent="0.3">
      <c r="A40" s="16"/>
      <c r="B40" s="381" t="s">
        <v>56</v>
      </c>
      <c r="C40" s="382"/>
      <c r="D40" s="45"/>
      <c r="E40" s="45"/>
      <c r="F40" s="45"/>
      <c r="G40" s="45"/>
      <c r="H40" s="199" t="str">
        <f>IF('2a.  Simple Form Data Entry'!E86="", "  ", 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 x14ac:dyDescent="0.3">
      <c r="A41" s="16"/>
      <c r="B41" s="394" t="s">
        <v>57</v>
      </c>
      <c r="C41" s="395"/>
      <c r="D41" s="45"/>
      <c r="E41" s="45"/>
      <c r="F41" s="45"/>
      <c r="G41" s="45"/>
      <c r="H41" s="199" t="str">
        <f>IF('2a.  Simple Form Data Entry'!E87="", "  ", 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 x14ac:dyDescent="0.3">
      <c r="A42" s="16"/>
      <c r="B42" s="383" t="s">
        <v>26</v>
      </c>
      <c r="C42" s="384"/>
      <c r="D42" s="45"/>
      <c r="E42" s="45"/>
      <c r="F42" s="45"/>
      <c r="G42" s="45"/>
      <c r="H42" s="199" t="str">
        <f>IF('2a.  Simple Form Data Entry'!E88="", "  ", 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 x14ac:dyDescent="0.3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t="shared" ref="I43:S43" si="8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t="shared" ref="P43:Q43" si="9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 x14ac:dyDescent="0.3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4"/>
      <c r="S44" s="25"/>
      <c r="T44" s="12"/>
    </row>
    <row r="45" spans="1:20" ht="13.5" x14ac:dyDescent="0.3">
      <c r="A45" s="385" t="str">
        <f>IF('2a.  Simple Form Data Entry'!E91="", "   ", '2a.  Simple Form Data Entry'!E91)</f>
        <v xml:space="preserve">   </v>
      </c>
      <c r="B45" s="386"/>
      <c r="C45" s="387"/>
      <c r="D45" s="177" t="str">
        <f>IF(A45="   ", "   ",  IF(A45='2a.  Simple Form Data Entry'!$G$21, '2a.  Simple Form Data Entry'!J$21, IF(A45='2a.  Simple Form Data Entry'!$G$22,'2a.  Simple Form Data Entry'!J$22, IF(A45='2a.  Simple Form Data Entry'!$G$23, '2a.  Simple Form Data Entry'!J$23, IF(A45='2a.  Simple Form Data Entry'!$G$24, '2a.  Simple Form Data Entry'!$J$24, IF(A45='2a.  Simple Form Data Entry'!$G$25,'2a.  Simple Form Data Entry'!J$25, IF(A45='2a.  Simple Form Data Entry'!$G$26,'2a.  Simple Form Data Entry'!J$26, "   ")))))))</f>
        <v xml:space="preserve">   </v>
      </c>
      <c r="E45" s="89" t="str">
        <f>IF(A45="   ", "   ",  IF(A45='2a.  Simple Form Data Entry'!$G$21, '2a.  Simple Form Data Entry'!K$21, IF(A45='2a.  Simple Form Data Entry'!$G$22,'2a.  Simple Form Data Entry'!K$22, IF(A45='2a.  Simple Form Data Entry'!$G$23, '2a.  Simple Form Data Entry'!K$23, IF(A45='2a.  Simple Form Data Entry'!$G$24, '2a.  Simple Form Data Entry'!$K$24, IF(A45='2a.  Simple Form Data Entry'!G$25,'2a.  Simple Form Data Entry'!K$25, IF(A45='2a.  Simple Form Data Entry'!G$26,'2a.  Simple Form Data Entry'!K$26, "   ")))))))</f>
        <v xml:space="preserve">   </v>
      </c>
      <c r="F45" s="177" t="str">
        <f>IF(A45="   ", "   ",  IF(A45='2a.  Simple Form Data Entry'!$G$21, '2a.  Simple Form Data Entry'!L$21, IF(A45='2a.  Simple Form Data Entry'!$G$22,'2a.  Simple Form Data Entry'!L$22, IF(A45='2a.  Simple Form Data Entry'!$G$23, '2a.  Simple Form Data Entry'!L$23, IF(A45='2a.  Simple Form Data Entry'!$G$24, '2a.  Simple Form Data Entry'!$L$24, IF(A45='2a.  Simple Form Data Entry'!G$25,'2a.  Simple Form Data Entry'!L$25, IF(A45='2a.  Simple Form Data Entry'!G$26,'2a.  Simple Form Data Entry'!L$26, "   ")))))))</f>
        <v xml:space="preserve">   </v>
      </c>
      <c r="G45" s="79" t="str">
        <f>IF('2a.  Simple Form Data Entry'!I91="", "   ", 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5"/>
      <c r="S45" s="39"/>
      <c r="T45" s="12"/>
    </row>
    <row r="46" spans="1:20" ht="13.5" customHeight="1" x14ac:dyDescent="0.3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 "  ", 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t="shared" ref="L46:L95" si="10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t="shared" ref="O46:O95" si="11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t="shared" ref="R46:R95" si="12">P46+Q46</f>
        <v>0</v>
      </c>
      <c r="S46" s="83">
        <f>'2a.  Simple Form Data Entry'!M93</f>
        <v>0</v>
      </c>
      <c r="T46" s="12"/>
    </row>
    <row r="47" spans="1:20" ht="13.5" customHeight="1" x14ac:dyDescent="0.3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 "  ", 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 x14ac:dyDescent="0.3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 "  ", 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 x14ac:dyDescent="0.3">
      <c r="A49" s="19"/>
      <c r="B49" s="394" t="s">
        <v>55</v>
      </c>
      <c r="C49" s="395"/>
      <c r="D49" s="45"/>
      <c r="E49" s="45"/>
      <c r="F49" s="45"/>
      <c r="G49" s="45"/>
      <c r="H49" s="199" t="str">
        <f>IF('2a.  Simple Form Data Entry'!E96="", "  ", 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 x14ac:dyDescent="0.3">
      <c r="A50" s="19"/>
      <c r="B50" s="381" t="s">
        <v>56</v>
      </c>
      <c r="C50" s="382"/>
      <c r="D50" s="45"/>
      <c r="E50" s="45"/>
      <c r="F50" s="45"/>
      <c r="G50" s="45"/>
      <c r="H50" s="199" t="str">
        <f>IF('2a.  Simple Form Data Entry'!E97="", "  ", 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 x14ac:dyDescent="0.3">
      <c r="A51" s="19"/>
      <c r="B51" s="394" t="s">
        <v>57</v>
      </c>
      <c r="C51" s="395"/>
      <c r="D51" s="45"/>
      <c r="E51" s="45"/>
      <c r="F51" s="45"/>
      <c r="G51" s="45"/>
      <c r="H51" s="199" t="str">
        <f>IF('2a.  Simple Form Data Entry'!E98="", "  ", 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 x14ac:dyDescent="0.3">
      <c r="A52" s="19"/>
      <c r="B52" s="383" t="s">
        <v>26</v>
      </c>
      <c r="C52" s="384"/>
      <c r="D52" s="45"/>
      <c r="E52" s="45"/>
      <c r="F52" s="45"/>
      <c r="G52" s="45"/>
      <c r="H52" s="199" t="str">
        <f>IF('2a.  Simple Form Data Entry'!E99="", "  ", 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 x14ac:dyDescent="0.3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 x14ac:dyDescent="0.3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 x14ac:dyDescent="0.3">
      <c r="A55" s="385" t="str">
        <f>IF('2a.  Simple Form Data Entry'!E102="", "   ", '2a.  Simple Form Data Entry'!E102)</f>
        <v xml:space="preserve">   </v>
      </c>
      <c r="B55" s="386"/>
      <c r="C55" s="387"/>
      <c r="D55" s="177" t="str">
        <f>IF(A55="   ", "   ",  IF(A55='2a.  Simple Form Data Entry'!$G$21, '2a.  Simple Form Data Entry'!J$21, IF(A55='2a.  Simple Form Data Entry'!$G$22,'2a.  Simple Form Data Entry'!J$22, IF(A55='2a.  Simple Form Data Entry'!$G$23, '2a.  Simple Form Data Entry'!J$23, IF(A55='2a.  Simple Form Data Entry'!$G$24, '2a.  Simple Form Data Entry'!$J$24, IF(A55='2a.  Simple Form Data Entry'!$G$25,'2a.  Simple Form Data Entry'!J$25, IF(A55='2a.  Simple Form Data Entry'!$G$26,'2a.  Simple Form Data Entry'!J$26, "   ")))))))</f>
        <v xml:space="preserve">   </v>
      </c>
      <c r="E55" s="89" t="str">
        <f>IF(A55="   ", "   ",  IF(A55='2a.  Simple Form Data Entry'!$G$21, '2a.  Simple Form Data Entry'!K$21, IF(A55='2a.  Simple Form Data Entry'!$G$22,'2a.  Simple Form Data Entry'!K$22, IF(A55='2a.  Simple Form Data Entry'!$G$23, '2a.  Simple Form Data Entry'!K$23, IF(A55='2a.  Simple Form Data Entry'!$G$24, '2a.  Simple Form Data Entry'!$K$24, IF(A55='2a.  Simple Form Data Entry'!G$25,'2a.  Simple Form Data Entry'!K$25, IF(A55='2a.  Simple Form Data Entry'!G$26,'2a.  Simple Form Data Entry'!K$26, "   ")))))))</f>
        <v xml:space="preserve">   </v>
      </c>
      <c r="F55" s="177" t="str">
        <f>IF(A55="   ", "   ",  IF(A55='2a.  Simple Form Data Entry'!$G$21, '2a.  Simple Form Data Entry'!L$21, IF(A55='2a.  Simple Form Data Entry'!$G$22,'2a.  Simple Form Data Entry'!L$22, IF(A55='2a.  Simple Form Data Entry'!$G$23, '2a.  Simple Form Data Entry'!L$23, IF(A55='2a.  Simple Form Data Entry'!$G$24, '2a.  Simple Form Data Entry'!$L$24, IF(A55='2a.  Simple Form Data Entry'!$G$25,'2a.  Simple Form Data Entry'!$L$25, IF(A55='2a.  Simple Form Data Entry'!$G$26,'2a.  Simple Form Data Entry'!$L$26, "   ")))))))</f>
        <v xml:space="preserve">   </v>
      </c>
      <c r="G55" s="79" t="str">
        <f>IF('2a.  Simple Form Data Entry'!I102="", "   ", 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hidden="1" customHeight="1" x14ac:dyDescent="0.3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 "  ", 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hidden="1" customHeight="1" x14ac:dyDescent="0.3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 "  ", 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hidden="1" customHeight="1" x14ac:dyDescent="0.3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 "  ", 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hidden="1" customHeight="1" x14ac:dyDescent="0.3">
      <c r="A59" s="19"/>
      <c r="B59" s="394" t="s">
        <v>55</v>
      </c>
      <c r="C59" s="395"/>
      <c r="D59" s="45"/>
      <c r="E59" s="45"/>
      <c r="F59" s="45"/>
      <c r="G59" s="45"/>
      <c r="H59" s="199" t="str">
        <f>IF('2a.  Simple Form Data Entry'!E107="", "  ", 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hidden="1" customHeight="1" x14ac:dyDescent="0.3">
      <c r="A60" s="19"/>
      <c r="B60" s="381" t="s">
        <v>56</v>
      </c>
      <c r="C60" s="382"/>
      <c r="D60" s="45"/>
      <c r="E60" s="45"/>
      <c r="F60" s="45"/>
      <c r="G60" s="45"/>
      <c r="H60" s="199" t="str">
        <f>IF('2a.  Simple Form Data Entry'!E108="", "  ", 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hidden="1" customHeight="1" x14ac:dyDescent="0.3">
      <c r="A61" s="19"/>
      <c r="B61" s="394" t="s">
        <v>57</v>
      </c>
      <c r="C61" s="395"/>
      <c r="D61" s="45"/>
      <c r="E61" s="45"/>
      <c r="F61" s="45"/>
      <c r="G61" s="45"/>
      <c r="H61" s="199" t="str">
        <f>IF('2a.  Simple Form Data Entry'!E109="", "  ", 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hidden="1" customHeight="1" x14ac:dyDescent="0.3">
      <c r="A62" s="19"/>
      <c r="B62" s="383" t="s">
        <v>26</v>
      </c>
      <c r="C62" s="384"/>
      <c r="D62" s="45"/>
      <c r="E62" s="45"/>
      <c r="F62" s="45"/>
      <c r="G62" s="45"/>
      <c r="H62" s="199" t="str">
        <f>IF('2a.  Simple Form Data Entry'!E110="", "  ", 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 x14ac:dyDescent="0.3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hidden="1" customHeight="1" x14ac:dyDescent="0.3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 x14ac:dyDescent="0.3">
      <c r="A65" s="385" t="str">
        <f>IF('2a.  Simple Form Data Entry'!E113="", "   ", '2a.  Simple Form Data Entry'!E113)</f>
        <v xml:space="preserve">   </v>
      </c>
      <c r="B65" s="386"/>
      <c r="C65" s="387"/>
      <c r="D65" s="177" t="str">
        <f>IF(A65="   ", "   ",  IF(A65='2a.  Simple Form Data Entry'!$G$21, '2a.  Simple Form Data Entry'!J$21, IF(A65='2a.  Simple Form Data Entry'!$G$22,'2a.  Simple Form Data Entry'!J$22, IF(A65='2a.  Simple Form Data Entry'!$G$23, '2a.  Simple Form Data Entry'!J$23, IF(A65='2a.  Simple Form Data Entry'!$G$24, '2a.  Simple Form Data Entry'!$J$24, IF(A65='2a.  Simple Form Data Entry'!$G$25,'2a.  Simple Form Data Entry'!J$25, IF(A65='2a.  Simple Form Data Entry'!$G$26,'2a.  Simple Form Data Entry'!J$26, "   ")))))))</f>
        <v xml:space="preserve">   </v>
      </c>
      <c r="E65" s="89" t="str">
        <f>IF(A65="   ", "   ",  IF(A65='2a.  Simple Form Data Entry'!$G$21, '2a.  Simple Form Data Entry'!K$21, IF(A65='2a.  Simple Form Data Entry'!$G$22,'2a.  Simple Form Data Entry'!K$22, IF(A65='2a.  Simple Form Data Entry'!$G$23, '2a.  Simple Form Data Entry'!K$23, IF(A65='2a.  Simple Form Data Entry'!$G$24, '2a.  Simple Form Data Entry'!$K$24, IF(A65='2a.  Simple Form Data Entry'!G$25,'2a.  Simple Form Data Entry'!K$25, IF(A65='2a.  Simple Form Data Entry'!G$26,'2a.  Simple Form Data Entry'!K$26, "   ")))))))</f>
        <v xml:space="preserve">   </v>
      </c>
      <c r="F65" s="177" t="str">
        <f>IF(A65="   ", "   ",  IF(A65='2a.  Simple Form Data Entry'!$G$21, '2a.  Simple Form Data Entry'!L$21, IF(A65='2a.  Simple Form Data Entry'!$G$22,'2a.  Simple Form Data Entry'!L$22, IF(A65='2a.  Simple Form Data Entry'!$G$23, '2a.  Simple Form Data Entry'!L$23, IF(A65='2a.  Simple Form Data Entry'!$G$24, '2a.  Simple Form Data Entry'!$L$24, IF(A65='2a.  Simple Form Data Entry'!$G$25,'2a.  Simple Form Data Entry'!$L$25, IF(A65='2a.  Simple Form Data Entry'!$G$26,'2a.  Simple Form Data Entry'!$L$26, "   ")))))))</f>
        <v xml:space="preserve">   </v>
      </c>
      <c r="G65" s="79" t="str">
        <f>IF('2a.  Simple Form Data Entry'!I113="", "   ", 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hidden="1" customHeight="1" x14ac:dyDescent="0.3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 "  ", 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hidden="1" customHeight="1" x14ac:dyDescent="0.3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 "  ", 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hidden="1" customHeight="1" x14ac:dyDescent="0.3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 "  ", 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hidden="1" customHeight="1" x14ac:dyDescent="0.3">
      <c r="A69" s="19"/>
      <c r="B69" s="394" t="s">
        <v>55</v>
      </c>
      <c r="C69" s="395"/>
      <c r="D69" s="45"/>
      <c r="E69" s="45"/>
      <c r="F69" s="45"/>
      <c r="G69" s="45"/>
      <c r="H69" s="199" t="str">
        <f>IF('2a.  Simple Form Data Entry'!E118="", "  ", 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hidden="1" customHeight="1" x14ac:dyDescent="0.3">
      <c r="A70" s="19"/>
      <c r="B70" s="381" t="s">
        <v>56</v>
      </c>
      <c r="C70" s="382"/>
      <c r="D70" s="45"/>
      <c r="E70" s="45"/>
      <c r="F70" s="45"/>
      <c r="G70" s="45"/>
      <c r="H70" s="199" t="str">
        <f>IF('2a.  Simple Form Data Entry'!E119="", "  ", 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hidden="1" customHeight="1" x14ac:dyDescent="0.3">
      <c r="A71" s="19"/>
      <c r="B71" s="394" t="s">
        <v>57</v>
      </c>
      <c r="C71" s="395"/>
      <c r="D71" s="45"/>
      <c r="E71" s="45"/>
      <c r="F71" s="45"/>
      <c r="G71" s="45"/>
      <c r="H71" s="199" t="str">
        <f>IF('2a.  Simple Form Data Entry'!E120="", "  ", 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hidden="1" customHeight="1" x14ac:dyDescent="0.3">
      <c r="A72" s="19"/>
      <c r="B72" s="383" t="s">
        <v>26</v>
      </c>
      <c r="C72" s="384"/>
      <c r="D72" s="45"/>
      <c r="E72" s="45"/>
      <c r="F72" s="45"/>
      <c r="G72" s="45"/>
      <c r="H72" s="199" t="str">
        <f>IF('2a.  Simple Form Data Entry'!E121="", "  ", 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 x14ac:dyDescent="0.3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hidden="1" customHeight="1" x14ac:dyDescent="0.3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 x14ac:dyDescent="0.3">
      <c r="A75" s="385" t="str">
        <f>IF('2a.  Simple Form Data Entry'!E124="", "   ", '2a.  Simple Form Data Entry'!E124)</f>
        <v xml:space="preserve">   </v>
      </c>
      <c r="B75" s="386"/>
      <c r="C75" s="387"/>
      <c r="D75" s="177" t="str">
        <f>IF(A75="   ", "   ",  IF(A75='2a.  Simple Form Data Entry'!$G$21, '2a.  Simple Form Data Entry'!J$21, IF(A75='2a.  Simple Form Data Entry'!$G$22,'2a.  Simple Form Data Entry'!J$22, IF(A75='2a.  Simple Form Data Entry'!$G$23, '2a.  Simple Form Data Entry'!J$23, IF(A75='2a.  Simple Form Data Entry'!$G$24, '2a.  Simple Form Data Entry'!$J$24, IF(A75='2a.  Simple Form Data Entry'!$G$25,'2a.  Simple Form Data Entry'!J$25, IF(A75='2a.  Simple Form Data Entry'!$G$26,'2a.  Simple Form Data Entry'!J$26, "   ")))))))</f>
        <v xml:space="preserve">   </v>
      </c>
      <c r="E75" s="89" t="str">
        <f>IF(A75="   ", "   ",  IF(A75='2a.  Simple Form Data Entry'!$G$21, '2a.  Simple Form Data Entry'!K$21, IF(A75='2a.  Simple Form Data Entry'!$G$22,'2a.  Simple Form Data Entry'!K$22, IF(A75='2a.  Simple Form Data Entry'!$G$23, '2a.  Simple Form Data Entry'!K$23, IF(A75='2a.  Simple Form Data Entry'!$G$24, '2a.  Simple Form Data Entry'!$K$24, IF(A75='2a.  Simple Form Data Entry'!G$25,'2a.  Simple Form Data Entry'!K$25, IF(A75='2a.  Simple Form Data Entry'!G$26,'2a.  Simple Form Data Entry'!K$26, "   ")))))))</f>
        <v xml:space="preserve">   </v>
      </c>
      <c r="F75" s="177" t="str">
        <f>IF(A75="   ", "   ",  IF(A75='2a.  Simple Form Data Entry'!$G$21, '2a.  Simple Form Data Entry'!L$21, IF(A75='2a.  Simple Form Data Entry'!$G$22,'2a.  Simple Form Data Entry'!L$22, IF(A75='2a.  Simple Form Data Entry'!$G$23, '2a.  Simple Form Data Entry'!L$23, IF(A75='2a.  Simple Form Data Entry'!$G$24, '2a.  Simple Form Data Entry'!$L$24, IF(A75='2a.  Simple Form Data Entry'!$G$25,'2a.  Simple Form Data Entry'!$L$25, IF(A75='2a.  Simple Form Data Entry'!$G$26,'2a.  Simple Form Data Entry'!$L$26, "   ")))))))</f>
        <v xml:space="preserve">   </v>
      </c>
      <c r="G75" s="79" t="str">
        <f>IF('2a.  Simple Form Data Entry'!I124="", "   ", 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 x14ac:dyDescent="0.3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 "  ", 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 x14ac:dyDescent="0.3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 "  ", 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 x14ac:dyDescent="0.3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 "  ", 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 x14ac:dyDescent="0.3">
      <c r="A79" s="19"/>
      <c r="B79" s="394" t="s">
        <v>55</v>
      </c>
      <c r="C79" s="395"/>
      <c r="D79" s="45"/>
      <c r="E79" s="45"/>
      <c r="F79" s="45"/>
      <c r="G79" s="45"/>
      <c r="H79" s="199" t="str">
        <f>IF('2a.  Simple Form Data Entry'!E129="", "  ", 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 x14ac:dyDescent="0.3">
      <c r="A80" s="19"/>
      <c r="B80" s="381" t="s">
        <v>56</v>
      </c>
      <c r="C80" s="382"/>
      <c r="D80" s="45"/>
      <c r="E80" s="45"/>
      <c r="F80" s="45"/>
      <c r="G80" s="45"/>
      <c r="H80" s="199" t="str">
        <f>IF('2a.  Simple Form Data Entry'!E130="", "  ", 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 x14ac:dyDescent="0.3">
      <c r="A81" s="19"/>
      <c r="B81" s="394" t="s">
        <v>57</v>
      </c>
      <c r="C81" s="395"/>
      <c r="D81" s="45"/>
      <c r="E81" s="45"/>
      <c r="F81" s="45"/>
      <c r="G81" s="45"/>
      <c r="H81" s="199" t="str">
        <f>IF('2a.  Simple Form Data Entry'!E131="", "  ", 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 x14ac:dyDescent="0.3">
      <c r="A82" s="19"/>
      <c r="B82" s="383" t="s">
        <v>26</v>
      </c>
      <c r="C82" s="384"/>
      <c r="D82" s="45"/>
      <c r="E82" s="45"/>
      <c r="F82" s="45"/>
      <c r="G82" s="45"/>
      <c r="H82" s="199" t="str">
        <f>IF('2a.  Simple Form Data Entry'!E132="", "  ", 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 x14ac:dyDescent="0.3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hidden="1" customHeight="1" x14ac:dyDescent="0.3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 x14ac:dyDescent="0.3">
      <c r="A85" s="385" t="str">
        <f>IF('2a.  Simple Form Data Entry'!E135="", "   ", '2a.  Simple Form Data Entry'!E135)</f>
        <v xml:space="preserve">   </v>
      </c>
      <c r="B85" s="386"/>
      <c r="C85" s="387"/>
      <c r="D85" s="177" t="str">
        <f>IF(A85="   ", "   ",  IF(A85='2a.  Simple Form Data Entry'!$G$21, '2a.  Simple Form Data Entry'!J$21, IF(A85='2a.  Simple Form Data Entry'!$G$22,'2a.  Simple Form Data Entry'!J$22, IF(A85='2a.  Simple Form Data Entry'!$G$23, '2a.  Simple Form Data Entry'!J$23, IF(A85='2a.  Simple Form Data Entry'!$G$24, '2a.  Simple Form Data Entry'!$J$24, IF(A85='2a.  Simple Form Data Entry'!$G$25,'2a.  Simple Form Data Entry'!J$25, IF(A85='2a.  Simple Form Data Entry'!$G$26,'2a.  Simple Form Data Entry'!J$26, "   ")))))))</f>
        <v xml:space="preserve">   </v>
      </c>
      <c r="E85" s="89" t="str">
        <f>IF(A85="   ", "   ",  IF(A85='2a.  Simple Form Data Entry'!$G$21, '2a.  Simple Form Data Entry'!K$21, IF(A85='2a.  Simple Form Data Entry'!$G$22,'2a.  Simple Form Data Entry'!K$22, IF(A85='2a.  Simple Form Data Entry'!$G$23, '2a.  Simple Form Data Entry'!K$23, IF(A85='2a.  Simple Form Data Entry'!$G$24, '2a.  Simple Form Data Entry'!$K$24, IF(A85='2a.  Simple Form Data Entry'!G$25,'2a.  Simple Form Data Entry'!K$25, IF(A85='2a.  Simple Form Data Entry'!G$26,'2a.  Simple Form Data Entry'!K$26, "   ")))))))</f>
        <v xml:space="preserve">   </v>
      </c>
      <c r="F85" s="177" t="str">
        <f>IF(A85="   ", "   ",  IF(A85='2a.  Simple Form Data Entry'!$G$21, '2a.  Simple Form Data Entry'!L$21, IF(A85='2a.  Simple Form Data Entry'!$G$22,'2a.  Simple Form Data Entry'!L$22, IF(A85='2a.  Simple Form Data Entry'!$G$23, '2a.  Simple Form Data Entry'!L$23, IF(A85='2a.  Simple Form Data Entry'!$G$24, '2a.  Simple Form Data Entry'!$L$24, IF(A85='2a.  Simple Form Data Entry'!$G$25,'2a.  Simple Form Data Entry'!$L$25, IF(A85='2a.  Simple Form Data Entry'!$G$26,'2a.  Simple Form Data Entry'!$L$26, "   ")))))))</f>
        <v xml:space="preserve">   </v>
      </c>
      <c r="G85" s="79" t="str">
        <f>IF('2a.  Simple Form Data Entry'!I135="", "   ", 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 x14ac:dyDescent="0.3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 "  ", 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 x14ac:dyDescent="0.3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 "  ", 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 x14ac:dyDescent="0.3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 "  ", 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 x14ac:dyDescent="0.3">
      <c r="A89" s="19"/>
      <c r="B89" s="394" t="s">
        <v>55</v>
      </c>
      <c r="C89" s="395"/>
      <c r="D89" s="45"/>
      <c r="E89" s="45"/>
      <c r="F89" s="45"/>
      <c r="G89" s="45"/>
      <c r="H89" s="199" t="str">
        <f>IF('2a.  Simple Form Data Entry'!E140="", "  ", 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 x14ac:dyDescent="0.3">
      <c r="A90" s="19"/>
      <c r="B90" s="381" t="s">
        <v>56</v>
      </c>
      <c r="C90" s="382"/>
      <c r="D90" s="45"/>
      <c r="E90" s="45"/>
      <c r="F90" s="45"/>
      <c r="G90" s="45"/>
      <c r="H90" s="199" t="str">
        <f>IF('2a.  Simple Form Data Entry'!E141="", "  ", 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 x14ac:dyDescent="0.3">
      <c r="A91" s="19"/>
      <c r="B91" s="394" t="s">
        <v>57</v>
      </c>
      <c r="C91" s="395"/>
      <c r="D91" s="45"/>
      <c r="E91" s="45"/>
      <c r="F91" s="45"/>
      <c r="G91" s="45"/>
      <c r="H91" s="199" t="str">
        <f>IF('2a.  Simple Form Data Entry'!E142="", "  ", 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 x14ac:dyDescent="0.3">
      <c r="A92" s="19"/>
      <c r="B92" s="383" t="s">
        <v>26</v>
      </c>
      <c r="C92" s="384"/>
      <c r="D92" s="45"/>
      <c r="E92" s="45"/>
      <c r="F92" s="45"/>
      <c r="G92" s="45"/>
      <c r="H92" s="202" t="str">
        <f>IF('2a.  Simple Form Data Entry'!E143="", "  ", 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hidden="1" customHeight="1" x14ac:dyDescent="0.3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20" ht="3" hidden="1" customHeight="1" x14ac:dyDescent="0.3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 x14ac:dyDescent="0.35">
      <c r="A95" s="6"/>
      <c r="B95" s="7"/>
      <c r="C95" s="289" t="s">
        <v>6</v>
      </c>
      <c r="D95" s="8"/>
      <c r="E95" s="8"/>
      <c r="F95" s="8"/>
      <c r="G95" s="21"/>
      <c r="H95" s="205"/>
      <c r="I95" s="56">
        <f t="shared" ref="I95:S95" si="23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t="shared" ref="P95:Q95" si="24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 x14ac:dyDescent="0.35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Top="1" thickBot="1" x14ac:dyDescent="0.3">
      <c r="A97" s="410" t="s">
        <v>15</v>
      </c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5"/>
    </row>
    <row r="98" spans="1:20" ht="3" customHeight="1" thickTop="1" x14ac:dyDescent="0.3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 x14ac:dyDescent="0.3">
      <c r="A99" s="37" t="s">
        <v>125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 x14ac:dyDescent="0.35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 x14ac:dyDescent="0.3">
      <c r="A101" s="388" t="s">
        <v>18</v>
      </c>
      <c r="B101" s="389"/>
      <c r="C101" s="390"/>
      <c r="D101" s="423" t="s">
        <v>19</v>
      </c>
      <c r="E101" s="423" t="s">
        <v>5</v>
      </c>
      <c r="F101" s="445" t="s">
        <v>104</v>
      </c>
      <c r="G101" s="423" t="s">
        <v>11</v>
      </c>
      <c r="H101" s="436" t="s">
        <v>23</v>
      </c>
      <c r="I101" s="307"/>
      <c r="J101" s="189">
        <f>'2a.  Simple Form Data Entry'!G19</f>
        <v>2021</v>
      </c>
      <c r="K101" s="285" t="str">
        <f>'2a.  Simple Form Data Entry'!H155</f>
        <v>NA</v>
      </c>
      <c r="L101" s="447" t="str">
        <f>CONCATENATE(L24, " Appropriation Change")</f>
        <v>2021 / 2022 Appropriation Change</v>
      </c>
      <c r="P101" s="42"/>
      <c r="Q101" s="306"/>
      <c r="R101" s="429" t="s">
        <v>130</v>
      </c>
      <c r="S101" s="430"/>
      <c r="T101" s="42"/>
    </row>
    <row r="102" spans="1:20" ht="27.75" customHeight="1" thickBot="1" x14ac:dyDescent="0.35">
      <c r="A102" s="391"/>
      <c r="B102" s="392"/>
      <c r="C102" s="393"/>
      <c r="D102" s="424"/>
      <c r="E102" s="424"/>
      <c r="F102" s="446"/>
      <c r="G102" s="424"/>
      <c r="H102" s="437"/>
      <c r="I102" s="308"/>
      <c r="J102" s="190" t="s">
        <v>24</v>
      </c>
      <c r="K102" s="286" t="str">
        <f>'2a.  Simple Form Data Entry'!H156</f>
        <v xml:space="preserve"> </v>
      </c>
      <c r="L102" s="448"/>
      <c r="P102" s="42"/>
      <c r="Q102" s="306"/>
      <c r="R102" s="431"/>
      <c r="S102" s="432"/>
      <c r="T102" s="42"/>
    </row>
    <row r="103" spans="1:20" ht="47.25" customHeight="1" x14ac:dyDescent="0.3">
      <c r="A103" s="99" t="str">
        <f>IF('2a.  Simple Form Data Entry'!C157="", "   ",'2a.  Simple Form Data Entry'!C157)</f>
        <v xml:space="preserve">   </v>
      </c>
      <c r="B103" s="78"/>
      <c r="C103" s="78"/>
      <c r="D103" s="177" t="str">
        <f>IF(A103="   ", "   ",  IF(A103='2a.  Simple Form Data Entry'!$G$21, '2a.  Simple Form Data Entry'!J$21, IF(A103='2a.  Simple Form Data Entry'!$G$22,'2a.  Simple Form Data Entry'!J$22, IF(A103='2a.  Simple Form Data Entry'!$G$23, '2a.  Simple Form Data Entry'!J$23, IF(A103='2a.  Simple Form Data Entry'!$G$24, '2a.  Simple Form Data Entry'!$J$24, IF(A103='2a.  Simple Form Data Entry'!$G$25,'2a.  Simple Form Data Entry'!J$25, IF(A103='2a.  Simple Form Data Entry'!$G$26,'2a.  Simple Form Data Entry'!J$26, "   ")))))))</f>
        <v xml:space="preserve">   </v>
      </c>
      <c r="E103" s="89" t="str">
        <f>IF(A103="   ", "   ",  IF(A103='2a.  Simple Form Data Entry'!$G$21, '2a.  Simple Form Data Entry'!K$21, IF(A103='2a.  Simple Form Data Entry'!$G$22,'2a.  Simple Form Data Entry'!K$22, IF(A103='2a.  Simple Form Data Entry'!$G$23, '2a.  Simple Form Data Entry'!K$23, IF(A103='2a.  Simple Form Data Entry'!$G$24, '2a.  Simple Form Data Entry'!$K$24, IF(A103='2a.  Simple Form Data Entry'!G$25,'2a.  Simple Form Data Entry'!K$25, IF(A103='2a.  Simple Form Data Entry'!G$26,'2a.  Simple Form Data Entry'!K$26, "   ")))))))</f>
        <v xml:space="preserve">   </v>
      </c>
      <c r="F103" s="177" t="str">
        <f>IF(A103="   ", "   ",  IF(A103='2a.  Simple Form Data Entry'!$G$21, '2a.  Simple Form Data Entry'!L$21, IF(A103='2a.  Simple Form Data Entry'!$G$22,'2a.  Simple Form Data Entry'!L$22, IF(A103='2a.  Simple Form Data Entry'!$G$23, '2a.  Simple Form Data Entry'!L$23, IF(A103='2a.  Simple Form Data Entry'!$G$24, '2a.  Simple Form Data Entry'!$L$24, IF(A103='2a.  Simple Form Data Entry'!G$25,'2a.  Simple Form Data Entry'!L$25, IF(A103='2a.  Simple Form Data Entry'!G$26,'2a.  Simple Form Data Entry'!L$26, "   ")))))))</f>
        <v xml:space="preserve">   </v>
      </c>
      <c r="G103" s="90" t="str">
        <f>IF('2a.  Simple Form Data Entry'!C157="", "   ", '2a.  Simple Form Data Entry'!D157)</f>
        <v xml:space="preserve">   </v>
      </c>
      <c r="H103" s="196" t="str">
        <f>IF('2a.  Simple Form Data Entry'!F151="Y", "The transaction was anticipated in the current budget; no supplemental appropriation is required.", IF(A103="", "", IF('2a.  Simple Form Data Entry'!F152="Y", "The cost of the transaction can be accommodated within existing appropriation authority; no supplemental appropriation is required",  '2a.  Simple Form Data Entry'!E157)))</f>
        <v>The transaction was anticipated in the current budget; no supplemental appropriation is required.</v>
      </c>
      <c r="I103" s="309"/>
      <c r="J103" s="100">
        <f>'2a.  Simple Form Data Entry'!G157</f>
        <v>0</v>
      </c>
      <c r="K103" s="100">
        <f>'2a.  Simple Form Data Entry'!H157</f>
        <v>0</v>
      </c>
      <c r="L103" s="303">
        <f>J103+K103</f>
        <v>0</v>
      </c>
      <c r="P103" s="42"/>
      <c r="Q103" s="296"/>
      <c r="R103" s="425">
        <f>'2a.  Simple Form Data Entry'!J157</f>
        <v>0</v>
      </c>
      <c r="S103" s="426"/>
      <c r="T103" s="42"/>
    </row>
    <row r="104" spans="1:20" ht="13.5" x14ac:dyDescent="0.3">
      <c r="A104" s="99" t="str">
        <f>IF('2a.  Simple Form Data Entry'!C158="", "   ",'2a.  Simple Form Data Entry'!C158)</f>
        <v xml:space="preserve">   </v>
      </c>
      <c r="B104" s="75"/>
      <c r="C104" s="75"/>
      <c r="D104" s="177" t="str">
        <f>IF(A104="   ", "   ",  IF(A104='2a.  Simple Form Data Entry'!$G$21, '2a.  Simple Form Data Entry'!J$21, IF(A104='2a.  Simple Form Data Entry'!$G$22,'2a.  Simple Form Data Entry'!J$22, IF(A104='2a.  Simple Form Data Entry'!$G$23, '2a.  Simple Form Data Entry'!J$23, IF(A104='2a.  Simple Form Data Entry'!$G$24, '2a.  Simple Form Data Entry'!$J$24, IF(A104='2a.  Simple Form Data Entry'!$G$25,'2a.  Simple Form Data Entry'!J$25, IF(A104='2a.  Simple Form Data Entry'!$G$26,'2a.  Simple Form Data Entry'!J$26, "   ")))))))</f>
        <v xml:space="preserve">   </v>
      </c>
      <c r="E104" s="89" t="str">
        <f>IF(A104="   ", "   ",  IF(A104='2a.  Simple Form Data Entry'!$G$21, '2a.  Simple Form Data Entry'!K$21, IF(A104='2a.  Simple Form Data Entry'!$G$22,'2a.  Simple Form Data Entry'!K$22, IF(A104='2a.  Simple Form Data Entry'!$G$23, '2a.  Simple Form Data Entry'!K$23, IF(A104='2a.  Simple Form Data Entry'!$G$24, '2a.  Simple Form Data Entry'!$K$24, IF(A104='2a.  Simple Form Data Entry'!G$25,'2a.  Simple Form Data Entry'!K$25, IF(A104='2a.  Simple Form Data Entry'!G$26,'2a.  Simple Form Data Entry'!K$26, "   ")))))))</f>
        <v xml:space="preserve">   </v>
      </c>
      <c r="F104" s="177" t="str">
        <f>IF(A104="   ", "   ",  IF(A104='2a.  Simple Form Data Entry'!$G$21, '2a.  Simple Form Data Entry'!L$21, IF(A104='2a.  Simple Form Data Entry'!$G$22,'2a.  Simple Form Data Entry'!L$22, IF(A104='2a.  Simple Form Data Entry'!$G$23, '2a.  Simple Form Data Entry'!L$23, IF(A104='2a.  Simple Form Data Entry'!$G$24, '2a.  Simple Form Data Entry'!$L$24, IF(A104='2a.  Simple Form Data Entry'!G$25,'2a.  Simple Form Data Entry'!L$25, IF(A104='2a.  Simple Form Data Entry'!G$26,'2a.  Simple Form Data Entry'!L$26, "   ")))))))</f>
        <v xml:space="preserve">   </v>
      </c>
      <c r="G104" s="90" t="str">
        <f>IF('2a.  Simple Form Data Entry'!C158="", "   ", '2a.  Simple Form Data Entry'!D158)</f>
        <v xml:space="preserve">   </v>
      </c>
      <c r="H104" s="199" t="str">
        <f>IF('2a.  Simple Form Data Entry'!E158=0, "  ", '2a.  Simple Form Data Entry'!E158)</f>
        <v xml:space="preserve">  </v>
      </c>
      <c r="I104" s="309"/>
      <c r="J104" s="82">
        <f>'2a.  Simple Form Data Entry'!G158</f>
        <v>0</v>
      </c>
      <c r="K104" s="82">
        <f>'2a.  Simple Form Data Entry'!H158</f>
        <v>0</v>
      </c>
      <c r="L104" s="303">
        <f t="shared" ref="L104:L109" si="25">J104+K104</f>
        <v>0</v>
      </c>
      <c r="P104" s="42"/>
      <c r="Q104" s="305"/>
      <c r="R104" s="427">
        <f>'2a.  Simple Form Data Entry'!J158</f>
        <v>0</v>
      </c>
      <c r="S104" s="428"/>
      <c r="T104" s="42"/>
    </row>
    <row r="105" spans="1:20" ht="13.5" x14ac:dyDescent="0.3">
      <c r="A105" s="99" t="str">
        <f>IF('2a.  Simple Form Data Entry'!C159="", "   ",'2a.  Simple Form Data Entry'!C159)</f>
        <v xml:space="preserve">   </v>
      </c>
      <c r="B105" s="75"/>
      <c r="C105" s="75"/>
      <c r="D105" s="177" t="str">
        <f>IF(A105="   ", "   ",  IF(A105='2a.  Simple Form Data Entry'!$G$21, '2a.  Simple Form Data Entry'!J$21, IF(A105='2a.  Simple Form Data Entry'!$G$22,'2a.  Simple Form Data Entry'!J$22, IF(A105='2a.  Simple Form Data Entry'!$G$23, '2a.  Simple Form Data Entry'!J$23, IF(A105='2a.  Simple Form Data Entry'!$G$24, '2a.  Simple Form Data Entry'!$J$24, IF(A105='2a.  Simple Form Data Entry'!$G$25,'2a.  Simple Form Data Entry'!J$25, IF(A105='2a.  Simple Form Data Entry'!$G$26,'2a.  Simple Form Data Entry'!J$26, "   ")))))))</f>
        <v xml:space="preserve">   </v>
      </c>
      <c r="E105" s="89" t="str">
        <f>IF(A105="   ", "   ",  IF(A105='2a.  Simple Form Data Entry'!$G$21, '2a.  Simple Form Data Entry'!K$21, IF(A105='2a.  Simple Form Data Entry'!$G$22,'2a.  Simple Form Data Entry'!K$22, IF(A105='2a.  Simple Form Data Entry'!$G$23, '2a.  Simple Form Data Entry'!K$23, IF(A105='2a.  Simple Form Data Entry'!$G$24, '2a.  Simple Form Data Entry'!$K$24, IF(A105='2a.  Simple Form Data Entry'!G$25,'2a.  Simple Form Data Entry'!K$25, IF(A105='2a.  Simple Form Data Entry'!G$26,'2a.  Simple Form Data Entry'!K$26, "   ")))))))</f>
        <v xml:space="preserve">   </v>
      </c>
      <c r="F105" s="177" t="str">
        <f>IF(A105="   ", "   ",  IF(A105='2a.  Simple Form Data Entry'!$G$21, '2a.  Simple Form Data Entry'!L$21, IF(A105='2a.  Simple Form Data Entry'!$G$22,'2a.  Simple Form Data Entry'!L$22, IF(A105='2a.  Simple Form Data Entry'!$G$23, '2a.  Simple Form Data Entry'!L$23, IF(A105='2a.  Simple Form Data Entry'!$G$24, '2a.  Simple Form Data Entry'!$L$24, IF(A105='2a.  Simple Form Data Entry'!G$25,'2a.  Simple Form Data Entry'!L$25, IF(A105='2a.  Simple Form Data Entry'!G$26,'2a.  Simple Form Data Entry'!L$26, "   ")))))))</f>
        <v xml:space="preserve">   </v>
      </c>
      <c r="G105" s="90" t="str">
        <f>IF('2a.  Simple Form Data Entry'!C159="", "   ", '2a.  Simple Form Data Entry'!D159)</f>
        <v xml:space="preserve">   </v>
      </c>
      <c r="H105" s="199" t="str">
        <f>IF('2a.  Simple Form Data Entry'!E159=0, "  ", '2a.  Simple Form Data Entry'!E159)</f>
        <v xml:space="preserve">  </v>
      </c>
      <c r="I105" s="309"/>
      <c r="J105" s="82">
        <f>'2a.  Simple Form Data Entry'!G159</f>
        <v>0</v>
      </c>
      <c r="K105" s="82">
        <f>'2a.  Simple Form Data Entry'!H159</f>
        <v>0</v>
      </c>
      <c r="L105" s="303">
        <f t="shared" si="25"/>
        <v>0</v>
      </c>
      <c r="P105" s="42"/>
      <c r="Q105" s="296"/>
      <c r="R105" s="427">
        <f>'2a.  Simple Form Data Entry'!J159</f>
        <v>0</v>
      </c>
      <c r="S105" s="428"/>
      <c r="T105" s="42"/>
    </row>
    <row r="106" spans="1:20" ht="13.5" hidden="1" x14ac:dyDescent="0.3">
      <c r="A106" s="99" t="str">
        <f>IF('2a.  Simple Form Data Entry'!C160="", "   ",'2a.  Simple Form Data Entry'!C160)</f>
        <v xml:space="preserve">   </v>
      </c>
      <c r="B106" s="75"/>
      <c r="C106" s="75"/>
      <c r="D106" s="177" t="str">
        <f>IF(A106="   ", "   ",  IF(A106='2a.  Simple Form Data Entry'!$G$21, '2a.  Simple Form Data Entry'!J$21, IF(A106='2a.  Simple Form Data Entry'!$G$22,'2a.  Simple Form Data Entry'!J$22, IF(A106='2a.  Simple Form Data Entry'!$G$23, '2a.  Simple Form Data Entry'!J$23, IF(A106='2a.  Simple Form Data Entry'!$G$24, '2a.  Simple Form Data Entry'!$J$24, IF(A106='2a.  Simple Form Data Entry'!$G$25,'2a.  Simple Form Data Entry'!J$25, IF(A106='2a.  Simple Form Data Entry'!$G$26,'2a.  Simple Form Data Entry'!J$26, "   ")))))))</f>
        <v xml:space="preserve">   </v>
      </c>
      <c r="E106" s="89" t="str">
        <f>IF(A106="   ", "   ",  IF(A106='2a.  Simple Form Data Entry'!$G$21, '2a.  Simple Form Data Entry'!K$21, IF(A106='2a.  Simple Form Data Entry'!$G$22,'2a.  Simple Form Data Entry'!K$22, IF(A106='2a.  Simple Form Data Entry'!$G$23, '2a.  Simple Form Data Entry'!K$23, IF(A106='2a.  Simple Form Data Entry'!$G$24, '2a.  Simple Form Data Entry'!$K$24, IF(A106='2a.  Simple Form Data Entry'!G$25,'2a.  Simple Form Data Entry'!K$25, IF(A106='2a.  Simple Form Data Entry'!G$26,'2a.  Simple Form Data Entry'!K$26, "   ")))))))</f>
        <v xml:space="preserve">   </v>
      </c>
      <c r="F106" s="177" t="str">
        <f>IF(A106="   ", "   ",  IF(A106='2a.  Simple Form Data Entry'!$G$21, '2a.  Simple Form Data Entry'!L$21, IF(A106='2a.  Simple Form Data Entry'!$G$22,'2a.  Simple Form Data Entry'!L$22, IF(A106='2a.  Simple Form Data Entry'!$G$23, '2a.  Simple Form Data Entry'!L$23, IF(A106='2a.  Simple Form Data Entry'!$G$24, '2a.  Simple Form Data Entry'!$L$24, IF(A106='2a.  Simple Form Data Entry'!G$25,'2a.  Simple Form Data Entry'!L$25, IF(A106='2a.  Simple Form Data Entry'!G$26,'2a.  Simple Form Data Entry'!L$26, "   ")))))))</f>
        <v xml:space="preserve">   </v>
      </c>
      <c r="G106" s="90" t="str">
        <f>IF('2a.  Simple Form Data Entry'!C160="", "   ", '2a.  Simple Form Data Entry'!D160)</f>
        <v xml:space="preserve">   </v>
      </c>
      <c r="H106" s="199" t="str">
        <f>IF('2a.  Simple Form Data Entry'!E160=0, "  ", '2a.  Simple Form Data Entry'!E160)</f>
        <v xml:space="preserve">  </v>
      </c>
      <c r="I106" s="309"/>
      <c r="J106" s="82">
        <f>'2a.  Simple Form Data Entry'!G160</f>
        <v>0</v>
      </c>
      <c r="K106" s="82">
        <f>'2a.  Simple Form Data Entry'!H160</f>
        <v>0</v>
      </c>
      <c r="L106" s="303">
        <f t="shared" si="25"/>
        <v>0</v>
      </c>
      <c r="P106" s="42"/>
      <c r="Q106" s="296"/>
      <c r="R106" s="427">
        <f>'2a.  Simple Form Data Entry'!J160</f>
        <v>0</v>
      </c>
      <c r="S106" s="428"/>
      <c r="T106" s="42"/>
    </row>
    <row r="107" spans="1:20" ht="13.5" hidden="1" x14ac:dyDescent="0.3">
      <c r="A107" s="99" t="str">
        <f>IF('2a.  Simple Form Data Entry'!C161="", "   ",'2a.  Simple Form Data Entry'!C161)</f>
        <v xml:space="preserve">   </v>
      </c>
      <c r="B107" s="75"/>
      <c r="C107" s="75"/>
      <c r="D107" s="177" t="str">
        <f>IF(A107="   ", "   ",  IF(A107='2a.  Simple Form Data Entry'!$G$21, '2a.  Simple Form Data Entry'!J$21, IF(A107='2a.  Simple Form Data Entry'!$G$22,'2a.  Simple Form Data Entry'!J$22, IF(A107='2a.  Simple Form Data Entry'!$G$23, '2a.  Simple Form Data Entry'!J$23, IF(A107='2a.  Simple Form Data Entry'!$G$24, '2a.  Simple Form Data Entry'!$J$24, IF(A107='2a.  Simple Form Data Entry'!$G$25,'2a.  Simple Form Data Entry'!J$25, IF(A107='2a.  Simple Form Data Entry'!$G$26,'2a.  Simple Form Data Entry'!J$26, "   ")))))))</f>
        <v xml:space="preserve">   </v>
      </c>
      <c r="E107" s="89" t="str">
        <f>IF(A107="   ", "   ",  IF(A107='2a.  Simple Form Data Entry'!$G$21, '2a.  Simple Form Data Entry'!K$21, IF(A107='2a.  Simple Form Data Entry'!$G$22,'2a.  Simple Form Data Entry'!K$22, IF(A107='2a.  Simple Form Data Entry'!$G$23, '2a.  Simple Form Data Entry'!K$23, IF(A107='2a.  Simple Form Data Entry'!$G$24, '2a.  Simple Form Data Entry'!$K$24, IF(A107='2a.  Simple Form Data Entry'!G$25,'2a.  Simple Form Data Entry'!K$25, IF(A107='2a.  Simple Form Data Entry'!G$26,'2a.  Simple Form Data Entry'!K$26, "   ")))))))</f>
        <v xml:space="preserve">   </v>
      </c>
      <c r="F107" s="177" t="str">
        <f>IF(A107="   ", "   ",  IF(A107='2a.  Simple Form Data Entry'!$G$21, '2a.  Simple Form Data Entry'!L$21, IF(A107='2a.  Simple Form Data Entry'!$G$22,'2a.  Simple Form Data Entry'!L$22, IF(A107='2a.  Simple Form Data Entry'!$G$23, '2a.  Simple Form Data Entry'!L$23, IF(A107='2a.  Simple Form Data Entry'!$G$24, '2a.  Simple Form Data Entry'!$L$24, IF(A107='2a.  Simple Form Data Entry'!G$25,'2a.  Simple Form Data Entry'!L$25, IF(A107='2a.  Simple Form Data Entry'!G$26,'2a.  Simple Form Data Entry'!L$26, "   ")))))))</f>
        <v xml:space="preserve">   </v>
      </c>
      <c r="G107" s="90" t="str">
        <f>IF('2a.  Simple Form Data Entry'!C161="", "   ", '2a.  Simple Form Data Entry'!D161)</f>
        <v xml:space="preserve">   </v>
      </c>
      <c r="H107" s="199" t="str">
        <f>IF('2a.  Simple Form Data Entry'!E161=0, "  ", '2a.  Simple Form Data Entry'!E161)</f>
        <v xml:space="preserve">  </v>
      </c>
      <c r="I107" s="309"/>
      <c r="J107" s="82">
        <f>'2a.  Simple Form Data Entry'!G161</f>
        <v>0</v>
      </c>
      <c r="K107" s="82">
        <f>'2a.  Simple Form Data Entry'!H161</f>
        <v>0</v>
      </c>
      <c r="L107" s="303">
        <f t="shared" si="25"/>
        <v>0</v>
      </c>
      <c r="P107" s="42"/>
      <c r="Q107" s="296"/>
      <c r="R107" s="427">
        <f>'2a.  Simple Form Data Entry'!J161</f>
        <v>0</v>
      </c>
      <c r="S107" s="428"/>
      <c r="T107" s="42"/>
    </row>
    <row r="108" spans="1:20" ht="13.5" hidden="1" x14ac:dyDescent="0.3">
      <c r="A108" s="99" t="str">
        <f>IF('2a.  Simple Form Data Entry'!C162="", "   ",'2a.  Simple Form Data Entry'!C162)</f>
        <v xml:space="preserve">   </v>
      </c>
      <c r="B108" s="75"/>
      <c r="C108" s="75"/>
      <c r="D108" s="177" t="str">
        <f>IF(A108="   ", "   ",  IF(A108='2a.  Simple Form Data Entry'!$G$21, '2a.  Simple Form Data Entry'!J$21, IF(A108='2a.  Simple Form Data Entry'!$G$22,'2a.  Simple Form Data Entry'!J$22, IF(A108='2a.  Simple Form Data Entry'!$G$23, '2a.  Simple Form Data Entry'!J$23, IF(A108='2a.  Simple Form Data Entry'!$G$24, '2a.  Simple Form Data Entry'!$J$24, IF(A108='2a.  Simple Form Data Entry'!$G$25,'2a.  Simple Form Data Entry'!J$25, IF(A108='2a.  Simple Form Data Entry'!$G$26,'2a.  Simple Form Data Entry'!J$26, "   ")))))))</f>
        <v xml:space="preserve">   </v>
      </c>
      <c r="E108" s="89" t="str">
        <f>IF(A108="   ", "   ",  IF(A108='2a.  Simple Form Data Entry'!$G$21, '2a.  Simple Form Data Entry'!K$21, IF(A108='2a.  Simple Form Data Entry'!$G$22,'2a.  Simple Form Data Entry'!K$22, IF(A108='2a.  Simple Form Data Entry'!$G$23, '2a.  Simple Form Data Entry'!K$23, IF(A108='2a.  Simple Form Data Entry'!$G$24, '2a.  Simple Form Data Entry'!$K$24, IF(A108='2a.  Simple Form Data Entry'!G$25,'2a.  Simple Form Data Entry'!K$25, IF(A108='2a.  Simple Form Data Entry'!G$26,'2a.  Simple Form Data Entry'!K$26, "   ")))))))</f>
        <v xml:space="preserve">   </v>
      </c>
      <c r="F108" s="177" t="str">
        <f>IF(A108="   ", "   ",  IF(A108='2a.  Simple Form Data Entry'!$G$21, '2a.  Simple Form Data Entry'!L$21, IF(A108='2a.  Simple Form Data Entry'!$G$22,'2a.  Simple Form Data Entry'!L$22, IF(A108='2a.  Simple Form Data Entry'!$G$23, '2a.  Simple Form Data Entry'!L$23, IF(A108='2a.  Simple Form Data Entry'!$G$24, '2a.  Simple Form Data Entry'!$L$24, IF(A108='2a.  Simple Form Data Entry'!G$25,'2a.  Simple Form Data Entry'!L$25, IF(A108='2a.  Simple Form Data Entry'!G$26,'2a.  Simple Form Data Entry'!L$26, "   ")))))))</f>
        <v xml:space="preserve">   </v>
      </c>
      <c r="G108" s="90" t="str">
        <f>IF('2a.  Simple Form Data Entry'!C162="", "   ", '2a.  Simple Form Data Entry'!D162)</f>
        <v xml:space="preserve">   </v>
      </c>
      <c r="H108" s="199" t="str">
        <f>IF('2a.  Simple Form Data Entry'!E162=0, "  ", '2a.  Simple Form Data Entry'!E162)</f>
        <v xml:space="preserve">  </v>
      </c>
      <c r="I108" s="309"/>
      <c r="J108" s="82">
        <f>'2a.  Simple Form Data Entry'!G162</f>
        <v>0</v>
      </c>
      <c r="K108" s="82">
        <f>'2a.  Simple Form Data Entry'!H162</f>
        <v>0</v>
      </c>
      <c r="L108" s="303">
        <f t="shared" si="25"/>
        <v>0</v>
      </c>
      <c r="P108" s="42"/>
      <c r="Q108" s="296"/>
      <c r="R108" s="427">
        <f>'2a.  Simple Form Data Entry'!J162</f>
        <v>0</v>
      </c>
      <c r="S108" s="428"/>
      <c r="T108" s="42"/>
    </row>
    <row r="109" spans="1:20" ht="14" thickBot="1" x14ac:dyDescent="0.35">
      <c r="A109" s="6"/>
      <c r="B109" s="7"/>
      <c r="C109" s="290" t="s">
        <v>4</v>
      </c>
      <c r="D109" s="43"/>
      <c r="E109" s="43"/>
      <c r="F109" s="43"/>
      <c r="G109" s="43"/>
      <c r="H109" s="206"/>
      <c r="I109" s="310"/>
      <c r="J109" s="66">
        <f>SUM(J103:J108)</f>
        <v>0</v>
      </c>
      <c r="K109" s="66">
        <f>SUM(K103:K108)</f>
        <v>0</v>
      </c>
      <c r="L109" s="304">
        <f t="shared" si="25"/>
        <v>0</v>
      </c>
      <c r="P109" s="42"/>
      <c r="Q109" s="297"/>
      <c r="R109" s="440">
        <f>SUM(R103:S107)</f>
        <v>0</v>
      </c>
      <c r="S109" s="441"/>
      <c r="T109" s="42"/>
    </row>
    <row r="110" spans="1:20" ht="3" customHeight="1" x14ac:dyDescent="0.3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 x14ac:dyDescent="0.3">
      <c r="A111" s="314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 x14ac:dyDescent="0.25">
      <c r="A112" s="313" t="s">
        <v>132</v>
      </c>
      <c r="B112" s="438" t="str">
        <f>IF('2a.  Simple Form Data Entry'!G39="Y", "See note 5 below.", '2a.  Simple Form Data Entry'!D43)</f>
        <v>An NPV analysis was not performed because this is a lease for PSERN use of KC property for operation of their system.</v>
      </c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5"/>
    </row>
    <row r="113" spans="1:20" ht="13.5" x14ac:dyDescent="0.3">
      <c r="A113" s="68" t="s">
        <v>112</v>
      </c>
      <c r="B113" s="433" t="s">
        <v>138</v>
      </c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5"/>
    </row>
    <row r="114" spans="1:20" ht="15" customHeight="1" x14ac:dyDescent="0.3">
      <c r="A114" s="69" t="s">
        <v>52</v>
      </c>
      <c r="B114" s="434" t="s">
        <v>115</v>
      </c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5"/>
    </row>
    <row r="115" spans="1:20" ht="13.5" x14ac:dyDescent="0.3">
      <c r="A115" s="69" t="s">
        <v>113</v>
      </c>
      <c r="B115" s="435" t="str">
        <f>IF(OR('2a.  Simple Form Data Entry'!D52="Y",'2a.  Simple Form Data Entry'!D54="Y"), CONCATENATE('2a.  Simple Form Data Entry'!E204,'2a.  Simple Form Data Entry'!E205), "This transaction does not require the use of fund balance or reallocated grant funding.")</f>
        <v>This transaction does not require the use of fund balance or reallocated grant funding.</v>
      </c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5"/>
    </row>
    <row r="116" spans="1:20" ht="13.5" customHeight="1" x14ac:dyDescent="0.25">
      <c r="A116" s="67" t="s">
        <v>114</v>
      </c>
      <c r="B116" s="422" t="str">
        <f>IF('2a.  Simple Form Data Entry'!F166="Y", '2a.  Simple Form Data Entry'!C195, 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5"/>
    </row>
    <row r="117" spans="1:20" ht="16.5" customHeight="1" x14ac:dyDescent="0.25">
      <c r="A117" s="67" t="s">
        <v>117</v>
      </c>
      <c r="B117" s="421" t="s">
        <v>111</v>
      </c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5"/>
    </row>
    <row r="118" spans="1:20" ht="14.25" customHeight="1" x14ac:dyDescent="0.25">
      <c r="A118" s="67"/>
      <c r="B118" s="439" t="str">
        <f>'2a.  Simple Form Data Entry'!C174</f>
        <v>-  This is a ground lease between the PSERN Operator and King County.  The PSERN Operator will pay annual rent to King County starting at $16,000 with annual 2% escalations.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20" ht="13.5" x14ac:dyDescent="0.25">
      <c r="A119" s="67"/>
      <c r="B119" s="439" t="str">
        <f>'2a.  Simple Form Data Entry'!C175</f>
        <v>-  King County will assign, sell and transfer certain premises-related assets, improvements and agreements to the PSERN Operator through the Assignment and Bill of Sale included with the lease.</v>
      </c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20" ht="12.75" customHeight="1" x14ac:dyDescent="0.25">
      <c r="A120" s="67"/>
      <c r="B120" s="439" t="str">
        <f>'2a.  Simple Form Data Entry'!C176</f>
        <v>-  King County KCIT Radio Communications will realize cost savings from no longer operating and maintaining this site.</v>
      </c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20" ht="15" customHeight="1" x14ac:dyDescent="0.25">
      <c r="A121" s="67"/>
      <c r="B121" s="439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20" ht="13.5" x14ac:dyDescent="0.25">
      <c r="A122" s="67"/>
      <c r="B122" s="439"/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5"/>
    </row>
    <row r="123" spans="1:20" ht="13.5" x14ac:dyDescent="0.25">
      <c r="A123" s="67"/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20" ht="13.5" x14ac:dyDescent="0.25">
      <c r="A124" t="str">
        <f>IF('2a.  Simple Form Data Entry'!C180="", " ", "6.")</f>
        <v xml:space="preserve"> </v>
      </c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20" ht="13.5" x14ac:dyDescent="0.25">
      <c r="A125" s="69"/>
      <c r="B125" s="439"/>
      <c r="C125" s="439"/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20" ht="13.5" x14ac:dyDescent="0.25">
      <c r="A126" s="6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20" ht="13.5" x14ac:dyDescent="0.25">
      <c r="A127" s="69"/>
      <c r="D127" s="53"/>
      <c r="E127" s="49"/>
      <c r="F127" s="49"/>
    </row>
    <row r="128" spans="1:20" x14ac:dyDescent="0.25">
      <c r="D128" s="53"/>
      <c r="E128" s="49"/>
      <c r="F128" s="49"/>
    </row>
    <row r="129" spans="3:6" ht="13" x14ac:dyDescent="0.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honeticPr fontId="0" type="noConversion"/>
  <printOptions horizontalCentered="1"/>
  <pageMargins left="0.5" right="0.5" top="0.5" bottom="0.5" header="0.5" footer="0.25"/>
  <pageSetup scale="53" orientation="landscape" copies="2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www.w3.org/XML/1998/namespace"/>
    <ds:schemaRef ds:uri="http://purl.org/dc/dcmitype/"/>
    <ds:schemaRef ds:uri="cc811197-5a73-4d86-a206-c117da05ddaa"/>
    <ds:schemaRef ds:uri="4014f290-5a86-44a6-bf90-5365310a716f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00C41C04-C7C9-4D0D-A2F6-4115F3DB477C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DB4F6C6C-21E4-4E5E-9D88-2647D5331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 Instructions</vt:lpstr>
      <vt:lpstr>2a.  Simple Form Data Entry</vt:lpstr>
      <vt:lpstr>3a.  Simple Form Fiscal Note</vt:lpstr>
      <vt:lpstr>'3a.  Simple Form Fiscal Note'!Print_Area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creator>Jos Mapranath</dc:creator>
  <cp:lastModifiedBy>Bender, Sid</cp:lastModifiedBy>
  <cp:lastPrinted>2015-03-19T18:52:03Z</cp:lastPrinted>
  <dcterms:created xsi:type="dcterms:W3CDTF">1999-06-02T23:29:55Z</dcterms:created>
  <dcterms:modified xsi:type="dcterms:W3CDTF">2022-06-05T05:09:38Z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65279509-8afb-48c7-a897-f986e015cba7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