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c1-my.sharepoint.com/personal/sharon_daly_kingcounty_gov/Documents/Desktop/2022-0172 Sewer Rate and Capacity Charge/"/>
    </mc:Choice>
  </mc:AlternateContent>
  <xr:revisionPtr revIDLastSave="0" documentId="8_{3F928E63-0C51-40CD-90C5-DCD44B9628EF}" xr6:coauthVersionLast="47" xr6:coauthVersionMax="47" xr10:uidLastSave="{00000000-0000-0000-0000-000000000000}"/>
  <bookViews>
    <workbookView xWindow="-120" yWindow="-120" windowWidth="29040" windowHeight="15840" tabRatio="871" xr2:uid="{AC2B718E-3A08-4358-8E48-0A4254C6C1D0}"/>
  </bookViews>
  <sheets>
    <sheet name="Attachment A" sheetId="30" r:id="rId1"/>
  </sheets>
  <externalReferences>
    <externalReference r:id="rId2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w1" hidden="1">{"cxtransfer",#N/A,FALSE,"ReorgRevisted"}</definedName>
    <definedName name="_w2" hidden="1">{"cxtransfer",#N/A,FALSE,"ReorgRevisted"}</definedName>
    <definedName name="a" hidden="1">{"cxtransfer",#N/A,FALSE,"ReorgRevisted"}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gency">#REF!</definedName>
    <definedName name="allinalert">OFFSET(#REF!,,,,years)</definedName>
    <definedName name="allindsc">OFFSET(#REF!,,,,years)</definedName>
    <definedName name="allinreq">OFFSET(#REF!,,,,years)</definedName>
    <definedName name="allintarget">OFFSET(#REF!,,,,years)</definedName>
    <definedName name="amconvey">OFFSET(#REF!,,,,years)</definedName>
    <definedName name="amplants">OFFSET(#REF!,,,,years)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fda" hidden="1">{"NonWhole",#N/A,FALSE,"ReorgRevisted"}</definedName>
    <definedName name="assetyear">#REF!</definedName>
    <definedName name="av" hidden="1">{"NonWhole",#N/A,FALSE,"ReorgRevisted"}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ien_amcon">OFFSET(#REF!,,,,years)</definedName>
    <definedName name="bien_amplant">OFFSET(#REF!,,,,years)</definedName>
    <definedName name="bien_bond">OFFSET(#REF!,,,,years)</definedName>
    <definedName name="bien_capimp">OFFSET(#REF!,,,,years)</definedName>
    <definedName name="bien_cash">OFFSET(#REF!,,,,years)</definedName>
    <definedName name="bien_grant">OFFSET(#REF!,,,,years)</definedName>
    <definedName name="bien_open">OFFSET(#REF!,,,,years)</definedName>
    <definedName name="bien_plan">OFFSET(#REF!,,,,years)</definedName>
    <definedName name="bien_regul">OFFSET(#REF!,,,,years)</definedName>
    <definedName name="bien_resil">OFFSET(#REF!,,,,years)</definedName>
    <definedName name="bien_resource">OFFSET(#REF!,,,,years)</definedName>
    <definedName name="bien_srf">OFFSET(#REF!,,,,years)</definedName>
    <definedName name="bien_wifia">OFFSET(#REF!,,,,years)</definedName>
    <definedName name="bondfund">OFFSET(#REF!,,,,years)</definedName>
    <definedName name="bt" hidden="1">{"Dis",#N/A,FALSE,"ReorgRevisted"}</definedName>
    <definedName name="BTT" hidden="1">{"NonWhole",#N/A,FALSE,"ReorgRevisted"}</definedName>
    <definedName name="BudgetFinancialPlan" hidden="1">{"cxtransfer",#N/A,FALSE,"ReorgRevisted"}</definedName>
    <definedName name="BudgetFinPlan" hidden="1">{"cxtransfer",#N/A,FALSE,"ReorgRevisted"}</definedName>
    <definedName name="capimp">OFFSET(#REF!,,,,years)</definedName>
    <definedName name="capres">OFFSET(#REF!,,,,years)</definedName>
    <definedName name="cashcip">OFFSET(#REF!,,,,years)</definedName>
    <definedName name="cashfund1">OFFSET(#REF!,,,,years)</definedName>
    <definedName name="cashfund2">OFFSET(#REF!,,,,years)</definedName>
    <definedName name="cashfundtarget">OFFSET(#REF!,,,,years)</definedName>
    <definedName name="cc" hidden="1">{"NonWhole",#N/A,FALSE,"ReorgRevisted"}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urrev">OFFSET(#REF!,,,,years)</definedName>
    <definedName name="cxs" hidden="1">{"Whole",#N/A,FALSE,"ReorgRevisted"}</definedName>
    <definedName name="d" hidden="1">{"NonWhole",#N/A,FALSE,"ReorgRevisted"}</definedName>
    <definedName name="ddd.ext" hidden="1">{"NonWhole",#N/A,FALSE,"ReorgRevisted"}</definedName>
    <definedName name="debtres">OFFSET(#REF!,,,,years)</definedName>
    <definedName name="debttype">#REF!</definedName>
    <definedName name="donya" hidden="1">{"Whole",#N/A,FALSE,"ReorgRevisted"}</definedName>
    <definedName name="dtaratio_1">OFFSET(#REF!,,,,years)</definedName>
    <definedName name="dtaratio_2">OFFSET(#REF!,,,,years)</definedName>
    <definedName name="e" hidden="1">{"Whole",#N/A,FALSE,"ReorgRevisted"}</definedName>
    <definedName name="edebt">OFFSET(#REF!,,,,years)</definedName>
    <definedName name="efg" hidden="1">{"cxtransfer",#N/A,FALSE,"ReorgRevisted"}</definedName>
    <definedName name="exist_debtouts">OFFSET(#REF!,,,,years)</definedName>
    <definedName name="existingdebt">OFFSET(#REF!,,,,years)</definedName>
    <definedName name="expinflate">#REF!</definedName>
    <definedName name="FinPlan" hidden="1">{"Whole",#N/A,FALSE,"ReorgRevisted"}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S" hidden="1">{"Dis",#N/A,FALSE,"ReorgRevisted"}</definedName>
    <definedName name="gg" hidden="1">{"Dis",#N/A,FALSE,"ReorgRevisted"}</definedName>
    <definedName name="grantfund">OFFSET(#REF!,,,,years)</definedName>
    <definedName name="graphstart">#REF!</definedName>
    <definedName name="HazWaste" hidden="1">{"cxtransfer",#N/A,FALSE,"ReorgRevisted"}</definedName>
    <definedName name="iii" hidden="1">{"Dis",#N/A,FALSE,"ReorgRevisted"}</definedName>
    <definedName name="inflateoption">#REF!</definedName>
    <definedName name="inn" hidden="1">{"NonWhole",#N/A,FALSE,"ReorgRevisted"}</definedName>
    <definedName name="k" hidden="1">{"NonWhole",#N/A,FALSE,"ReorgRevisted"}</definedName>
    <definedName name="kk" hidden="1">{"cxtransfer",#N/A,FALSE,"ReorgRevisted"}</definedName>
    <definedName name="maxtarget">OFFSET(#REF!,,,,years)</definedName>
    <definedName name="mental" hidden="1">{"NonWhole",#N/A,FALSE,"ReorgRevisted"}</definedName>
    <definedName name="minallin">OFFSET(#REF!,,,,years)</definedName>
    <definedName name="mintarget">OFFSET(#REF!,,,,years)</definedName>
    <definedName name="model">#REF!</definedName>
    <definedName name="Monthly_Ind_Ins">58.01</definedName>
    <definedName name="Monthly_Medical">1142</definedName>
    <definedName name="ndebt">OFFSET(#REF!,,,,years)</definedName>
    <definedName name="netcash">OFFSET(#REF!,,,,years)</definedName>
    <definedName name="new_debtouts">OFFSET(#REF!,,,,years)</definedName>
    <definedName name="newdebt">OFFSET(#REF!,,,,years)</definedName>
    <definedName name="ob" hidden="1">{"cxtransfer",#N/A,FALSE,"ReorgRevisted"}</definedName>
    <definedName name="omexp">OFFSET(#REF!,,,,years)</definedName>
    <definedName name="operen">OFFSET(#REF!,,,,years)</definedName>
    <definedName name="opres">OFFSET(#REF!,,,,years)</definedName>
    <definedName name="p" hidden="1">{"Dis",#N/A,FALSE,"ReorgRevisted"}</definedName>
    <definedName name="PERS_Percent">0.0613</definedName>
    <definedName name="planadmin">OFFSET(#REF!,,,,years)</definedName>
    <definedName name="prorev">OFFSET(#REF!,,,,years)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gulatory">OFFSET(#REF!,,,,years)</definedName>
    <definedName name="remprincipal_1">OFFSET(#REF!,,,,years)</definedName>
    <definedName name="remprincipal_2">OFFSET(#REF!,,,,years)</definedName>
    <definedName name="rename" hidden="1">{"NonWhole",#N/A,FALSE,"ReorgRevisted"}</definedName>
    <definedName name="resiliency">OFFSET(#REF!,,,,years)</definedName>
    <definedName name="resource">OFFSET(#REF!,,,,years)</definedName>
    <definedName name="revinflate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werrate_c">OFFSET(#REF!,,,,years)</definedName>
    <definedName name="sewerrate_s">OFFSET(#REF!,,,,years)</definedName>
    <definedName name="sick.sick" hidden="1">{"Whole",#N/A,FALSE,"ReorgRevisted"}</definedName>
    <definedName name="sod" hidden="1">{"NonWhole",#N/A,FALSE,"ReorgRevisted"}</definedName>
    <definedName name="srffund">OFFSET(#REF!,,,,years)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TextRefCopyRangeCount" hidden="1">108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ifiafund">OFFSET(#REF!,,,,years)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hidden="1">{"Dis",#N/A,FALSE,"ReorgRevisted"}</definedName>
    <definedName name="wsn.cx" hidden="1">{"cxtransfer",#N/A,FALSE,"ReorgRevisted"}</definedName>
    <definedName name="x" hidden="1">{"cxtransfer",#N/A,FALSE,"ReorgRevisted"}</definedName>
    <definedName name="xls" hidden="1">{"cxtransfer",#N/A,FALSE,"ReorgRevisted"}</definedName>
    <definedName name="XREF_COLUMN_3" hidden="1">'[1]SRF Fund Loan Summary (4)'!#REF!</definedName>
    <definedName name="XRefColumnsCount" hidden="1">3</definedName>
    <definedName name="XRefCopy3" hidden="1">'[1]SRF Fund Loan Summary (4)'!#REF!</definedName>
    <definedName name="XRefCopy4" hidden="1">'[1]SRF Fund Loan Summary (4)'!#REF!</definedName>
    <definedName name="XRefCopyRangeCount" hidden="1">4</definedName>
    <definedName name="XRefPasteRangeCount" hidden="1">3</definedName>
    <definedName name="xxx" hidden="1">{"Dis",#N/A,FALSE,"ReorgRevisted"}</definedName>
    <definedName name="y" hidden="1">{"cxtransfer",#N/A,FALSE,"ReorgRevisted"}</definedName>
    <definedName name="years">#REF!</definedName>
    <definedName name="yes" hidden="1">{"Dis",#N/A,FALSE,"ReorgRevisted"}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30" l="1"/>
  <c r="D3" i="30" l="1"/>
  <c r="E3" i="30" s="1"/>
  <c r="F3" i="30" s="1"/>
  <c r="G3" i="30" s="1"/>
  <c r="H3" i="30" s="1"/>
  <c r="I3" i="30" s="1"/>
  <c r="J3" i="30" s="1"/>
  <c r="K3" i="30" s="1"/>
  <c r="L3" i="30" s="1"/>
  <c r="M3" i="30" s="1"/>
  <c r="C19" i="30" l="1"/>
  <c r="C57" i="30" l="1"/>
  <c r="C27" i="30" l="1"/>
  <c r="C29" i="30" s="1"/>
  <c r="C32" i="30" s="1"/>
  <c r="C60" i="30" l="1"/>
  <c r="C34" i="30"/>
  <c r="D57" i="30" l="1"/>
  <c r="D19" i="30" l="1"/>
  <c r="D27" i="30" l="1"/>
  <c r="D29" i="30" s="1"/>
  <c r="D32" i="30" s="1"/>
  <c r="D60" i="30" l="1"/>
  <c r="D34" i="30"/>
  <c r="E57" i="30" l="1"/>
  <c r="E19" i="30" l="1"/>
  <c r="E27" i="30" l="1"/>
  <c r="E29" i="30" s="1"/>
  <c r="E32" i="30" s="1"/>
  <c r="E34" i="30" l="1"/>
  <c r="E60" i="30"/>
  <c r="F57" i="30" l="1"/>
  <c r="F19" i="30" l="1"/>
  <c r="F27" i="30" l="1"/>
  <c r="F29" i="30" s="1"/>
  <c r="F32" i="30" s="1"/>
  <c r="F34" i="30" l="1"/>
  <c r="F60" i="30"/>
  <c r="G57" i="30" l="1"/>
  <c r="G19" i="30" l="1"/>
  <c r="G27" i="30" l="1"/>
  <c r="G29" i="30" s="1"/>
  <c r="G32" i="30" s="1"/>
  <c r="G60" i="30" l="1"/>
  <c r="G34" i="30"/>
  <c r="H57" i="30" l="1"/>
  <c r="H19" i="30" l="1"/>
  <c r="H27" i="30" l="1"/>
  <c r="H29" i="30" s="1"/>
  <c r="H32" i="30" s="1"/>
  <c r="H60" i="30" l="1"/>
  <c r="I57" i="30" l="1"/>
  <c r="I19" i="30" l="1"/>
  <c r="I27" i="30" l="1"/>
  <c r="I29" i="30" s="1"/>
  <c r="I32" i="30" s="1"/>
  <c r="I34" i="30" l="1"/>
  <c r="I60" i="30" l="1"/>
  <c r="J57" i="30" l="1"/>
  <c r="J19" i="30" l="1"/>
  <c r="J27" i="30" l="1"/>
  <c r="J29" i="30" s="1"/>
  <c r="J32" i="30" s="1"/>
  <c r="J34" i="30" l="1"/>
  <c r="J60" i="30" l="1"/>
  <c r="K57" i="30" l="1"/>
  <c r="K19" i="30" l="1"/>
  <c r="K27" i="30" l="1"/>
  <c r="K29" i="30" s="1"/>
  <c r="K32" i="30" s="1"/>
  <c r="K34" i="30" l="1"/>
  <c r="K60" i="30" l="1"/>
  <c r="L57" i="30" l="1"/>
  <c r="L19" i="30" l="1"/>
  <c r="L27" i="30" l="1"/>
  <c r="L29" i="30" s="1"/>
  <c r="L32" i="30" s="1"/>
  <c r="L34" i="30" l="1"/>
  <c r="L60" i="30" l="1"/>
  <c r="M57" i="30" l="1"/>
  <c r="M19" i="30" l="1"/>
  <c r="M27" i="30" l="1"/>
  <c r="M29" i="30" s="1"/>
  <c r="M32" i="30" s="1"/>
  <c r="M60" i="30" l="1"/>
  <c r="M34" i="30"/>
</calcChain>
</file>

<file path=xl/sharedStrings.xml><?xml version="1.0" encoding="utf-8"?>
<sst xmlns="http://schemas.openxmlformats.org/spreadsheetml/2006/main" count="68" uniqueCount="56">
  <si>
    <t>King County Wastewater Treatment Division</t>
  </si>
  <si>
    <t>Industrial Waste</t>
  </si>
  <si>
    <t>X</t>
  </si>
  <si>
    <t>Projected</t>
  </si>
  <si>
    <t>O&amp;M Expenses</t>
  </si>
  <si>
    <t>Existing Debt Service</t>
  </si>
  <si>
    <t>Beginning Balance</t>
  </si>
  <si>
    <t>Ending Balance</t>
  </si>
  <si>
    <t>Investment Income</t>
  </si>
  <si>
    <t>New Debt Service</t>
  </si>
  <si>
    <t>Resource Recovery</t>
  </si>
  <si>
    <t>Revenue</t>
  </si>
  <si>
    <t>Monthly Sewer Rate</t>
  </si>
  <si>
    <t>WIFIA Proceeds</t>
  </si>
  <si>
    <t>Capital Expenditures</t>
  </si>
  <si>
    <t>Capital Liquidity Reserve</t>
  </si>
  <si>
    <t>Rate Increase</t>
  </si>
  <si>
    <t>Residential Customer Equivalents (RCEs)</t>
  </si>
  <si>
    <t xml:space="preserve">Sewer Rate </t>
  </si>
  <si>
    <t>Capacity Charge</t>
  </si>
  <si>
    <t>Other Income</t>
  </si>
  <si>
    <t>Use (Transfer to) Rate Stabilization Reserve</t>
  </si>
  <si>
    <t>Total - Revenue</t>
  </si>
  <si>
    <t xml:space="preserve">Expenditures &amp; Transfers </t>
  </si>
  <si>
    <t>Debt Retirement/ Defeasance Use of Cash</t>
  </si>
  <si>
    <t>Minimum Operating Reserve Contribution</t>
  </si>
  <si>
    <t>Total - Expenditures &amp; Transfers</t>
  </si>
  <si>
    <t>Debt Service Coverage - All-In Debt Service</t>
  </si>
  <si>
    <t>Water Quality Operating Liquidity Reserve</t>
  </si>
  <si>
    <t>Rate Stabilization Reserve Account</t>
  </si>
  <si>
    <t>State Loan Proceeds</t>
  </si>
  <si>
    <t>Commercial Paper / Interim Financing</t>
  </si>
  <si>
    <t>Retirement of Interim Financing</t>
  </si>
  <si>
    <t>Net Bond Proceeds</t>
  </si>
  <si>
    <t>Emergency Capital Reserve</t>
  </si>
  <si>
    <t xml:space="preserve">Debt Service Coverage - Parity Bonds (Senior Lien) </t>
  </si>
  <si>
    <t xml:space="preserve">Net Cash Flow </t>
  </si>
  <si>
    <t>Variable Rate Debt Proceeds</t>
  </si>
  <si>
    <t>Grants, Settlements, and Other</t>
  </si>
  <si>
    <t>Revenue Bonds Reserve Account</t>
  </si>
  <si>
    <t>Operating Financial Plan - 4611 ($ '000)</t>
  </si>
  <si>
    <t>Capital Funding Plan - 3611 &amp; 3612 ($ '000)</t>
  </si>
  <si>
    <t>Net Cash Flow</t>
  </si>
  <si>
    <t xml:space="preserve">Debt Reserve Contribution/(Requirement) </t>
  </si>
  <si>
    <t>Ending Balance Before Transfers</t>
  </si>
  <si>
    <t>Ending Reserve Balances</t>
  </si>
  <si>
    <t>State Revolving Fund Reserve Account</t>
  </si>
  <si>
    <t>Rate Proposal</t>
  </si>
  <si>
    <t>Year-end Transfers from Operating Fund</t>
  </si>
  <si>
    <t xml:space="preserve">Beginning Balance </t>
  </si>
  <si>
    <r>
      <t>Policy Cash-Funded Capital (Transfer to Capital Fund)</t>
    </r>
    <r>
      <rPr>
        <vertAlign val="superscript"/>
        <sz val="9.35"/>
        <rFont val="Calibri"/>
        <family val="2"/>
      </rPr>
      <t>1</t>
    </r>
  </si>
  <si>
    <r>
      <rPr>
        <vertAlign val="superscript"/>
        <sz val="9.35"/>
        <rFont val="Calibri"/>
        <family val="2"/>
      </rPr>
      <t>1</t>
    </r>
    <r>
      <rPr>
        <sz val="11"/>
        <rFont val="Calibri"/>
        <family val="2"/>
        <scheme val="minor"/>
      </rPr>
      <t>Includes target 40% capital funding from rates, plus excess transfer from the operating reserve in 2022</t>
    </r>
  </si>
  <si>
    <t>Adopted</t>
  </si>
  <si>
    <t>Wastewater Treatment Division Financial Plan</t>
  </si>
  <si>
    <t>Attachment A</t>
  </si>
  <si>
    <t>Financial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</si>
</sst>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General_)"/>
    <numFmt numFmtId="168" formatCode="#,##0.0,;\(#,##0.0,\)"/>
    <numFmt numFmtId="169" formatCode="#,##0.00000_);\(#,##0.00000\)"/>
    <numFmt numFmtId="170" formatCode="_(&quot;$&quot;* #,##0.000_);_(&quot;$&quot;* \(#,##0.000\);_(&quot;$&quot;* &quot;-&quot;??_);_(@_)"/>
    <numFmt numFmtId="171" formatCode="&quot;$&quot;* #,##0_);[Red]&quot;$&quot;* \(#,##0\);&quot;$&quot;* \-0\-_)"/>
    <numFmt numFmtId="172" formatCode="#,##0_);\(#,##0\);\-0\-_)"/>
    <numFmt numFmtId="173" formatCode="&quot;$&quot;#,##0.0;\-&quot;$&quot;#,##0.0"/>
    <numFmt numFmtId="174" formatCode="0000"/>
    <numFmt numFmtId="175" formatCode="&quot;$&quot;#,##0\ ;\(&quot;$&quot;#,##0\)"/>
    <numFmt numFmtId="176" formatCode="#,##0.00;[Red]\(#,##0.00\)"/>
    <numFmt numFmtId="177" formatCode="00000"/>
    <numFmt numFmtId="178" formatCode="mm/dd/yy"/>
    <numFmt numFmtId="179" formatCode="000000000"/>
    <numFmt numFmtId="180" formatCode="00\-000\-000\-0"/>
    <numFmt numFmtId="181" formatCode="[&lt;=9999999]000\-0000;[&gt;9999999]\(000\)\ 000\-0000;General"/>
    <numFmt numFmtId="182" formatCode="000000"/>
    <numFmt numFmtId="183" formatCode="000"/>
    <numFmt numFmtId="184" formatCode="&quot;$&quot;* #,##0.00_);[Red]&quot;$&quot;* \(#,##0.00\)"/>
    <numFmt numFmtId="185" formatCode="0_)"/>
    <numFmt numFmtId="186" formatCode="&quot;$&quot;#,##0.00;\-&quot;$&quot;#,##0.00"/>
    <numFmt numFmtId="187" formatCode="#,##0;\(#,##0\)"/>
    <numFmt numFmtId="188" formatCode="0.00\x"/>
  </numFmts>
  <fonts count="6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2"/>
      <name val="Helv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1"/>
      <name val="Helvetica"/>
      <family val="2"/>
    </font>
    <font>
      <sz val="10"/>
      <name val="Tahoma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1"/>
      <color rgb="FF000000"/>
      <name val="Calibri"/>
      <family val="2"/>
      <scheme val="minor"/>
    </font>
    <font>
      <sz val="10"/>
      <name val="Helv"/>
    </font>
    <font>
      <b/>
      <sz val="11"/>
      <color theme="0"/>
      <name val="Calibri"/>
      <family val="2"/>
      <scheme val="minor"/>
    </font>
    <font>
      <b/>
      <sz val="11"/>
      <color rgb="FF9BE5E9"/>
      <name val="Calibri"/>
      <family val="2"/>
      <scheme val="minor"/>
    </font>
    <font>
      <sz val="11"/>
      <color rgb="FF9BE5E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vertAlign val="superscript"/>
      <sz val="9.35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4506668294322"/>
        <bgColor indexed="64"/>
      </patternFill>
    </fill>
  </fills>
  <borders count="28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auto="1"/>
      </left>
      <right/>
      <top/>
      <bottom/>
      <diagonal/>
    </border>
  </borders>
  <cellStyleXfs count="644">
    <xf numFmtId="0" fontId="0" fillId="0" borderId="0"/>
    <xf numFmtId="0" fontId="13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7" fontId="18" fillId="0" borderId="0"/>
    <xf numFmtId="167" fontId="19" fillId="0" borderId="0"/>
    <xf numFmtId="165" fontId="19" fillId="0" borderId="0"/>
    <xf numFmtId="167" fontId="20" fillId="0" borderId="0">
      <alignment horizontal="center"/>
    </xf>
    <xf numFmtId="170" fontId="18" fillId="0" borderId="11">
      <alignment horizontal="center"/>
    </xf>
    <xf numFmtId="0" fontId="21" fillId="0" borderId="0">
      <alignment horizontal="center"/>
    </xf>
    <xf numFmtId="167" fontId="22" fillId="0" borderId="0">
      <alignment horizontal="center"/>
    </xf>
    <xf numFmtId="43" fontId="11" fillId="0" borderId="0" applyFont="0" applyFill="0" applyBorder="0" applyAlignment="0" applyProtection="0"/>
    <xf numFmtId="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37" fontId="12" fillId="4" borderId="0" applyNumberFormat="0" applyFont="0" applyBorder="0" applyAlignment="0" applyProtection="0">
      <alignment horizontal="left"/>
    </xf>
    <xf numFmtId="176" fontId="11" fillId="0" borderId="11">
      <alignment horizontal="center"/>
    </xf>
    <xf numFmtId="176" fontId="11" fillId="0" borderId="11">
      <alignment horizontal="center"/>
    </xf>
    <xf numFmtId="171" fontId="14" fillId="0" borderId="12" applyFont="0" applyFill="0" applyProtection="0"/>
    <xf numFmtId="37" fontId="12" fillId="20" borderId="0" applyNumberFormat="0" applyFont="0" applyBorder="0" applyAlignment="0" applyProtection="0">
      <alignment horizontal="left"/>
    </xf>
    <xf numFmtId="37" fontId="12" fillId="21" borderId="0" applyNumberFormat="0" applyFont="0" applyBorder="0" applyAlignment="0" applyProtection="0">
      <alignment horizontal="left"/>
    </xf>
    <xf numFmtId="37" fontId="12" fillId="5" borderId="0" applyNumberFormat="0" applyFont="0" applyBorder="0" applyAlignment="0" applyProtection="0">
      <alignment horizontal="left"/>
    </xf>
    <xf numFmtId="37" fontId="12" fillId="22" borderId="0" applyNumberFormat="0" applyFont="0" applyBorder="0" applyAlignment="0" applyProtection="0">
      <alignment horizontal="left"/>
    </xf>
    <xf numFmtId="1" fontId="21" fillId="0" borderId="0">
      <alignment horizontal="center"/>
    </xf>
    <xf numFmtId="37" fontId="21" fillId="0" borderId="0"/>
    <xf numFmtId="174" fontId="24" fillId="0" borderId="11">
      <alignment horizontal="center"/>
    </xf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8" fillId="0" borderId="13">
      <alignment horizontal="center"/>
    </xf>
    <xf numFmtId="0" fontId="23" fillId="0" borderId="0">
      <alignment vertical="top"/>
    </xf>
    <xf numFmtId="165" fontId="19" fillId="19" borderId="12"/>
    <xf numFmtId="165" fontId="19" fillId="19" borderId="14"/>
    <xf numFmtId="172" fontId="14" fillId="0" borderId="9" applyFont="0" applyFill="0" applyProtection="0"/>
    <xf numFmtId="165" fontId="19" fillId="19" borderId="14"/>
    <xf numFmtId="165" fontId="19" fillId="0" borderId="15"/>
    <xf numFmtId="165" fontId="19" fillId="0" borderId="15"/>
    <xf numFmtId="165" fontId="19" fillId="19" borderId="14"/>
    <xf numFmtId="173" fontId="18" fillId="0" borderId="13">
      <alignment horizontal="center"/>
    </xf>
    <xf numFmtId="168" fontId="21" fillId="0" borderId="0"/>
    <xf numFmtId="37" fontId="12" fillId="23" borderId="0" applyNumberFormat="0" applyFont="0" applyBorder="0" applyAlignment="0" applyProtection="0">
      <alignment horizontal="left"/>
    </xf>
    <xf numFmtId="0" fontId="11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41" borderId="0" applyNumberFormat="0" applyBorder="0" applyAlignment="0" applyProtection="0"/>
    <xf numFmtId="0" fontId="28" fillId="25" borderId="0" applyNumberFormat="0" applyBorder="0" applyAlignment="0" applyProtection="0"/>
    <xf numFmtId="0" fontId="29" fillId="42" borderId="16" applyNumberFormat="0" applyAlignment="0" applyProtection="0"/>
    <xf numFmtId="0" fontId="30" fillId="43" borderId="17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6" applyNumberFormat="0" applyAlignment="0" applyProtection="0"/>
    <xf numFmtId="0" fontId="37" fillId="0" borderId="21" applyNumberFormat="0" applyFill="0" applyAlignment="0" applyProtection="0"/>
    <xf numFmtId="0" fontId="38" fillId="44" borderId="0" applyNumberFormat="0" applyBorder="0" applyAlignment="0" applyProtection="0"/>
    <xf numFmtId="0" fontId="39" fillId="0" borderId="0"/>
    <xf numFmtId="0" fontId="39" fillId="0" borderId="0"/>
    <xf numFmtId="0" fontId="6" fillId="0" borderId="0"/>
    <xf numFmtId="0" fontId="39" fillId="0" borderId="0"/>
    <xf numFmtId="0" fontId="11" fillId="45" borderId="22" applyNumberFormat="0" applyFont="0" applyAlignment="0" applyProtection="0"/>
    <xf numFmtId="0" fontId="40" fillId="42" borderId="23" applyNumberFormat="0" applyAlignment="0" applyProtection="0"/>
    <xf numFmtId="0" fontId="41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24" borderId="0" applyNumberFormat="0" applyBorder="0" applyAlignment="0" applyProtection="0"/>
    <xf numFmtId="0" fontId="25" fillId="7" borderId="0" applyNumberFormat="0" applyBorder="0" applyAlignment="0" applyProtection="0"/>
    <xf numFmtId="0" fontId="26" fillId="25" borderId="0" applyNumberFormat="0" applyBorder="0" applyAlignment="0" applyProtection="0"/>
    <xf numFmtId="0" fontId="25" fillId="9" borderId="0" applyNumberFormat="0" applyBorder="0" applyAlignment="0" applyProtection="0"/>
    <xf numFmtId="0" fontId="26" fillId="26" borderId="0" applyNumberFormat="0" applyBorder="0" applyAlignment="0" applyProtection="0"/>
    <xf numFmtId="0" fontId="25" fillId="11" borderId="0" applyNumberFormat="0" applyBorder="0" applyAlignment="0" applyProtection="0"/>
    <xf numFmtId="0" fontId="26" fillId="27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6" fillId="29" borderId="0" applyNumberFormat="0" applyBorder="0" applyAlignment="0" applyProtection="0"/>
    <xf numFmtId="0" fontId="25" fillId="17" borderId="0" applyNumberFormat="0" applyBorder="0" applyAlignment="0" applyProtection="0"/>
    <xf numFmtId="0" fontId="26" fillId="3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6" fillId="32" borderId="0" applyNumberFormat="0" applyBorder="0" applyAlignment="0" applyProtection="0"/>
    <xf numFmtId="0" fontId="25" fillId="12" borderId="0" applyNumberFormat="0" applyBorder="0" applyAlignment="0" applyProtection="0"/>
    <xf numFmtId="0" fontId="26" fillId="27" borderId="0" applyNumberFormat="0" applyBorder="0" applyAlignment="0" applyProtection="0"/>
    <xf numFmtId="0" fontId="25" fillId="14" borderId="0" applyNumberFormat="0" applyBorder="0" applyAlignment="0" applyProtection="0"/>
    <xf numFmtId="0" fontId="26" fillId="30" borderId="0" applyNumberFormat="0" applyBorder="0" applyAlignment="0" applyProtection="0"/>
    <xf numFmtId="0" fontId="25" fillId="16" borderId="0" applyNumberFormat="0" applyBorder="0" applyAlignment="0" applyProtection="0"/>
    <xf numFmtId="0" fontId="26" fillId="33" borderId="0" applyNumberFormat="0" applyBorder="0" applyAlignment="0" applyProtection="0"/>
    <xf numFmtId="0" fontId="25" fillId="18" borderId="0" applyNumberFormat="0" applyBorder="0" applyAlignment="0" applyProtection="0"/>
    <xf numFmtId="0" fontId="27" fillId="34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16" fillId="46" borderId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177" fontId="46" fillId="0" borderId="13">
      <alignment horizontal="center"/>
    </xf>
    <xf numFmtId="0" fontId="28" fillId="25" borderId="0" applyNumberFormat="0" applyBorder="0" applyAlignment="0" applyProtection="0"/>
    <xf numFmtId="0" fontId="29" fillId="42" borderId="1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11" fillId="0" borderId="0">
      <alignment horizontal="center"/>
      <protection locked="0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80" fontId="11" fillId="0" borderId="0">
      <alignment horizontal="center"/>
      <protection locked="0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179" fontId="46" fillId="0" borderId="13">
      <alignment horizontal="center"/>
    </xf>
    <xf numFmtId="0" fontId="11" fillId="0" borderId="0">
      <alignment horizontal="center"/>
    </xf>
    <xf numFmtId="0" fontId="32" fillId="26" borderId="0" applyNumberFormat="0" applyBorder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6" fillId="29" borderId="16" applyNumberFormat="0" applyAlignment="0" applyProtection="0"/>
    <xf numFmtId="0" fontId="37" fillId="0" borderId="21" applyNumberFormat="0" applyFill="0" applyAlignment="0" applyProtection="0"/>
    <xf numFmtId="0" fontId="38" fillId="44" borderId="0" applyNumberFormat="0" applyBorder="0" applyAlignment="0" applyProtection="0"/>
    <xf numFmtId="0" fontId="5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174" fontId="51" fillId="0" borderId="0"/>
    <xf numFmtId="174" fontId="51" fillId="0" borderId="0"/>
    <xf numFmtId="174" fontId="51" fillId="0" borderId="0"/>
    <xf numFmtId="174" fontId="51" fillId="0" borderId="0"/>
    <xf numFmtId="174" fontId="51" fillId="0" borderId="0"/>
    <xf numFmtId="174" fontId="5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51" fillId="0" borderId="0"/>
    <xf numFmtId="0" fontId="6" fillId="0" borderId="0"/>
    <xf numFmtId="0" fontId="6" fillId="0" borderId="0"/>
    <xf numFmtId="0" fontId="23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51" fillId="0" borderId="0"/>
    <xf numFmtId="0" fontId="11" fillId="0" borderId="0"/>
    <xf numFmtId="174" fontId="51" fillId="0" borderId="0"/>
    <xf numFmtId="174" fontId="51" fillId="0" borderId="0"/>
    <xf numFmtId="174" fontId="51" fillId="0" borderId="0"/>
    <xf numFmtId="174" fontId="51" fillId="0" borderId="0"/>
    <xf numFmtId="174" fontId="51" fillId="0" borderId="0"/>
    <xf numFmtId="174" fontId="5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6" fillId="6" borderId="10" applyNumberFormat="0" applyFont="0" applyAlignment="0" applyProtection="0"/>
    <xf numFmtId="0" fontId="11" fillId="45" borderId="22" applyNumberFormat="0" applyFont="0" applyAlignment="0" applyProtection="0"/>
    <xf numFmtId="0" fontId="6" fillId="6" borderId="10" applyNumberFormat="0" applyFont="0" applyAlignment="0" applyProtection="0"/>
    <xf numFmtId="0" fontId="6" fillId="6" borderId="10" applyNumberFormat="0" applyFont="0" applyAlignment="0" applyProtection="0"/>
    <xf numFmtId="0" fontId="6" fillId="6" borderId="10" applyNumberFormat="0" applyFont="0" applyAlignment="0" applyProtection="0"/>
    <xf numFmtId="0" fontId="6" fillId="6" borderId="10" applyNumberFormat="0" applyFont="0" applyAlignment="0" applyProtection="0"/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174" fontId="46" fillId="0" borderId="13">
      <alignment horizontal="center"/>
    </xf>
    <xf numFmtId="0" fontId="40" fillId="42" borderId="23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1" fontId="53" fillId="0" borderId="0" applyFont="0" applyFill="0" applyBorder="0" applyAlignment="0" applyProtection="0"/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182" fontId="46" fillId="0" borderId="13">
      <alignment horizontal="center"/>
    </xf>
    <xf numFmtId="42" fontId="15" fillId="0" borderId="26" applyFont="0" applyAlignment="0">
      <alignment horizontal="right"/>
    </xf>
    <xf numFmtId="0" fontId="11" fillId="0" borderId="0" applyNumberFormat="0" applyBorder="0"/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183" fontId="46" fillId="0" borderId="13">
      <alignment horizontal="center"/>
    </xf>
    <xf numFmtId="0" fontId="41" fillId="0" borderId="0" applyNumberFormat="0" applyFill="0" applyBorder="0" applyAlignment="0" applyProtection="0"/>
    <xf numFmtId="0" fontId="42" fillId="0" borderId="24" applyNumberFormat="0" applyFill="0" applyAlignment="0" applyProtection="0"/>
    <xf numFmtId="184" fontId="11" fillId="0" borderId="14" applyFont="0" applyFill="0" applyProtection="0"/>
    <xf numFmtId="41" fontId="45" fillId="0" borderId="25" applyBorder="0"/>
    <xf numFmtId="0" fontId="11" fillId="0" borderId="0"/>
    <xf numFmtId="0" fontId="5" fillId="0" borderId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" fillId="0" borderId="0"/>
  </cellStyleXfs>
  <cellXfs count="77">
    <xf numFmtId="0" fontId="0" fillId="0" borderId="0" xfId="0"/>
    <xf numFmtId="0" fontId="55" fillId="3" borderId="0" xfId="0" applyFont="1" applyFill="1" applyAlignment="1">
      <alignment vertical="center"/>
    </xf>
    <xf numFmtId="0" fontId="55" fillId="3" borderId="0" xfId="0" applyFont="1" applyFill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39" fontId="57" fillId="0" borderId="0" xfId="4" applyNumberFormat="1" applyFont="1" applyAlignment="1">
      <alignment vertical="center"/>
    </xf>
    <xf numFmtId="39" fontId="57" fillId="0" borderId="0" xfId="4" applyNumberFormat="1" applyFont="1" applyBorder="1" applyAlignment="1">
      <alignment vertical="center"/>
    </xf>
    <xf numFmtId="0" fontId="54" fillId="2" borderId="0" xfId="0" applyFont="1" applyFill="1" applyAlignment="1">
      <alignment horizontal="center" vertical="center"/>
    </xf>
    <xf numFmtId="0" fontId="5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7" fontId="57" fillId="0" borderId="0" xfId="3" applyNumberFormat="1" applyFont="1" applyAlignment="1">
      <alignment horizontal="left" vertical="center"/>
    </xf>
    <xf numFmtId="10" fontId="57" fillId="0" borderId="0" xfId="5" applyNumberFormat="1" applyFont="1" applyBorder="1" applyAlignment="1">
      <alignment vertical="center"/>
    </xf>
    <xf numFmtId="164" fontId="57" fillId="0" borderId="0" xfId="5" applyNumberFormat="1" applyFont="1" applyBorder="1" applyAlignment="1">
      <alignment vertical="center"/>
    </xf>
    <xf numFmtId="164" fontId="57" fillId="0" borderId="7" xfId="5" applyNumberFormat="1" applyFont="1" applyBorder="1" applyAlignment="1">
      <alignment vertical="center"/>
    </xf>
    <xf numFmtId="0" fontId="55" fillId="3" borderId="1" xfId="3" applyFont="1" applyFill="1" applyBorder="1" applyAlignment="1">
      <alignment horizontal="left" vertical="center"/>
    </xf>
    <xf numFmtId="185" fontId="56" fillId="3" borderId="2" xfId="3" applyNumberFormat="1" applyFont="1" applyFill="1" applyBorder="1" applyAlignment="1">
      <alignment horizontal="center" vertical="center"/>
    </xf>
    <xf numFmtId="185" fontId="56" fillId="3" borderId="3" xfId="3" applyNumberFormat="1" applyFont="1" applyFill="1" applyBorder="1" applyAlignment="1">
      <alignment horizontal="center" vertical="center"/>
    </xf>
    <xf numFmtId="186" fontId="57" fillId="0" borderId="4" xfId="6" applyNumberFormat="1" applyFont="1" applyBorder="1" applyAlignment="1">
      <alignment horizontal="left" vertical="center"/>
    </xf>
    <xf numFmtId="7" fontId="4" fillId="0" borderId="0" xfId="0" applyNumberFormat="1" applyFont="1" applyAlignment="1">
      <alignment vertical="center"/>
    </xf>
    <xf numFmtId="7" fontId="4" fillId="0" borderId="0" xfId="0" applyNumberFormat="1" applyFont="1" applyBorder="1" applyAlignment="1">
      <alignment vertical="center"/>
    </xf>
    <xf numFmtId="7" fontId="4" fillId="0" borderId="5" xfId="0" applyNumberFormat="1" applyFont="1" applyBorder="1" applyAlignment="1">
      <alignment vertical="center"/>
    </xf>
    <xf numFmtId="37" fontId="57" fillId="0" borderId="4" xfId="3" applyNumberFormat="1" applyFont="1" applyBorder="1" applyAlignment="1">
      <alignment horizontal="left" vertical="center"/>
    </xf>
    <xf numFmtId="10" fontId="57" fillId="0" borderId="5" xfId="5" applyNumberFormat="1" applyFont="1" applyBorder="1" applyAlignment="1">
      <alignment vertical="center"/>
    </xf>
    <xf numFmtId="43" fontId="57" fillId="0" borderId="0" xfId="7" applyFont="1" applyBorder="1" applyAlignment="1">
      <alignment vertical="center"/>
    </xf>
    <xf numFmtId="37" fontId="57" fillId="0" borderId="0" xfId="3" applyNumberFormat="1" applyFont="1" applyAlignment="1">
      <alignment vertical="center"/>
    </xf>
    <xf numFmtId="37" fontId="57" fillId="0" borderId="0" xfId="3" applyNumberFormat="1" applyFont="1" applyBorder="1" applyAlignment="1">
      <alignment vertical="center"/>
    </xf>
    <xf numFmtId="37" fontId="57" fillId="0" borderId="5" xfId="3" applyNumberFormat="1" applyFont="1" applyBorder="1" applyAlignment="1">
      <alignment vertical="center"/>
    </xf>
    <xf numFmtId="37" fontId="58" fillId="0" borderId="4" xfId="3" applyNumberFormat="1" applyFont="1" applyBorder="1" applyAlignment="1">
      <alignment horizontal="left" vertical="center"/>
    </xf>
    <xf numFmtId="165" fontId="57" fillId="0" borderId="0" xfId="7" applyNumberFormat="1" applyFont="1" applyBorder="1" applyAlignment="1">
      <alignment vertical="center"/>
    </xf>
    <xf numFmtId="165" fontId="57" fillId="0" borderId="5" xfId="7" applyNumberFormat="1" applyFont="1" applyBorder="1" applyAlignment="1">
      <alignment vertical="center"/>
    </xf>
    <xf numFmtId="37" fontId="57" fillId="0" borderId="4" xfId="3" applyNumberFormat="1" applyFont="1" applyBorder="1" applyAlignment="1">
      <alignment horizontal="left" vertical="center" indent="1"/>
    </xf>
    <xf numFmtId="166" fontId="57" fillId="0" borderId="0" xfId="4" applyNumberFormat="1" applyFont="1" applyBorder="1" applyAlignment="1">
      <alignment vertical="center"/>
    </xf>
    <xf numFmtId="166" fontId="57" fillId="0" borderId="5" xfId="4" applyNumberFormat="1" applyFont="1" applyBorder="1" applyAlignment="1">
      <alignment vertical="center"/>
    </xf>
    <xf numFmtId="165" fontId="57" fillId="0" borderId="0" xfId="9" applyNumberFormat="1" applyFont="1" applyBorder="1" applyAlignment="1">
      <alignment vertical="center"/>
    </xf>
    <xf numFmtId="165" fontId="57" fillId="0" borderId="5" xfId="9" applyNumberFormat="1" applyFont="1" applyBorder="1" applyAlignment="1">
      <alignment vertical="center"/>
    </xf>
    <xf numFmtId="166" fontId="58" fillId="0" borderId="0" xfId="4" applyNumberFormat="1" applyFont="1" applyBorder="1" applyAlignment="1">
      <alignment vertical="center"/>
    </xf>
    <xf numFmtId="166" fontId="58" fillId="0" borderId="5" xfId="4" applyNumberFormat="1" applyFont="1" applyBorder="1" applyAlignment="1">
      <alignment vertical="center"/>
    </xf>
    <xf numFmtId="37" fontId="57" fillId="0" borderId="4" xfId="3" applyNumberFormat="1" applyFont="1" applyBorder="1" applyAlignment="1">
      <alignment vertical="center"/>
    </xf>
    <xf numFmtId="187" fontId="58" fillId="0" borderId="4" xfId="3" applyNumberFormat="1" applyFont="1" applyBorder="1" applyAlignment="1">
      <alignment horizontal="left" vertical="center"/>
    </xf>
    <xf numFmtId="187" fontId="57" fillId="0" borderId="4" xfId="3" applyNumberFormat="1" applyFont="1" applyBorder="1" applyAlignment="1">
      <alignment horizontal="left" vertical="center" indent="1"/>
    </xf>
    <xf numFmtId="187" fontId="57" fillId="0" borderId="4" xfId="3" applyNumberFormat="1" applyFont="1" applyBorder="1" applyAlignment="1">
      <alignment horizontal="left" vertical="center"/>
    </xf>
    <xf numFmtId="39" fontId="57" fillId="0" borderId="4" xfId="3" applyNumberFormat="1" applyFont="1" applyBorder="1" applyAlignment="1">
      <alignment horizontal="left" vertical="center"/>
    </xf>
    <xf numFmtId="188" fontId="57" fillId="0" borderId="0" xfId="7" applyNumberFormat="1" applyFont="1" applyBorder="1" applyAlignment="1">
      <alignment vertical="center"/>
    </xf>
    <xf numFmtId="188" fontId="57" fillId="0" borderId="5" xfId="7" applyNumberFormat="1" applyFont="1" applyBorder="1" applyAlignment="1">
      <alignment vertical="center"/>
    </xf>
    <xf numFmtId="43" fontId="57" fillId="0" borderId="5" xfId="7" applyFont="1" applyBorder="1" applyAlignment="1">
      <alignment vertical="center"/>
    </xf>
    <xf numFmtId="39" fontId="58" fillId="0" borderId="4" xfId="3" applyNumberFormat="1" applyFont="1" applyBorder="1" applyAlignment="1">
      <alignment horizontal="left" vertical="center"/>
    </xf>
    <xf numFmtId="39" fontId="57" fillId="0" borderId="4" xfId="3" applyNumberFormat="1" applyFont="1" applyBorder="1" applyAlignment="1">
      <alignment horizontal="left" vertical="center" indent="1"/>
    </xf>
    <xf numFmtId="186" fontId="57" fillId="0" borderId="4" xfId="6" applyNumberFormat="1" applyFont="1" applyBorder="1" applyAlignment="1">
      <alignment horizontal="left" vertical="center" indent="1"/>
    </xf>
    <xf numFmtId="187" fontId="57" fillId="0" borderId="6" xfId="3" applyNumberFormat="1" applyFont="1" applyBorder="1" applyAlignment="1">
      <alignment vertical="center"/>
    </xf>
    <xf numFmtId="166" fontId="57" fillId="0" borderId="7" xfId="4" applyNumberFormat="1" applyFont="1" applyBorder="1" applyAlignment="1">
      <alignment vertical="center"/>
    </xf>
    <xf numFmtId="166" fontId="57" fillId="0" borderId="8" xfId="4" applyNumberFormat="1" applyFont="1" applyBorder="1" applyAlignment="1">
      <alignment vertical="center"/>
    </xf>
    <xf numFmtId="187" fontId="57" fillId="0" borderId="0" xfId="3" applyNumberFormat="1" applyFont="1" applyAlignment="1">
      <alignment vertical="center"/>
    </xf>
    <xf numFmtId="187" fontId="57" fillId="0" borderId="6" xfId="3" applyNumberFormat="1" applyFont="1" applyBorder="1" applyAlignment="1">
      <alignment horizontal="left" vertical="center" indent="1"/>
    </xf>
    <xf numFmtId="165" fontId="57" fillId="0" borderId="7" xfId="9" applyNumberFormat="1" applyFont="1" applyBorder="1" applyAlignment="1">
      <alignment vertical="center"/>
    </xf>
    <xf numFmtId="165" fontId="57" fillId="0" borderId="8" xfId="9" applyNumberFormat="1" applyFont="1" applyBorder="1" applyAlignment="1">
      <alignment vertical="center"/>
    </xf>
    <xf numFmtId="187" fontId="57" fillId="0" borderId="0" xfId="3" applyNumberFormat="1" applyFont="1" applyAlignment="1">
      <alignment horizontal="left" vertical="center"/>
    </xf>
    <xf numFmtId="0" fontId="59" fillId="0" borderId="0" xfId="0" applyFont="1" applyAlignment="1">
      <alignment vertical="center"/>
    </xf>
    <xf numFmtId="0" fontId="55" fillId="0" borderId="27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41" fontId="57" fillId="0" borderId="9" xfId="4" applyNumberFormat="1" applyFont="1" applyBorder="1" applyAlignment="1">
      <alignment vertical="center"/>
    </xf>
    <xf numFmtId="186" fontId="58" fillId="0" borderId="4" xfId="6" applyNumberFormat="1" applyFont="1" applyBorder="1" applyAlignment="1">
      <alignment horizontal="left" vertical="center" indent="1"/>
    </xf>
    <xf numFmtId="41" fontId="58" fillId="0" borderId="0" xfId="4" applyNumberFormat="1" applyFont="1" applyBorder="1" applyAlignment="1">
      <alignment vertical="center"/>
    </xf>
    <xf numFmtId="41" fontId="57" fillId="0" borderId="0" xfId="7" applyNumberFormat="1" applyFont="1" applyBorder="1" applyAlignment="1">
      <alignment vertical="center"/>
    </xf>
    <xf numFmtId="41" fontId="57" fillId="0" borderId="0" xfId="3" applyNumberFormat="1" applyFont="1" applyAlignment="1">
      <alignment vertical="center"/>
    </xf>
    <xf numFmtId="41" fontId="57" fillId="0" borderId="0" xfId="3" applyNumberFormat="1" applyFont="1" applyBorder="1" applyAlignment="1">
      <alignment vertical="center"/>
    </xf>
    <xf numFmtId="41" fontId="57" fillId="0" borderId="0" xfId="9" applyNumberFormat="1" applyFont="1" applyBorder="1" applyAlignment="1">
      <alignment vertical="center"/>
    </xf>
    <xf numFmtId="42" fontId="57" fillId="0" borderId="0" xfId="4" applyNumberFormat="1" applyFont="1" applyBorder="1" applyAlignment="1">
      <alignment vertical="center"/>
    </xf>
    <xf numFmtId="42" fontId="58" fillId="0" borderId="15" xfId="4" applyNumberFormat="1" applyFont="1" applyBorder="1" applyAlignment="1">
      <alignment vertical="center"/>
    </xf>
    <xf numFmtId="42" fontId="58" fillId="0" borderId="0" xfId="4" applyNumberFormat="1" applyFont="1" applyBorder="1" applyAlignment="1">
      <alignment vertical="center"/>
    </xf>
    <xf numFmtId="42" fontId="57" fillId="0" borderId="0" xfId="7" applyNumberFormat="1" applyFont="1" applyBorder="1" applyAlignment="1">
      <alignment vertical="center"/>
    </xf>
    <xf numFmtId="42" fontId="57" fillId="0" borderId="15" xfId="4" applyNumberFormat="1" applyFont="1" applyBorder="1" applyAlignment="1">
      <alignment vertical="center"/>
    </xf>
    <xf numFmtId="164" fontId="57" fillId="0" borderId="0" xfId="7" applyNumberFormat="1" applyFont="1" applyBorder="1" applyAlignment="1">
      <alignment vertical="center"/>
    </xf>
    <xf numFmtId="164" fontId="57" fillId="0" borderId="0" xfId="9" applyNumberFormat="1" applyFont="1" applyBorder="1" applyAlignment="1">
      <alignment vertical="center"/>
    </xf>
    <xf numFmtId="0" fontId="15" fillId="0" borderId="0" xfId="3" applyFont="1" applyAlignment="1">
      <alignment vertical="center"/>
    </xf>
    <xf numFmtId="39" fontId="58" fillId="0" borderId="0" xfId="4" applyNumberFormat="1" applyFont="1" applyAlignment="1">
      <alignment vertical="center"/>
    </xf>
  </cellXfs>
  <cellStyles count="644">
    <cellStyle name="20% - Accent1 2" xfId="57" xr:uid="{290BC612-E8FD-4673-852F-D423F676A4A2}"/>
    <cellStyle name="20% - Accent1 2 2" xfId="110" xr:uid="{FD83CCFA-D639-4B5A-A3C4-9C8C0F7C2734}"/>
    <cellStyle name="20% - Accent1 3" xfId="111" xr:uid="{70F75AD2-1EDD-4790-BF66-E95BFEE3DBF2}"/>
    <cellStyle name="20% - Accent2 2" xfId="58" xr:uid="{3736295B-48FA-4F49-93BD-E8B27F2AFD90}"/>
    <cellStyle name="20% - Accent2 2 2" xfId="112" xr:uid="{C5A5819D-ED4F-4C71-868B-F4DA6BA71B30}"/>
    <cellStyle name="20% - Accent2 3" xfId="113" xr:uid="{7CEDFCDE-16FD-4C89-819F-92D448782D2E}"/>
    <cellStyle name="20% - Accent3 2" xfId="59" xr:uid="{DF102DF7-645F-4090-8607-1F03BCFCFE77}"/>
    <cellStyle name="20% - Accent3 2 2" xfId="114" xr:uid="{BE8C2927-9193-4167-8896-767F86E93483}"/>
    <cellStyle name="20% - Accent3 3" xfId="115" xr:uid="{0BA211B2-4EA8-44DA-907E-C984C0345D47}"/>
    <cellStyle name="20% - Accent4 2" xfId="60" xr:uid="{577E8493-D61B-478E-BF34-047543F842F4}"/>
    <cellStyle name="20% - Accent4 2 2" xfId="116" xr:uid="{61627D5E-EE98-416C-8DC5-AE331720499B}"/>
    <cellStyle name="20% - Accent4 3" xfId="117" xr:uid="{7423A941-6F4D-4ADB-9F85-4DC71DC018FF}"/>
    <cellStyle name="20% - Accent5 2" xfId="61" xr:uid="{E73EE832-03ED-48AE-B185-2C9B09E59D83}"/>
    <cellStyle name="20% - Accent5 3" xfId="118" xr:uid="{7ABE5950-7DB9-4199-8FBE-ED240AE5061E}"/>
    <cellStyle name="20% - Accent6 2" xfId="62" xr:uid="{FD68A67A-94E0-46FC-A6E0-4BBD2891817A}"/>
    <cellStyle name="20% - Accent6 2 2" xfId="119" xr:uid="{C2E5D118-A0A0-4C3B-9CA8-42C6C3EC7F4D}"/>
    <cellStyle name="20% - Accent6 3" xfId="120" xr:uid="{CA9DCD4A-0200-4F4C-98E6-77A20B19574C}"/>
    <cellStyle name="40% - Accent1 2" xfId="63" xr:uid="{01BCBCAE-DC7D-4C4D-81AC-41A528E5F0DD}"/>
    <cellStyle name="40% - Accent1 2 2" xfId="121" xr:uid="{DF71E4DB-9517-4B1C-AAF0-393247D6E183}"/>
    <cellStyle name="40% - Accent1 3" xfId="122" xr:uid="{3FD68AD4-80DA-4354-A723-F96FF60EC72A}"/>
    <cellStyle name="40% - Accent2 2" xfId="64" xr:uid="{51BBE73E-0213-43BE-93AB-B3931DA5A30D}"/>
    <cellStyle name="40% - Accent2 3" xfId="123" xr:uid="{D7A79421-3BC1-4A11-84E8-F8370AA9D9DD}"/>
    <cellStyle name="40% - Accent3 2" xfId="65" xr:uid="{29EEF6FF-D496-4830-A84C-78485D3C5807}"/>
    <cellStyle name="40% - Accent3 2 2" xfId="124" xr:uid="{93F5B5DE-7D12-40F3-B8C7-C092FC4C4CC6}"/>
    <cellStyle name="40% - Accent3 3" xfId="125" xr:uid="{6642F015-8D3A-4C32-9450-480930377531}"/>
    <cellStyle name="40% - Accent4 2" xfId="66" xr:uid="{3471721E-AAE8-4C5E-8B97-F998E9ED3B8F}"/>
    <cellStyle name="40% - Accent4 2 2" xfId="126" xr:uid="{4EA960BC-4441-455F-A18A-47AECF5EB0A6}"/>
    <cellStyle name="40% - Accent4 3" xfId="127" xr:uid="{71CC9ED7-C4FA-4F27-85F0-30154793773D}"/>
    <cellStyle name="40% - Accent5 2" xfId="67" xr:uid="{D8E9A77E-C82D-406F-84CA-DBC2D5C5ECAF}"/>
    <cellStyle name="40% - Accent5 2 2" xfId="128" xr:uid="{06AA9C50-F924-4BBA-BCA1-02A4FFF9FF33}"/>
    <cellStyle name="40% - Accent5 3" xfId="129" xr:uid="{628D889C-EF64-4B41-99D5-E28D9C7D3E13}"/>
    <cellStyle name="40% - Accent6 2" xfId="68" xr:uid="{8A60344F-DE6E-4676-9513-A58640A0F46E}"/>
    <cellStyle name="40% - Accent6 2 2" xfId="130" xr:uid="{A794897E-6FE8-4AA2-85CF-110EB11A57F1}"/>
    <cellStyle name="40% - Accent6 3" xfId="131" xr:uid="{15DE1535-1A72-4D4B-AD47-315270DEB5DC}"/>
    <cellStyle name="60% - Accent1 2" xfId="69" xr:uid="{33BA4CD1-6B45-44CB-BD58-832B505C1585}"/>
    <cellStyle name="60% - Accent1 2 2" xfId="132" xr:uid="{3CD08EE9-19CA-405E-B2D7-429EB0BE7645}"/>
    <cellStyle name="60% - Accent2 2" xfId="70" xr:uid="{298DCC0C-BF77-442D-A0B2-1B19264D2ACA}"/>
    <cellStyle name="60% - Accent2 2 2" xfId="133" xr:uid="{DCA00B17-C76B-4A7A-A3CF-C17E7C7D2DDA}"/>
    <cellStyle name="60% - Accent3 2" xfId="71" xr:uid="{30F79149-8C2E-4A3F-9D63-7F6C8151E336}"/>
    <cellStyle name="60% - Accent3 2 2" xfId="134" xr:uid="{1BF12C1D-84CE-40CB-B897-9C969621A591}"/>
    <cellStyle name="60% - Accent4 2" xfId="72" xr:uid="{14ABAB2C-42DF-4293-ABA9-1ECED9C82C52}"/>
    <cellStyle name="60% - Accent4 2 2" xfId="135" xr:uid="{83E89DC0-3FEE-4193-9F3C-6FC120565BA8}"/>
    <cellStyle name="60% - Accent5 2" xfId="73" xr:uid="{4AB36D6A-6044-45D4-9AD5-B87541A8AFCC}"/>
    <cellStyle name="60% - Accent5 2 2" xfId="136" xr:uid="{715EF599-5915-4D0C-9E0F-82D736B232BC}"/>
    <cellStyle name="60% - Accent6 2" xfId="74" xr:uid="{895C421F-3781-43AF-99A1-7FDCE9D80B3D}"/>
    <cellStyle name="60% - Accent6 2 2" xfId="137" xr:uid="{DD02326A-58F0-4012-929F-B9112B671B04}"/>
    <cellStyle name="60% Accent1" xfId="138" xr:uid="{780891AF-3D81-4CC5-A687-8A69DF151FB3}"/>
    <cellStyle name="8pt bold" xfId="20" xr:uid="{13688C52-AE5D-4A87-9C90-56AA6AE075CC}"/>
    <cellStyle name="8pt bold comma" xfId="21" xr:uid="{9EFC9AB6-2913-4E9F-AC4A-53ABC3EB6735}"/>
    <cellStyle name="8pt bold red" xfId="22" xr:uid="{22E84940-91C3-473D-B0E3-2ACA6CA31C19}"/>
    <cellStyle name="Accent1 2" xfId="75" xr:uid="{8A866E3A-376E-434A-9BAC-C2C31D58A1B6}"/>
    <cellStyle name="Accent1 2 2" xfId="139" xr:uid="{65A3762D-7F01-4381-87AF-45422E712763}"/>
    <cellStyle name="Accent2 2" xfId="76" xr:uid="{3DAB7239-4C4F-43EF-B09F-76E1239A32B7}"/>
    <cellStyle name="Accent2 2 2" xfId="140" xr:uid="{5FBACDBB-C96F-4B25-86BE-42A3E02770AD}"/>
    <cellStyle name="Accent3 2" xfId="77" xr:uid="{F0B3611C-F4CC-4775-9BD1-31A496359FBC}"/>
    <cellStyle name="Accent3 2 2" xfId="141" xr:uid="{180E2EB5-2500-4103-9100-666705F105BC}"/>
    <cellStyle name="Accent4 2" xfId="78" xr:uid="{5FBBE47B-C4CD-47F8-99DE-824C5900811B}"/>
    <cellStyle name="Accent4 2 2" xfId="142" xr:uid="{3CF44FEC-FCEA-4FF2-BCF1-E6D9B64DD2BB}"/>
    <cellStyle name="Accent5 2" xfId="79" xr:uid="{521B12ED-A6E4-482F-8DA0-EB476486237B}"/>
    <cellStyle name="Accent6 2" xfId="80" xr:uid="{79AA2594-F909-4E6D-A0CC-5C6BA79B2BE5}"/>
    <cellStyle name="Accent6 2 2" xfId="143" xr:uid="{57A9D6FF-FCCD-4D97-8E00-5B1C63DD85E4}"/>
    <cellStyle name="Account" xfId="23" xr:uid="{59168CEF-72FB-458F-AEAB-51D39DD9FFCA}"/>
    <cellStyle name="Account 10" xfId="144" xr:uid="{1339546D-071E-434A-8B12-5049DE24BD01}"/>
    <cellStyle name="Account 10 2" xfId="145" xr:uid="{0E5BA198-64CD-46EE-993A-4E89863344C4}"/>
    <cellStyle name="Account 10 2 2" xfId="146" xr:uid="{287243B6-0A89-451F-AE6C-234264600EE9}"/>
    <cellStyle name="Account 10 3" xfId="147" xr:uid="{EDA72392-5030-4972-8033-223FAD316B51}"/>
    <cellStyle name="Account 11" xfId="148" xr:uid="{3FCAFCEB-AB9B-4F4E-A5D8-49859ED081EA}"/>
    <cellStyle name="Account 11 2" xfId="149" xr:uid="{858F1A35-55D0-4B5C-8AFC-26BE87A166FA}"/>
    <cellStyle name="Account 11 2 2" xfId="150" xr:uid="{61CEAE4A-3395-424A-828E-89C27C55EABE}"/>
    <cellStyle name="Account 11 3" xfId="151" xr:uid="{467F99B4-0FB2-41D0-A978-3905409DD8A6}"/>
    <cellStyle name="Account 12" xfId="152" xr:uid="{82FC8DC6-E5ED-498A-B752-7594A9F354F0}"/>
    <cellStyle name="Account 12 2" xfId="153" xr:uid="{BF38B7B5-8BA0-49B1-B057-0406650A5E1F}"/>
    <cellStyle name="Account 12 2 2" xfId="154" xr:uid="{2C29B673-785A-4139-A110-47B681591411}"/>
    <cellStyle name="Account 12 3" xfId="155" xr:uid="{C7311CEC-0019-4292-91F3-FF508509E92D}"/>
    <cellStyle name="Account 13" xfId="156" xr:uid="{55E98301-8BE4-406F-8ECC-626EFD8351FC}"/>
    <cellStyle name="Account 13 2" xfId="157" xr:uid="{0EE5E17D-E6B4-42DE-81D8-D0A3CF7616BD}"/>
    <cellStyle name="Account 13 2 2" xfId="158" xr:uid="{D3B29FB2-DA7D-4144-B78B-2F68D7B1217A}"/>
    <cellStyle name="Account 13 3" xfId="159" xr:uid="{63005827-9608-41A2-AFE1-FD9518486A9A}"/>
    <cellStyle name="Account 14" xfId="160" xr:uid="{14ABF57C-D71B-4492-8040-BBEAA1631FF2}"/>
    <cellStyle name="Account 14 2" xfId="161" xr:uid="{C2D9AA83-7C94-41D1-BA27-0E0DC4920DF6}"/>
    <cellStyle name="Account 14 2 2" xfId="162" xr:uid="{56B369F3-8481-45A4-ABF2-56FC5593EFE4}"/>
    <cellStyle name="Account 14 3" xfId="163" xr:uid="{9C4E40CE-A327-4802-9846-A59647DFC373}"/>
    <cellStyle name="Account 15" xfId="164" xr:uid="{04A0E4AB-67B8-404C-A6C4-CB69160BA1FF}"/>
    <cellStyle name="Account 15 2" xfId="165" xr:uid="{0A8A4C65-B955-4B58-9E25-1F397D4C662A}"/>
    <cellStyle name="Account 15 2 2" xfId="166" xr:uid="{228542D6-D70A-4E58-9C31-FBCDD1DE42CD}"/>
    <cellStyle name="Account 15 3" xfId="167" xr:uid="{82C144E6-9269-464C-9D55-7D9A525531F3}"/>
    <cellStyle name="Account 2" xfId="168" xr:uid="{A214B95B-3F11-4271-B25D-BFB65CF1EF9A}"/>
    <cellStyle name="Account 2 2" xfId="169" xr:uid="{801E44B8-85D3-4F5D-B78A-C5E646C6A643}"/>
    <cellStyle name="Account 2 2 2" xfId="170" xr:uid="{B1204822-009C-4725-9BFE-44FB3C80F4D0}"/>
    <cellStyle name="Account 2 3" xfId="171" xr:uid="{A5DAD9A9-050F-4FA8-9001-9DF9CF4F4464}"/>
    <cellStyle name="Account 3" xfId="172" xr:uid="{7BCD6DE7-A184-4302-A066-C766D6EDA283}"/>
    <cellStyle name="Account 3 2" xfId="173" xr:uid="{E5E04D0A-AB69-472E-977E-F461867F3C87}"/>
    <cellStyle name="Account 3 2 2" xfId="174" xr:uid="{85470D9D-0CC9-42E4-812A-376D620F133D}"/>
    <cellStyle name="Account 3 3" xfId="175" xr:uid="{6FCDDF33-8069-4C4B-80DF-CA9C76BCFAC2}"/>
    <cellStyle name="Account 4" xfId="176" xr:uid="{45FC5001-7EC5-47CE-96BE-73D8DB08D4F7}"/>
    <cellStyle name="Account 4 2" xfId="177" xr:uid="{0BB6D4B6-DA1A-490E-9993-42DC9D0C2C2F}"/>
    <cellStyle name="Account 4 2 2" xfId="178" xr:uid="{ADBA9325-6538-4B0D-A751-403263DC0536}"/>
    <cellStyle name="Account 4 3" xfId="179" xr:uid="{D57010C7-E4BA-4CB4-BB9C-CD6548FDFD23}"/>
    <cellStyle name="Account 5" xfId="180" xr:uid="{C03E3CD3-E824-4541-8482-5CD66D94E04B}"/>
    <cellStyle name="Account 5 2" xfId="181" xr:uid="{986BB57D-80B9-4B78-9149-9EC712C281AE}"/>
    <cellStyle name="Account 5 2 2" xfId="182" xr:uid="{1789B829-65BF-4C24-81A5-13505A48A9E2}"/>
    <cellStyle name="Account 5 3" xfId="183" xr:uid="{40271B5D-CB7A-4F34-9CCD-3593DBADD25F}"/>
    <cellStyle name="Account 6" xfId="184" xr:uid="{98EF5379-00FD-4DDD-9F92-E073A0CA9E4F}"/>
    <cellStyle name="Account 6 2" xfId="185" xr:uid="{531B49E6-F6A9-421C-AF53-BEFC279CC945}"/>
    <cellStyle name="Account 6 2 2" xfId="186" xr:uid="{D0263824-4AC4-49CE-B860-BF5D9A9F9A35}"/>
    <cellStyle name="Account 6 3" xfId="187" xr:uid="{E3D756F0-7F0B-45C1-9A53-49ABD7499270}"/>
    <cellStyle name="Account 7" xfId="188" xr:uid="{6A338671-48D9-453E-87F5-C19B2249CA20}"/>
    <cellStyle name="Account 7 2" xfId="189" xr:uid="{61C5AC28-C509-4B10-BFC2-6F34B31863C8}"/>
    <cellStyle name="Account 7 2 2" xfId="190" xr:uid="{D539D869-CF91-4CF5-8B7D-71181327C325}"/>
    <cellStyle name="Account 7 3" xfId="191" xr:uid="{6C504F39-7198-4495-9BD9-8BE91FAB760B}"/>
    <cellStyle name="Account 8" xfId="192" xr:uid="{7FAD4ADC-7930-40EE-826E-569E28E6D445}"/>
    <cellStyle name="Account 8 2" xfId="193" xr:uid="{93EEA07D-49AF-4916-BD8D-9B9CC4A0D449}"/>
    <cellStyle name="Account 8 2 2" xfId="194" xr:uid="{FD9D409B-3A8F-4164-98D8-720A5E2053DB}"/>
    <cellStyle name="Account 8 3" xfId="195" xr:uid="{922F46BF-9431-4A64-B1F7-30A7A3CB861F}"/>
    <cellStyle name="Account 9" xfId="196" xr:uid="{B4B0F8D5-2E82-4F9B-AEE8-641E073F1211}"/>
    <cellStyle name="Account 9 2" xfId="197" xr:uid="{495CD787-C875-4792-B6E7-499567909AC3}"/>
    <cellStyle name="Account 9 2 2" xfId="198" xr:uid="{BC557449-9215-46BA-869B-EF4221DC8117}"/>
    <cellStyle name="Account 9 3" xfId="199" xr:uid="{3AF9DA44-7A4E-4DDC-9404-04F6212E1588}"/>
    <cellStyle name="arial 9" xfId="24" xr:uid="{E9EE9FB6-5358-470A-8BA3-41E738FFABE7}"/>
    <cellStyle name="Bad 2" xfId="81" xr:uid="{E27B336C-4559-404C-A3B5-E6424884C5EA}"/>
    <cellStyle name="Bad 2 2" xfId="200" xr:uid="{813D478F-337A-4639-B02E-14F8DB3C2467}"/>
    <cellStyle name="BLACK ITAL" xfId="25" xr:uid="{7E43F30D-1840-4F1C-9AAF-14BDDC2D001E}"/>
    <cellStyle name="Calculation 2" xfId="82" xr:uid="{BAE284B2-AE21-479B-B648-6AACD9A788DE}"/>
    <cellStyle name="Calculation 2 2" xfId="201" xr:uid="{26389C23-7B1B-4004-9EEA-AF5CE528A598}"/>
    <cellStyle name="Check Cell 2" xfId="83" xr:uid="{0364E172-23E9-4685-B305-74473A3DFF7B}"/>
    <cellStyle name="Comma 10" xfId="202" xr:uid="{D0D45B61-B4DB-4E23-BB91-DE03E647B521}"/>
    <cellStyle name="Comma 11" xfId="203" xr:uid="{2EDD9856-E2E6-4220-99CD-3CA5C62D50C8}"/>
    <cellStyle name="Comma 12" xfId="204" xr:uid="{B00D1D38-4FA3-4A73-AD2A-6DD71867DB7A}"/>
    <cellStyle name="Comma 13" xfId="15" xr:uid="{95697D13-806E-493F-B51B-1A29300082BD}"/>
    <cellStyle name="Comma 14" xfId="640" xr:uid="{72102FEF-70B4-4FDB-84A7-53672FEABAD1}"/>
    <cellStyle name="Comma 2" xfId="7" xr:uid="{AEC2042F-DCED-47ED-BB78-A3FDF8DB5337}"/>
    <cellStyle name="Comma 2 2" xfId="9" xr:uid="{A792ADAB-3FAA-4000-AD42-83F2EA33C481}"/>
    <cellStyle name="Comma 2 2 2" xfId="205" xr:uid="{C6B93783-E278-46CE-9B40-EE50FBABAE8B}"/>
    <cellStyle name="Comma 2 2 2 2" xfId="206" xr:uid="{5E4BC575-F330-45BE-AE96-DE7FD3B64C0A}"/>
    <cellStyle name="Comma 2 2 2 3" xfId="207" xr:uid="{CB48BEE5-B2B0-4BBD-AA9C-FC5D0AED1C7F}"/>
    <cellStyle name="Comma 2 3" xfId="84" xr:uid="{0D9D7211-188A-425A-967A-217F3BC20889}"/>
    <cellStyle name="Comma 2 3 2" xfId="208" xr:uid="{A72F28E2-7904-48B6-A606-1DE3B9E4B221}"/>
    <cellStyle name="Comma 2 3 3" xfId="209" xr:uid="{156A5E48-0DBC-4169-81F5-1BCE845C258D}"/>
    <cellStyle name="Comma 2 3 4" xfId="210" xr:uid="{2F5E61EC-A6E5-41E8-8B96-FE1A681B2A7A}"/>
    <cellStyle name="Comma 3" xfId="26" xr:uid="{D2025145-A90C-4AE7-9BE1-CC9AD81C6644}"/>
    <cellStyle name="Comma 3 2" xfId="85" xr:uid="{A47BDFB7-38C6-4163-948D-CA952D920909}"/>
    <cellStyle name="Comma 3 2 2" xfId="211" xr:uid="{F8451870-63C5-47B8-A665-C64391AA19FE}"/>
    <cellStyle name="Comma 3 2 3" xfId="212" xr:uid="{04ECEF36-84A9-4BFF-BF82-D7CA9AD87604}"/>
    <cellStyle name="Comma 4" xfId="86" xr:uid="{9CEFD155-5751-4ECC-9D18-CA8ED89C060F}"/>
    <cellStyle name="Comma 4 2" xfId="213" xr:uid="{CD4534EA-5EA5-4744-9A8F-895EB74648E9}"/>
    <cellStyle name="Comma 4 2 2" xfId="214" xr:uid="{63EDD9E8-3D7A-4B4C-B945-99AFA7C44CAF}"/>
    <cellStyle name="Comma 4 3" xfId="215" xr:uid="{B61B1553-C63B-4F9A-9D58-B713516644BB}"/>
    <cellStyle name="Comma 5" xfId="109" xr:uid="{9BFF4332-F5EB-482B-8BF3-8CB7C49C3D4B}"/>
    <cellStyle name="Comma 5 2" xfId="216" xr:uid="{D424F739-CB5F-4A36-8279-7E2E2EE0B22D}"/>
    <cellStyle name="Comma 5 3" xfId="217" xr:uid="{4E139C6E-364D-4CFC-B96F-9B5E0F91FEC9}"/>
    <cellStyle name="Comma 6" xfId="218" xr:uid="{D6268D00-6C34-437B-919E-5FE088E17721}"/>
    <cellStyle name="Comma 6 2" xfId="219" xr:uid="{33B02AB7-0D9D-400B-B131-F437D5BCBF4E}"/>
    <cellStyle name="Comma 6 3" xfId="220" xr:uid="{C8CFF3A0-C2C9-4723-8535-2C74E33B8DF0}"/>
    <cellStyle name="Comma 6 4" xfId="221" xr:uid="{68C8689A-FD9E-4E04-955C-685CB50C0ADD}"/>
    <cellStyle name="Comma 7" xfId="222" xr:uid="{CB495C78-7D47-450A-A519-B4FD5CE24A29}"/>
    <cellStyle name="Comma 7 2" xfId="223" xr:uid="{3A42DA9E-6AB3-4D11-91C8-CFA1737D56A9}"/>
    <cellStyle name="Comma 8" xfId="224" xr:uid="{9508FE05-2FAB-4C61-B0F2-514125EE5F88}"/>
    <cellStyle name="Comma 9" xfId="225" xr:uid="{8EFD12E9-0638-4378-A315-3833BB07A28E}"/>
    <cellStyle name="Comma0" xfId="27" xr:uid="{47B09655-61FF-4B2C-A83A-F84EA2327A1B}"/>
    <cellStyle name="Currency 2" xfId="4" xr:uid="{383B8057-CC99-4AE8-90A7-7F3B4360203F}"/>
    <cellStyle name="Currency 2 2" xfId="6" xr:uid="{D99BA9C2-38BF-4D33-8B61-DAED30B98FB0}"/>
    <cellStyle name="Currency 2 2 2" xfId="226" xr:uid="{4D022332-915F-4EFD-92B8-6D5FC00BB545}"/>
    <cellStyle name="Currency 2 3" xfId="227" xr:uid="{A3E50E36-8556-4977-9F9D-86BC36F3D25E}"/>
    <cellStyle name="Currency 2 4" xfId="228" xr:uid="{E38CBC13-817C-4503-A64A-82BCD6733B4D}"/>
    <cellStyle name="Currency 2 5" xfId="229" xr:uid="{B0CD22C2-7E6B-452E-A82B-777B76716FF0}"/>
    <cellStyle name="Currency 2 5 2" xfId="230" xr:uid="{7507B566-FE4E-4329-B86B-F34AD0E415BB}"/>
    <cellStyle name="Currency 2 6" xfId="231" xr:uid="{C94936A1-E5EF-4A90-8740-8E9E29DF22FF}"/>
    <cellStyle name="Currency 3" xfId="12" xr:uid="{CD93F8C1-5C57-46EA-BECF-A63BB1865295}"/>
    <cellStyle name="Currency 3 2" xfId="233" xr:uid="{3E04A1BA-6E13-449C-BEC9-D60BA57AF8FD}"/>
    <cellStyle name="Currency 3 3" xfId="234" xr:uid="{3D72D930-0151-42BA-9CFF-2B5C67D80BAF}"/>
    <cellStyle name="Currency 3 4" xfId="235" xr:uid="{BADC9A62-D8D1-474A-8D58-BE55CFAB8290}"/>
    <cellStyle name="Currency 3 4 2" xfId="236" xr:uid="{FC21A307-5EA8-47F7-A366-D034A4D812CB}"/>
    <cellStyle name="Currency 3 5" xfId="237" xr:uid="{C70A6DC1-4D05-484E-A5EB-EC4BFC935FD8}"/>
    <cellStyle name="Currency 3 6" xfId="232" xr:uid="{3E8F9641-1345-4554-AD62-74ADB8A5A499}"/>
    <cellStyle name="Currency 4" xfId="238" xr:uid="{186F0CFC-9B14-4E1A-8D9E-B48FBE1867A6}"/>
    <cellStyle name="Currency 4 2" xfId="239" xr:uid="{C400206C-C9B1-44F1-82F2-0277816BA145}"/>
    <cellStyle name="Currency 5" xfId="240" xr:uid="{134F7DD3-462F-4595-B678-583B7ED8E50D}"/>
    <cellStyle name="Currency 5 2" xfId="241" xr:uid="{2B2E54A9-BE20-4A0B-8915-638494BF36EA}"/>
    <cellStyle name="Currency 6" xfId="242" xr:uid="{54471EAC-5E3D-4839-B709-A998DA06EB37}"/>
    <cellStyle name="Currency 6 2" xfId="243" xr:uid="{848B45D4-1751-4BAB-A0D0-2FF3B95F1D29}"/>
    <cellStyle name="Currency 7" xfId="244" xr:uid="{EF2F5888-16A8-46B3-8AAB-17DD5CDFCC07}"/>
    <cellStyle name="Currency 8" xfId="16" xr:uid="{952D6AF3-221B-4D88-A07D-9F35E5F16E7A}"/>
    <cellStyle name="Currency 9" xfId="641" xr:uid="{3C09E884-8D5E-4C00-AB94-24C41C42C0F0}"/>
    <cellStyle name="Currency0" xfId="28" xr:uid="{221B0032-DAF1-416C-811E-19BC1C2D4BDB}"/>
    <cellStyle name="Date" xfId="29" xr:uid="{3189F051-5BBA-4E3B-99C5-11B8F45EACA6}"/>
    <cellStyle name="Date 2" xfId="245" xr:uid="{E365BCDF-8E25-44C0-850E-CCE75A394427}"/>
    <cellStyle name="Explanatory Text 2" xfId="87" xr:uid="{F0944A1E-8C72-4378-9994-6DE3049E16EF}"/>
    <cellStyle name="Fixed" xfId="30" xr:uid="{11F69F26-7D3C-4812-850D-D39D4C421B15}"/>
    <cellStyle name="Formula" xfId="31" xr:uid="{0274EE9A-734D-4F3A-B2EC-DA346A685705}"/>
    <cellStyle name="Fund" xfId="32" xr:uid="{B41BC4DB-1378-4839-9667-0D174746F6C5}"/>
    <cellStyle name="Fund 10" xfId="246" xr:uid="{2677A001-FA7D-4466-A8F0-26A62EC28D42}"/>
    <cellStyle name="Fund 10 2" xfId="247" xr:uid="{089428D7-44EE-4920-A0AB-858D4546A8D5}"/>
    <cellStyle name="Fund 10 2 2" xfId="248" xr:uid="{573522EC-E9B0-4E43-8290-0F7B38A31C11}"/>
    <cellStyle name="Fund 10 3" xfId="249" xr:uid="{2A8D2BEC-94E1-41CA-BD1C-42B784B5AA05}"/>
    <cellStyle name="Fund 11" xfId="250" xr:uid="{F8C7304D-442B-41FD-9E2E-E604FBEF53A1}"/>
    <cellStyle name="Fund 11 2" xfId="251" xr:uid="{FB17CFAA-39C4-4836-B49A-6C37AB5BD6D4}"/>
    <cellStyle name="Fund 11 2 2" xfId="252" xr:uid="{176FE729-655A-4C71-B328-F4CC8BE58099}"/>
    <cellStyle name="Fund 11 3" xfId="253" xr:uid="{E52472E7-A4BB-424D-9107-F1A7137001AF}"/>
    <cellStyle name="Fund 12" xfId="254" xr:uid="{8685E84F-CF28-42DD-8F51-F8F566F03E6C}"/>
    <cellStyle name="Fund 12 2" xfId="255" xr:uid="{F2140621-D7DF-47E9-A6EF-6E2F88BBDD6C}"/>
    <cellStyle name="Fund 12 2 2" xfId="256" xr:uid="{2C3CBDB7-D107-4AA9-92A5-D0EE9F00FBCE}"/>
    <cellStyle name="Fund 12 3" xfId="257" xr:uid="{B16F2560-0354-4319-BC21-BD6CB8022DBF}"/>
    <cellStyle name="Fund 13" xfId="258" xr:uid="{EB68EFB0-17F6-4720-82CD-5D0DE04C9EC0}"/>
    <cellStyle name="Fund 13 2" xfId="259" xr:uid="{D05BFA13-CBE1-45FF-A0FF-03BE8CD4A9F2}"/>
    <cellStyle name="Fund 13 2 2" xfId="260" xr:uid="{E2F7958E-4576-4A7A-98E6-F02F8D6CC797}"/>
    <cellStyle name="Fund 13 3" xfId="261" xr:uid="{7ACEEC08-E629-4C09-BDF4-FCCD5A310FB8}"/>
    <cellStyle name="Fund 14" xfId="262" xr:uid="{7D13A464-0313-433C-B60C-382CA092E01A}"/>
    <cellStyle name="Fund 14 2" xfId="263" xr:uid="{72930421-CA51-4770-BABF-4CBB83576B50}"/>
    <cellStyle name="Fund 14 2 2" xfId="264" xr:uid="{CF548E44-E348-43F3-BE89-35F09D43AD6D}"/>
    <cellStyle name="Fund 14 3" xfId="265" xr:uid="{180D0125-588B-4ACC-851C-2306CC0ECE5F}"/>
    <cellStyle name="Fund 15" xfId="266" xr:uid="{18CB6342-54E8-4689-8041-5D4AE269DAEB}"/>
    <cellStyle name="Fund 15 2" xfId="267" xr:uid="{EDC1CE8E-F577-4CF3-9638-52816C96B75A}"/>
    <cellStyle name="Fund 15 2 2" xfId="268" xr:uid="{2566AE9B-6FC8-4B75-9EAC-5A9FB5B7362A}"/>
    <cellStyle name="Fund 15 3" xfId="269" xr:uid="{A6281234-9E67-43C3-8E36-BCF472A1C9ED}"/>
    <cellStyle name="Fund 16" xfId="270" xr:uid="{BB69CDF5-D321-4C5B-BC0E-AC2ADB640FEF}"/>
    <cellStyle name="Fund 2" xfId="33" xr:uid="{936BC025-B8D5-49C1-B3BD-0C2540DEC4C5}"/>
    <cellStyle name="Fund 2 2" xfId="271" xr:uid="{B0BD3571-37E1-4240-80C0-C2BC8F2ED3DD}"/>
    <cellStyle name="Fund 2 2 2" xfId="272" xr:uid="{6697FD2E-F5CF-4A72-8692-4B1D80697F10}"/>
    <cellStyle name="Fund 2 3" xfId="273" xr:uid="{447E0294-9798-4C5C-898E-EA01325051C6}"/>
    <cellStyle name="Fund 3" xfId="274" xr:uid="{F596BB31-9BFF-4F1C-8B97-BA94094A8732}"/>
    <cellStyle name="Fund 3 2" xfId="275" xr:uid="{B1A277F4-F9CE-4FE1-9A4D-46E6E95282E9}"/>
    <cellStyle name="Fund 3 2 2" xfId="276" xr:uid="{34435F7C-6BBA-4452-9D8F-6894A5A2B4DB}"/>
    <cellStyle name="Fund 3 3" xfId="277" xr:uid="{F53621FB-5185-48C1-BE84-967641C97EB4}"/>
    <cellStyle name="Fund 4" xfId="278" xr:uid="{D3661C65-0278-4E08-A633-88FA9051044D}"/>
    <cellStyle name="Fund 4 2" xfId="279" xr:uid="{51AA39E6-75EE-4279-AFAB-0A6C312F2202}"/>
    <cellStyle name="Fund 4 2 2" xfId="280" xr:uid="{4B031F4A-1270-4788-A861-F905B8D20993}"/>
    <cellStyle name="Fund 4 3" xfId="281" xr:uid="{0602D3FC-86C3-4805-A46B-9641A89D2919}"/>
    <cellStyle name="Fund 5" xfId="282" xr:uid="{E2BFD923-059B-41C5-AE39-297E51D6D1E3}"/>
    <cellStyle name="Fund 5 2" xfId="283" xr:uid="{2FEA5FD4-43FB-4ED5-8B7C-F37E83E411AC}"/>
    <cellStyle name="Fund 5 2 2" xfId="284" xr:uid="{81F71C2A-8A77-4254-AFA7-89FB7AEE8848}"/>
    <cellStyle name="Fund 5 3" xfId="285" xr:uid="{9D54A101-9E07-44FA-8782-11CB1260AB90}"/>
    <cellStyle name="Fund 6" xfId="286" xr:uid="{1512A3CD-F1CA-458B-9D83-DE43A3F5EE2F}"/>
    <cellStyle name="Fund 6 2" xfId="287" xr:uid="{E1A7B989-09A8-4D71-928A-55277B336AB9}"/>
    <cellStyle name="Fund 6 2 2" xfId="288" xr:uid="{B027CAE5-043D-4C14-8754-47C92DB22E3F}"/>
    <cellStyle name="Fund 6 3" xfId="289" xr:uid="{FEC73338-D41B-480F-957A-EC25F3E71E35}"/>
    <cellStyle name="Fund 7" xfId="290" xr:uid="{FBF044DD-B925-49AE-BF19-D0AB2AE6813C}"/>
    <cellStyle name="Fund 7 2" xfId="291" xr:uid="{547CC157-AD25-4B76-A86E-E7B91B0EF91A}"/>
    <cellStyle name="Fund 7 2 2" xfId="292" xr:uid="{A8F63CFC-5C43-44A9-A18A-7FB48EEC97B6}"/>
    <cellStyle name="Fund 7 3" xfId="293" xr:uid="{B548572A-F370-4F6A-8676-90C154A96FCD}"/>
    <cellStyle name="Fund 8" xfId="294" xr:uid="{E29D1C0E-0C8A-4299-8156-7034F1F0F6BE}"/>
    <cellStyle name="Fund 8 2" xfId="295" xr:uid="{6CB5DE6A-AAA6-40B8-9383-25200D4BCF54}"/>
    <cellStyle name="Fund 8 2 2" xfId="296" xr:uid="{BC58555B-D8A1-4AEC-B2C6-E528F5EB9D67}"/>
    <cellStyle name="Fund 8 3" xfId="297" xr:uid="{58FD3F7E-DDAA-45FA-B432-05E23D803C9A}"/>
    <cellStyle name="Fund 9" xfId="298" xr:uid="{9E55657C-AA53-4D33-AA63-F4163D920335}"/>
    <cellStyle name="Fund 9 2" xfId="299" xr:uid="{F1604F29-641A-4196-909A-5637A9B20FAA}"/>
    <cellStyle name="Fund 9 2 2" xfId="300" xr:uid="{E2A679B6-51EE-4430-8DA1-468AD9EBDD46}"/>
    <cellStyle name="Fund 9 3" xfId="301" xr:uid="{5C3A49FD-DDC4-431D-ADC5-1612DC89CEA6}"/>
    <cellStyle name="General" xfId="302" xr:uid="{8C201CE8-0A78-48AF-97AD-BA57E96A05AD}"/>
    <cellStyle name="Good 2" xfId="88" xr:uid="{8917B29F-A2C4-4B9F-9BD3-C85CBAC6898C}"/>
    <cellStyle name="Good 2 2" xfId="303" xr:uid="{DF1578BA-0D57-4B33-A4D7-6566E2381A87}"/>
    <cellStyle name="Grand-Total" xfId="34" xr:uid="{F658E062-EB74-4392-8CBB-1381C8C5DA09}"/>
    <cellStyle name="Hardcode" xfId="35" xr:uid="{C3642401-96E2-482B-BF14-AACDD173982C}"/>
    <cellStyle name="Heading 1 2" xfId="89" xr:uid="{95DFB5B0-088E-4AEF-9D65-55007050ABE4}"/>
    <cellStyle name="Heading 1 2 2" xfId="304" xr:uid="{6B252A81-C82A-449E-BA85-DD3ED56DC312}"/>
    <cellStyle name="Heading 2 2" xfId="90" xr:uid="{82BE7272-02FF-4DE1-A7A3-23B67305CC83}"/>
    <cellStyle name="Heading 2 2 2" xfId="305" xr:uid="{310E77CB-4598-4AE1-A91F-374CA43CA708}"/>
    <cellStyle name="Heading 3 2" xfId="91" xr:uid="{0D83359E-D33F-4D74-A523-109DE750E5F2}"/>
    <cellStyle name="Heading 3 2 2" xfId="306" xr:uid="{1AEB30C5-6D31-4F2C-ACA4-54D5A5A9C2DF}"/>
    <cellStyle name="Heading 4 2" xfId="92" xr:uid="{6A73CB27-5267-4599-8517-A41E0569A2DB}"/>
    <cellStyle name="Heading 4 2 2" xfId="307" xr:uid="{50A24E38-CDE6-4290-91D5-ADD614034BC1}"/>
    <cellStyle name="Hyperlink 2" xfId="308" xr:uid="{654705C5-503A-4A77-9724-E6E18F81565C}"/>
    <cellStyle name="Hyperlink 3" xfId="309" xr:uid="{A6F824B2-BE0D-45AB-8D5B-AB4A4481C554}"/>
    <cellStyle name="Hyperlink 4" xfId="105" xr:uid="{0FC3FD8D-DB13-448B-86BD-9413357AC309}"/>
    <cellStyle name="Input 2" xfId="93" xr:uid="{6326E02D-2187-4578-A466-2FFB17E0AC4E}"/>
    <cellStyle name="Input 2 2" xfId="310" xr:uid="{A8DEF564-F971-45CF-9A63-77D986E9BF5F}"/>
    <cellStyle name="Linked Cell 2" xfId="94" xr:uid="{CFA5EA4A-0465-47C2-BF95-E8D89C034002}"/>
    <cellStyle name="Linked Cell 2 2" xfId="311" xr:uid="{5E8E3214-21C8-42AD-89F5-54DC24D1473E}"/>
    <cellStyle name="LinkedCalc" xfId="36" xr:uid="{4E6479F3-6A7E-4DE6-BF43-3774597ED01F}"/>
    <cellStyle name="Macro" xfId="37" xr:uid="{F41F889B-25A8-4877-BA22-55F096DAE970}"/>
    <cellStyle name="Manual" xfId="38" xr:uid="{B5B345C1-C9A4-4C57-B44B-2F27AA5AF33E}"/>
    <cellStyle name="Neutral 2" xfId="95" xr:uid="{B3DCACA0-39A8-4B87-A716-5F70A5709AF8}"/>
    <cellStyle name="Neutral 2 2" xfId="312" xr:uid="{BAF6A3A3-EAD9-4C69-816B-1DA5DDC28752}"/>
    <cellStyle name="NORM ARIEL 9 #" xfId="39" xr:uid="{655C7A41-3EC6-47C6-876F-E640CCAE9EAF}"/>
    <cellStyle name="Norm-9 Ariel" xfId="40" xr:uid="{E1E87DFB-AF1E-4A79-BB86-C52D670F87E9}"/>
    <cellStyle name="Normal" xfId="0" builtinId="0"/>
    <cellStyle name="Normal 10" xfId="313" xr:uid="{1D3A9F99-31C2-40C1-B617-0F4135C622DD}"/>
    <cellStyle name="Normal 11" xfId="314" xr:uid="{161B4E2A-334D-46E6-B421-D9B19CD05925}"/>
    <cellStyle name="Normal 11 2" xfId="315" xr:uid="{3D2F7B55-C3F1-4299-A0BE-2CC3CB66F916}"/>
    <cellStyle name="Normal 12" xfId="316" xr:uid="{DC81D3AB-BE8C-4C6A-A289-D05DA7887836}"/>
    <cellStyle name="Normal 13" xfId="317" xr:uid="{041867CB-2E5B-4D86-8C00-385B4D426050}"/>
    <cellStyle name="Normal 14" xfId="318" xr:uid="{774114D5-A976-48E2-BFDA-BCFA5021C161}"/>
    <cellStyle name="Normal 15" xfId="319" xr:uid="{E8EB4237-0EA5-402B-8B7C-BA652AFCB63F}"/>
    <cellStyle name="Normal 16" xfId="320" xr:uid="{964CB95B-A5D7-4F77-876C-55D402429561}"/>
    <cellStyle name="Normal 17" xfId="107" xr:uid="{5D097E4B-2388-49F9-BE4E-9B8551971330}"/>
    <cellStyle name="Normal 18" xfId="321" xr:uid="{C80CA2D6-BDBC-45D4-945E-DF87D87F8934}"/>
    <cellStyle name="Normal 19" xfId="322" xr:uid="{A0418654-AFEE-4C05-A955-258FE9973CD4}"/>
    <cellStyle name="Normal 2" xfId="2" xr:uid="{C99EFDA2-24BE-4DC2-9A3C-8691FE168E33}"/>
    <cellStyle name="Normal 2 10" xfId="323" xr:uid="{2C051984-757D-489E-9C80-FB6ABC62A296}"/>
    <cellStyle name="Normal 2 11" xfId="324" xr:uid="{8BCB9887-939F-4313-A863-5E299D76B94A}"/>
    <cellStyle name="Normal 2 12" xfId="325" xr:uid="{8D6A857D-B905-4138-B721-584DCB19017A}"/>
    <cellStyle name="Normal 2 13" xfId="326" xr:uid="{30870BC9-9063-439F-95A9-F6440B5C1797}"/>
    <cellStyle name="Normal 2 14" xfId="327" xr:uid="{ED45C64A-0C3B-43CE-902E-BD182538B5CE}"/>
    <cellStyle name="Normal 2 15" xfId="328" xr:uid="{9B8AF9E4-F5CC-43F2-A462-9F6B5C11A926}"/>
    <cellStyle name="Normal 2 16" xfId="329" xr:uid="{93D2F8EC-940E-4B6B-B6B5-58A5FA19C293}"/>
    <cellStyle name="Normal 2 16 2" xfId="330" xr:uid="{E176EEA3-92AA-4AB0-9B40-0A5A7685A23C}"/>
    <cellStyle name="Normal 2 17" xfId="19" xr:uid="{EC5F8C6F-2BC6-4419-9279-5F2C209B9ED4}"/>
    <cellStyle name="Normal 2 2" xfId="13" xr:uid="{7A0456E9-A057-412F-AAC0-BFB436B2D09B}"/>
    <cellStyle name="Normal 2 2 10" xfId="331" xr:uid="{3C18964D-DB3E-40A0-BA82-DB32A57C3929}"/>
    <cellStyle name="Normal 2 2 11" xfId="332" xr:uid="{B6229D4B-E525-47C1-9518-A3E1E2C82BF5}"/>
    <cellStyle name="Normal 2 2 12" xfId="333" xr:uid="{892F619D-7895-45F2-AEC2-1535762DF861}"/>
    <cellStyle name="Normal 2 2 13" xfId="334" xr:uid="{EBF13975-E93D-4155-9EF0-64C66BB55BA9}"/>
    <cellStyle name="Normal 2 2 14" xfId="335" xr:uid="{38B033A2-48FA-4E32-9496-A2C94101045C}"/>
    <cellStyle name="Normal 2 2 15" xfId="336" xr:uid="{120EAEB9-250A-4B1E-9047-E3ABEAF21260}"/>
    <cellStyle name="Normal 2 2 16" xfId="337" xr:uid="{9D45D98B-033F-4666-9479-20E129AA93E7}"/>
    <cellStyle name="Normal 2 2 17" xfId="338" xr:uid="{52B2922B-D109-4646-BDBB-95BE5EBB1A03}"/>
    <cellStyle name="Normal 2 2 17 2" xfId="339" xr:uid="{D97B9C28-EB34-4C1A-8EB9-53E0BFA6499E}"/>
    <cellStyle name="Normal 2 2 18" xfId="340" xr:uid="{268481B1-1066-4BB3-A486-A73128584A0D}"/>
    <cellStyle name="Normal 2 2 19" xfId="56" xr:uid="{CBF0681B-0EC9-4F65-94EB-555DADD7662C}"/>
    <cellStyle name="Normal 2 2 2" xfId="341" xr:uid="{33501990-EF4C-4C3B-ADA2-0DC246BBE9F3}"/>
    <cellStyle name="Normal 2 2 3" xfId="342" xr:uid="{6481D129-80FA-4A85-8A4B-EC6A379A368E}"/>
    <cellStyle name="Normal 2 2 4" xfId="343" xr:uid="{4F84C871-AE71-46DF-AFCD-BA55B4642F89}"/>
    <cellStyle name="Normal 2 2 5" xfId="344" xr:uid="{1A953CA0-3260-45A9-B2BF-D3BC2389C336}"/>
    <cellStyle name="Normal 2 2 6" xfId="345" xr:uid="{BCDB6DA2-E798-4866-8EA6-D94C30CBF29C}"/>
    <cellStyle name="Normal 2 2 7" xfId="346" xr:uid="{4168884D-2D91-4C3D-A17E-F9F2BFA30235}"/>
    <cellStyle name="Normal 2 2 8" xfId="347" xr:uid="{77C093B8-0279-48C9-89CF-8977A50002F9}"/>
    <cellStyle name="Normal 2 2 9" xfId="348" xr:uid="{2720DB19-DF48-439C-9E9F-8D639D9D7E12}"/>
    <cellStyle name="Normal 2 3" xfId="349" xr:uid="{4525DBB8-2431-4529-95E3-CDCD1C0829AC}"/>
    <cellStyle name="Normal 2 3 2" xfId="350" xr:uid="{90B56ACD-DCAB-4FB7-978F-635E031E56E2}"/>
    <cellStyle name="Normal 2 4" xfId="351" xr:uid="{6EC768DC-4463-49B3-A587-5BFD7A40AB01}"/>
    <cellStyle name="Normal 2 5" xfId="352" xr:uid="{3B8BC663-7688-4141-9AF2-3547C77D59E4}"/>
    <cellStyle name="Normal 2 6" xfId="353" xr:uid="{6CA86D18-2E60-4106-B12A-B6347421A4AA}"/>
    <cellStyle name="Normal 2 7" xfId="354" xr:uid="{9C40349A-3345-4CE8-B6E9-74CA36C87DB3}"/>
    <cellStyle name="Normal 2 8" xfId="355" xr:uid="{439CB601-B185-4A66-98CD-4E0AF45777DC}"/>
    <cellStyle name="Normal 2 9" xfId="356" xr:uid="{46B3CFEF-ABF0-4F00-9030-50E7A4D48D5B}"/>
    <cellStyle name="Normal 20" xfId="638" xr:uid="{368E8909-9A25-47D5-8F64-E1BAF43DE114}"/>
    <cellStyle name="Normal 21" xfId="14" xr:uid="{50C6F7AD-DC14-4050-AA4B-AE72D4FD3BBD}"/>
    <cellStyle name="Normal 22" xfId="1" xr:uid="{9F3504F1-72F8-4884-8CC1-0194F5576EE0}"/>
    <cellStyle name="Normal 23" xfId="639" xr:uid="{722ABBEB-1F8C-4FC9-ACF1-FB3E89303A76}"/>
    <cellStyle name="Normal 24" xfId="642" xr:uid="{BB0782BC-31C4-40E6-9BF2-73C443B288B8}"/>
    <cellStyle name="Normal 24 3" xfId="643" xr:uid="{1DDF4428-F597-4B5F-ABAB-E42CD520676D}"/>
    <cellStyle name="Normal 3" xfId="3" xr:uid="{167A94F6-B24C-4968-8957-EC471939055A}"/>
    <cellStyle name="Normal 3 2" xfId="10" xr:uid="{AAC96785-67E2-4D28-AC88-A26DFC5D04B4}"/>
    <cellStyle name="Normal 3 2 2" xfId="357" xr:uid="{C7173974-37DB-4C72-BA41-DDC571663A3D}"/>
    <cellStyle name="Normal 3 2 2 2" xfId="358" xr:uid="{87630B18-764D-46E4-8BBD-8B5A5D502EAE}"/>
    <cellStyle name="Normal 3 2 2 2 2" xfId="359" xr:uid="{F5ACD185-23C5-4861-A4F1-87CB5D0BADF2}"/>
    <cellStyle name="Normal 3 2 2 2 2 2" xfId="360" xr:uid="{74D4A3F3-30E8-43B6-A546-8B5CC641D300}"/>
    <cellStyle name="Normal 3 2 2 2 3" xfId="361" xr:uid="{37B04EF9-5947-479C-AE96-8C50BC6788D4}"/>
    <cellStyle name="Normal 3 2 2 3" xfId="362" xr:uid="{3A673F17-2FAF-4A24-9C5C-FA5EEB36EE04}"/>
    <cellStyle name="Normal 3 2 2 3 2" xfId="363" xr:uid="{E3184ACF-F2BC-49B0-A393-1C76A7AF1109}"/>
    <cellStyle name="Normal 3 2 2 4" xfId="364" xr:uid="{57EC4076-5EED-47B5-BEFB-B81D340CE001}"/>
    <cellStyle name="Normal 3 2 2 4 2" xfId="365" xr:uid="{55C0A6F6-9334-421A-85AB-58D977C14EA5}"/>
    <cellStyle name="Normal 3 2 3" xfId="366" xr:uid="{460CFDFA-9A75-47DA-AACF-2450E173D6DB}"/>
    <cellStyle name="Normal 3 2 3 2" xfId="367" xr:uid="{FBF8FF8F-F871-4957-AC4F-0E2DE1699C34}"/>
    <cellStyle name="Normal 3 2 3 2 2" xfId="368" xr:uid="{1360B2E9-67F8-4D44-AC54-6A9463EA0B31}"/>
    <cellStyle name="Normal 3 2 3 3" xfId="369" xr:uid="{DACA001A-C632-4681-9A33-594538E77020}"/>
    <cellStyle name="Normal 3 2 4" xfId="370" xr:uid="{71CB0396-D0E0-42D3-B97D-3EAF0D025316}"/>
    <cellStyle name="Normal 3 2 4 2" xfId="371" xr:uid="{8DCD6E85-FAFE-49D7-B5AB-4A48027B5795}"/>
    <cellStyle name="Normal 3 2 5" xfId="372" xr:uid="{2FD8D16F-F765-40CD-9850-A38435E0C892}"/>
    <cellStyle name="Normal 3 2 5 2" xfId="373" xr:uid="{B1BFCF92-AB15-4915-80B1-3F59B428C71F}"/>
    <cellStyle name="Normal 3 2 6" xfId="97" xr:uid="{BC8B1D0C-352F-4ED5-B0E8-0D9A871ADE47}"/>
    <cellStyle name="Normal 3 3" xfId="98" xr:uid="{F4A87869-D087-4902-88FF-6C5F877898F8}"/>
    <cellStyle name="Normal 3 3 2" xfId="374" xr:uid="{A7149AEE-04F0-4903-A3B8-4E3E74C16AF6}"/>
    <cellStyle name="Normal 3 3 3" xfId="375" xr:uid="{DA0B12D7-1B98-49F4-8676-67CBA1B11CAF}"/>
    <cellStyle name="Normal 3 3 4" xfId="376" xr:uid="{01F0334B-586E-4BC2-95E4-32DE131F6C06}"/>
    <cellStyle name="Normal 3 4" xfId="377" xr:uid="{7B5F58CA-0AA5-42E8-8A1D-15A5710983C9}"/>
    <cellStyle name="Normal 3 4 2" xfId="378" xr:uid="{8C8A0BE1-1D02-48A1-B792-81A02CA24D6A}"/>
    <cellStyle name="Normal 3 4 2 2" xfId="379" xr:uid="{DF818A60-E472-4B5F-9477-50046B92284C}"/>
    <cellStyle name="Normal 3 4 2 2 2" xfId="380" xr:uid="{7C0C3085-D5A1-44F4-9669-B52A50F94585}"/>
    <cellStyle name="Normal 3 4 2 3" xfId="381" xr:uid="{8BCF3CD1-EE26-4C6D-A698-1F1B243C24AF}"/>
    <cellStyle name="Normal 3 4 3" xfId="382" xr:uid="{8C7460B8-DE35-4B58-98DF-97800F7077DD}"/>
    <cellStyle name="Normal 3 4 3 2" xfId="383" xr:uid="{70D35279-17DC-48CA-91BE-6274E8496EC3}"/>
    <cellStyle name="Normal 3 4 4" xfId="384" xr:uid="{AE4F1253-4842-4A19-9FBC-B85F3D0D1FF7}"/>
    <cellStyle name="Normal 3 5" xfId="385" xr:uid="{31E80008-71B6-429A-A600-1239442604E2}"/>
    <cellStyle name="Normal 3 5 2" xfId="386" xr:uid="{87BF9CD6-8AF5-49C4-997E-2FC0F6084E04}"/>
    <cellStyle name="Normal 3 5 2 2" xfId="387" xr:uid="{7F415BF8-CAD9-4C5B-B765-EED5F8B2FF4D}"/>
    <cellStyle name="Normal 3 5 3" xfId="388" xr:uid="{DA6FD7B3-AAEC-411D-A5DD-46ABA3A84810}"/>
    <cellStyle name="Normal 3 6" xfId="389" xr:uid="{A60B57AE-A5AF-4043-A482-6E74A3D5819F}"/>
    <cellStyle name="Normal 3 6 2" xfId="390" xr:uid="{AC3C9552-6D1E-480F-BCF4-3FCCC2952885}"/>
    <cellStyle name="Normal 3 7" xfId="391" xr:uid="{E42B3AE3-AD63-4A8D-A33F-04A22305D5BA}"/>
    <cellStyle name="Normal 3 7 2" xfId="392" xr:uid="{967DD46A-7599-459E-B594-3499F2C704BF}"/>
    <cellStyle name="Normal 3 8" xfId="393" xr:uid="{804DF6F8-F145-48A4-A856-77DFCDCEDEF4}"/>
    <cellStyle name="Normal 3 9" xfId="96" xr:uid="{EF2B6483-48F3-4C0E-ABAE-A95BAF2EE486}"/>
    <cellStyle name="Normal 4" xfId="99" xr:uid="{89BD60E0-1A27-4FB3-901C-92B96B3ED463}"/>
    <cellStyle name="Normal 4 2" xfId="394" xr:uid="{798BD2D8-ACA5-4C89-B22B-120668A74212}"/>
    <cellStyle name="Normal 4 2 2" xfId="395" xr:uid="{FCA5CA3B-F818-43E9-A271-B02EA0310D4D}"/>
    <cellStyle name="Normal 4 2 3" xfId="396" xr:uid="{6814C06E-4751-4159-9528-CC7CB8D8D215}"/>
    <cellStyle name="Normal 4 2 3 2" xfId="397" xr:uid="{A87E055E-04CB-49DA-862D-B7A4446A6F97}"/>
    <cellStyle name="Normal 4 2 4" xfId="398" xr:uid="{D8E85A79-BABA-4422-B50A-ED82C154F01E}"/>
    <cellStyle name="Normal 4 3" xfId="399" xr:uid="{BA7E18D9-3213-43D3-8379-2F06DB160EA7}"/>
    <cellStyle name="Normal 4 4" xfId="400" xr:uid="{983C2253-779E-45DA-A1B3-3B2521FA8750}"/>
    <cellStyle name="Normal 5" xfId="106" xr:uid="{5223745E-7412-4F84-81C4-94C490E53379}"/>
    <cellStyle name="Normal 5 10" xfId="401" xr:uid="{03A5E61A-AA87-4D24-9C37-B1F74650560D}"/>
    <cellStyle name="Normal 5 2" xfId="402" xr:uid="{6081D45D-5C0D-4802-B410-7108E991A86D}"/>
    <cellStyle name="Normal 5 2 2" xfId="403" xr:uid="{E4F5A71C-A0F6-44FD-B5EF-284D817F48A9}"/>
    <cellStyle name="Normal 5 2 2 2" xfId="404" xr:uid="{E582E821-FD61-4D49-B9A3-E8644D847244}"/>
    <cellStyle name="Normal 5 2 2 2 2" xfId="405" xr:uid="{598EB9D1-CE9C-4D5C-87A0-6EC5C062968F}"/>
    <cellStyle name="Normal 5 2 2 3" xfId="406" xr:uid="{A20C6D57-FF16-4B4E-9957-C69069CFA7B4}"/>
    <cellStyle name="Normal 5 2 3" xfId="407" xr:uid="{F8D45F44-D6B4-4759-ADBA-4F3A563933B9}"/>
    <cellStyle name="Normal 5 2 3 2" xfId="408" xr:uid="{4950ECFC-0413-44A7-97D0-74F6C89F1E9E}"/>
    <cellStyle name="Normal 5 2 4" xfId="409" xr:uid="{DCA9B4E0-9DD8-4D59-A2A8-500C43E51F50}"/>
    <cellStyle name="Normal 5 2 4 2" xfId="410" xr:uid="{4A95A6FA-0E30-4704-934D-CD5A8582E93D}"/>
    <cellStyle name="Normal 5 2 5" xfId="411" xr:uid="{5D8A5287-108A-40AD-9828-B5BAFD0BFF6E}"/>
    <cellStyle name="Normal 5 3" xfId="412" xr:uid="{EFCEBB06-559D-4B46-BC3B-3E72E617DC24}"/>
    <cellStyle name="Normal 5 3 2" xfId="413" xr:uid="{58F37ABB-0A9B-4F3D-A8A6-7607D38AA13F}"/>
    <cellStyle name="Normal 5 3 2 2" xfId="414" xr:uid="{AF358810-3D52-4235-B462-3570AC3016C0}"/>
    <cellStyle name="Normal 5 3 3" xfId="415" xr:uid="{756145C8-976B-47F8-9ABD-F2256B6D3E85}"/>
    <cellStyle name="Normal 5 4" xfId="416" xr:uid="{BE9A1C9F-38CB-4E85-824F-43C101D149DB}"/>
    <cellStyle name="Normal 5 4 2" xfId="417" xr:uid="{A53377D0-EE74-45CF-940D-93E12B43ACB0}"/>
    <cellStyle name="Normal 5 5" xfId="418" xr:uid="{E3B5FE53-B3AA-4656-9A61-AFB88E99A4CF}"/>
    <cellStyle name="Normal 5 5 2" xfId="419" xr:uid="{F183221D-B876-454E-B552-765AC5D97A6D}"/>
    <cellStyle name="Normal 5 6" xfId="420" xr:uid="{D3AF8616-E08C-44AB-9800-E8DC9C878C51}"/>
    <cellStyle name="Normal 5 7" xfId="421" xr:uid="{A47F38DA-5EC8-4F47-988C-F5D4B6A01996}"/>
    <cellStyle name="Normal 5 8" xfId="422" xr:uid="{5C8027FD-DAEB-4770-AE9A-7BF9494D012B}"/>
    <cellStyle name="Normal 5 8 2" xfId="423" xr:uid="{465F35D5-24DB-4B72-A9DD-1B5EAFC3EC1A}"/>
    <cellStyle name="Normal 5 9" xfId="424" xr:uid="{E3737360-E9F4-484A-9961-779DD70A4C3C}"/>
    <cellStyle name="Normal 5 9 2" xfId="425" xr:uid="{E1794A03-2357-48D7-BBCF-57865FEA47CA}"/>
    <cellStyle name="Normal 6" xfId="426" xr:uid="{0385B641-6F3F-4D4C-800E-F62B395B0F76}"/>
    <cellStyle name="Normal 6 2" xfId="427" xr:uid="{D24D5869-BF12-431E-BAEB-0535D384F301}"/>
    <cellStyle name="Normal 6 3" xfId="428" xr:uid="{8E99A3A6-D787-41DB-9B75-C8FF125FBEA8}"/>
    <cellStyle name="Normal 7" xfId="429" xr:uid="{7FD3E93A-CD98-4F00-8BF5-B98EA71627CD}"/>
    <cellStyle name="Normal 8" xfId="430" xr:uid="{9B5DF215-E0F5-4F9C-9D32-EC3943F31AF6}"/>
    <cellStyle name="Normal 8 2" xfId="431" xr:uid="{122BED0F-0D95-4877-A602-BC6F0D3964C6}"/>
    <cellStyle name="Normal 9" xfId="432" xr:uid="{A8F92737-070D-41F8-B6F7-4305B4BAC183}"/>
    <cellStyle name="Normal 9 2" xfId="433" xr:uid="{DD02A7CB-399D-4EFC-B172-1A25B5738289}"/>
    <cellStyle name="Normal 9 3" xfId="434" xr:uid="{A3D4BC96-EB45-4769-9F3D-7111FC97171B}"/>
    <cellStyle name="Normal 9 4" xfId="435" xr:uid="{507B5181-3073-433B-872E-A260CC7C6EC5}"/>
    <cellStyle name="Note 2" xfId="100" xr:uid="{3D41570C-3006-4C14-A72F-A14EA85AD16F}"/>
    <cellStyle name="Note 2 2" xfId="436" xr:uid="{10C00F89-EDC9-47FD-9555-B4F8A8D57D7E}"/>
    <cellStyle name="Note 2 2 2" xfId="437" xr:uid="{B88AE775-55DC-46EB-BC3A-1AC079D45233}"/>
    <cellStyle name="Note 2 2 3" xfId="438" xr:uid="{5D22AF8A-4BCD-492B-B1A3-7169FFF3EAE8}"/>
    <cellStyle name="Note 2 2 3 2" xfId="439" xr:uid="{38A5501A-DCB7-4272-8E13-F4AAC1124BF6}"/>
    <cellStyle name="Note 2 2 4" xfId="440" xr:uid="{C22EE3DE-9569-4EFF-AA4A-39D1BECEF124}"/>
    <cellStyle name="Note 3" xfId="441" xr:uid="{C3B4260F-11DD-463E-B1A4-109EFC668860}"/>
    <cellStyle name="Org" xfId="41" xr:uid="{A67CB602-BE2F-4ABB-8B4C-07A49D78F077}"/>
    <cellStyle name="Org 10" xfId="442" xr:uid="{2D6DF97B-2EC1-4B1D-AF06-2BE2E28632D5}"/>
    <cellStyle name="Org 10 2" xfId="443" xr:uid="{2FED9836-812F-43F7-9EA9-42FE340BDDB3}"/>
    <cellStyle name="Org 10 2 2" xfId="444" xr:uid="{9A2D4DC2-BB99-4DDC-8ED5-242429497003}"/>
    <cellStyle name="Org 10 3" xfId="445" xr:uid="{2F88C760-D68D-42F7-BEFC-BE74855700FE}"/>
    <cellStyle name="Org 11" xfId="446" xr:uid="{CAE69E0D-7053-4228-BFD5-A23D8B77CD21}"/>
    <cellStyle name="Org 11 2" xfId="447" xr:uid="{67F80404-7FF8-4636-8196-3523B8D96ED9}"/>
    <cellStyle name="Org 11 2 2" xfId="448" xr:uid="{6A44935D-B109-41E8-8FA5-CA92B06D2B55}"/>
    <cellStyle name="Org 11 3" xfId="449" xr:uid="{82E5D947-2976-4B39-8D78-F427C75D70A1}"/>
    <cellStyle name="Org 12" xfId="450" xr:uid="{A3E51D42-9BB4-4639-9CD2-E16DEF392EDC}"/>
    <cellStyle name="Org 12 2" xfId="451" xr:uid="{C6FE830F-1D12-4020-9F92-B1303134BE02}"/>
    <cellStyle name="Org 12 2 2" xfId="452" xr:uid="{92EAA827-5C1F-4F83-A7D2-3BAAEEC7A361}"/>
    <cellStyle name="Org 12 3" xfId="453" xr:uid="{D97E6CED-58BD-47E8-A8BC-89351FD0DFDB}"/>
    <cellStyle name="Org 13" xfId="454" xr:uid="{E9A2E63F-450F-4EC6-994A-8117EBD80AB9}"/>
    <cellStyle name="Org 13 2" xfId="455" xr:uid="{EACF867A-F18A-4084-960B-F5238953B064}"/>
    <cellStyle name="Org 13 2 2" xfId="456" xr:uid="{B3A7182C-935B-44D4-8849-856CA0F3E4FD}"/>
    <cellStyle name="Org 13 3" xfId="457" xr:uid="{ECB3F33C-4FF4-4DA5-9810-A431C6AB0DC2}"/>
    <cellStyle name="Org 14" xfId="458" xr:uid="{94AF921B-B5BC-47F7-BD25-AB87A1DB1284}"/>
    <cellStyle name="Org 14 2" xfId="459" xr:uid="{553DF560-9CCD-4929-9B96-2F49FBF48CEB}"/>
    <cellStyle name="Org 14 2 2" xfId="460" xr:uid="{43D2F2BD-0F68-4A02-94E4-24798D90265B}"/>
    <cellStyle name="Org 14 3" xfId="461" xr:uid="{5B8A20F4-0D6B-4DFC-9979-60643F43984E}"/>
    <cellStyle name="Org 15" xfId="462" xr:uid="{7826BDAF-CC35-4965-9185-EBFE150EDC35}"/>
    <cellStyle name="Org 15 2" xfId="463" xr:uid="{7F2EC56D-07EF-4C9E-BC9D-E75B2950A42F}"/>
    <cellStyle name="Org 15 2 2" xfId="464" xr:uid="{9EE36FEC-0E02-4A8F-B9B6-D4637B3DD446}"/>
    <cellStyle name="Org 15 3" xfId="465" xr:uid="{8B9B7712-A61F-4D0E-B3DA-6B9D37875716}"/>
    <cellStyle name="Org 2" xfId="466" xr:uid="{AA5BB626-F553-4D65-9FCA-A90024779AE6}"/>
    <cellStyle name="Org 2 2" xfId="467" xr:uid="{5FE316F6-3C18-44FD-9BB1-87C7E6C7844C}"/>
    <cellStyle name="Org 2 2 2" xfId="468" xr:uid="{3474C7A4-2048-4C2B-A197-B53C32CC96CF}"/>
    <cellStyle name="Org 2 3" xfId="469" xr:uid="{80800129-5949-4EC9-B7DF-EA20F2E8D92A}"/>
    <cellStyle name="Org 3" xfId="470" xr:uid="{06FBADB6-DDC9-4497-907B-329328C8C3DA}"/>
    <cellStyle name="Org 3 2" xfId="471" xr:uid="{41F71AAE-9A21-4751-B213-B4956DCBDCEC}"/>
    <cellStyle name="Org 3 2 2" xfId="472" xr:uid="{D38582AC-B183-4A06-8826-5451BFC92C27}"/>
    <cellStyle name="Org 3 3" xfId="473" xr:uid="{23DA4DFD-8BB3-435B-9B23-E3C12A8563AF}"/>
    <cellStyle name="Org 4" xfId="474" xr:uid="{B4BEA17A-7986-4BE4-B96F-851845B82CDC}"/>
    <cellStyle name="Org 4 2" xfId="475" xr:uid="{D50A219D-2EC9-493A-8057-0B39EB389F5B}"/>
    <cellStyle name="Org 4 2 2" xfId="476" xr:uid="{2AFD6430-387E-4596-813F-D99F6EB6ADE5}"/>
    <cellStyle name="Org 4 3" xfId="477" xr:uid="{348FD85A-C394-41C2-8752-9A99BE72C05F}"/>
    <cellStyle name="Org 5" xfId="478" xr:uid="{EAEEBBC2-113B-4442-BC0F-A09D2E5D0344}"/>
    <cellStyle name="Org 5 2" xfId="479" xr:uid="{CDE65507-6FB8-4263-B0D7-016F1F05FAAE}"/>
    <cellStyle name="Org 5 2 2" xfId="480" xr:uid="{C68F690D-CAF6-4263-9EC1-6B23FB136E1A}"/>
    <cellStyle name="Org 5 3" xfId="481" xr:uid="{FEC8A84D-F1BC-4C9C-B192-819312888849}"/>
    <cellStyle name="Org 6" xfId="482" xr:uid="{F04B844C-8B26-4A17-81C5-8F3D0978EAB8}"/>
    <cellStyle name="Org 6 2" xfId="483" xr:uid="{CA6D3813-1C65-467C-B846-369206D3BAA2}"/>
    <cellStyle name="Org 6 2 2" xfId="484" xr:uid="{E83C2692-6893-4253-95CA-55B2998D551F}"/>
    <cellStyle name="Org 6 3" xfId="485" xr:uid="{7E41B90E-B838-4601-B33F-9FC10FF2F4B2}"/>
    <cellStyle name="Org 7" xfId="486" xr:uid="{97491E26-28ED-4A6E-B27F-E4CBB365B890}"/>
    <cellStyle name="Org 7 2" xfId="487" xr:uid="{356BA103-F905-462E-852F-C53BB022D56F}"/>
    <cellStyle name="Org 7 2 2" xfId="488" xr:uid="{0FB56520-9C54-4CCA-9CFE-1F0EA7C09DDD}"/>
    <cellStyle name="Org 7 3" xfId="489" xr:uid="{AF40CFE8-AAB6-4427-918B-7640B48E387A}"/>
    <cellStyle name="Org 8" xfId="490" xr:uid="{27689042-A6F4-481D-BDEC-10F55C21EE96}"/>
    <cellStyle name="Org 8 2" xfId="491" xr:uid="{66E31720-CB03-4C38-A5B1-D0F6F9B8436A}"/>
    <cellStyle name="Org 8 2 2" xfId="492" xr:uid="{59A6EC6D-8367-4BD4-B9F7-F1BD8C16E4F4}"/>
    <cellStyle name="Org 8 3" xfId="493" xr:uid="{8A68C3CB-58BD-41D1-A674-A0DB009FD63B}"/>
    <cellStyle name="Org 9" xfId="494" xr:uid="{0D37F56A-DA74-4BAF-9085-C19676F5923E}"/>
    <cellStyle name="Org 9 2" xfId="495" xr:uid="{731D310D-44DF-4368-A525-36F322483061}"/>
    <cellStyle name="Org 9 2 2" xfId="496" xr:uid="{29D5EC8B-731A-4672-A249-AEC3ECF4FD4A}"/>
    <cellStyle name="Org 9 3" xfId="497" xr:uid="{7F4E4A4D-1855-4841-B726-0946D8E3B4EC}"/>
    <cellStyle name="Output 2" xfId="101" xr:uid="{B6F62C98-4908-4144-9115-2DF25CC98056}"/>
    <cellStyle name="Output 2 2" xfId="498" xr:uid="{E51385C2-EFE6-443A-A0E5-D153BA581F15}"/>
    <cellStyle name="Percent 2" xfId="5" xr:uid="{A090A2E3-23C9-444D-8FD5-C630D04A8265}"/>
    <cellStyle name="Percent 2 10" xfId="499" xr:uid="{F38EED90-90B8-46FC-8C78-2E32FCD7516B}"/>
    <cellStyle name="Percent 2 11" xfId="500" xr:uid="{6EA0DEA4-590D-4E4B-AB1E-D603376E4266}"/>
    <cellStyle name="Percent 2 12" xfId="501" xr:uid="{A00AE162-EEF2-47E5-A0A6-4C8A9C2B7549}"/>
    <cellStyle name="Percent 2 13" xfId="502" xr:uid="{8F4BE554-0BF6-4EC0-BA99-92F7A59E5FA3}"/>
    <cellStyle name="Percent 2 14" xfId="503" xr:uid="{D5B1D324-6BD9-4AEB-84F4-54FB43312FD1}"/>
    <cellStyle name="Percent 2 15" xfId="504" xr:uid="{45CC7A13-F5EC-44B7-BBE5-F568E3CD24B1}"/>
    <cellStyle name="Percent 2 2" xfId="11" xr:uid="{115B158B-4AA8-464F-9B18-5491322FA289}"/>
    <cellStyle name="Percent 2 2 2" xfId="505" xr:uid="{F7606A36-792D-479D-8B7E-25A99B57237D}"/>
    <cellStyle name="Percent 2 3" xfId="506" xr:uid="{173A580E-6442-4832-BDCF-49947938920E}"/>
    <cellStyle name="Percent 2 4" xfId="507" xr:uid="{D4306A19-B6C8-4F6F-BBC9-76E852170451}"/>
    <cellStyle name="Percent 2 5" xfId="508" xr:uid="{AD69FD94-0095-4F45-B64B-ABBB1C0FE0B1}"/>
    <cellStyle name="Percent 2 6" xfId="509" xr:uid="{459EB628-5BC5-4D96-B59E-607166A08F5C}"/>
    <cellStyle name="Percent 2 7" xfId="510" xr:uid="{7E7BE302-6613-4B59-99EC-D53DE12E90D4}"/>
    <cellStyle name="Percent 2 8" xfId="511" xr:uid="{83BBCF61-ADA1-420C-A05B-64452C7A7D4E}"/>
    <cellStyle name="Percent 2 9" xfId="512" xr:uid="{E89AC81A-7529-457B-835F-FAD93AAB6E87}"/>
    <cellStyle name="Percent 3" xfId="8" xr:uid="{50E7E8BF-995C-4D6D-B3C1-92F109CFC338}"/>
    <cellStyle name="Percent 3 2" xfId="514" xr:uid="{A6A15F1E-8093-44BC-A76E-3DD60E422353}"/>
    <cellStyle name="Percent 3 3" xfId="513" xr:uid="{F5A3D768-CA42-4EBD-87DD-1CFD97F9942E}"/>
    <cellStyle name="Percent 4" xfId="515" xr:uid="{30011E2B-2A3E-4DDA-BD72-EB02207025C7}"/>
    <cellStyle name="Percent 4 2" xfId="108" xr:uid="{AF998F9B-0FAB-4434-87FD-70BEB9D63B41}"/>
    <cellStyle name="Percent 5" xfId="516" xr:uid="{5D6E0C87-FAEA-4F0F-823C-1024F1BF51FB}"/>
    <cellStyle name="Percent 6" xfId="517" xr:uid="{2665DBF9-C54D-4795-A238-85629B1BEAB2}"/>
    <cellStyle name="Percent 7" xfId="518" xr:uid="{C50D68D6-A949-42D7-94BC-27100EB73D68}"/>
    <cellStyle name="Percent 8" xfId="17" xr:uid="{38270589-EF96-4F33-828C-A64527318DBE}"/>
    <cellStyle name="Phone" xfId="42" xr:uid="{CCAD0610-D272-4170-B956-98A73303BCAE}"/>
    <cellStyle name="Phone 2" xfId="43" xr:uid="{6033DEA6-018C-4DF8-89EC-DCB776DEE946}"/>
    <cellStyle name="Phone 3" xfId="519" xr:uid="{6DFA6C56-3144-474D-BBFC-254FDC4F705B}"/>
    <cellStyle name="Project" xfId="44" xr:uid="{F696DAB4-2E1A-42AE-8154-C45E9FC089D4}"/>
    <cellStyle name="Project 10" xfId="520" xr:uid="{9F49BA50-9A17-4EA8-9352-F19D3F539FB4}"/>
    <cellStyle name="Project 10 2" xfId="521" xr:uid="{FA8D1E9B-7F9A-4E21-BC36-BD17B1CA5D77}"/>
    <cellStyle name="Project 10 2 2" xfId="522" xr:uid="{926A3C7F-B4B4-4B37-8568-A1AE82067114}"/>
    <cellStyle name="Project 10 3" xfId="523" xr:uid="{8F36FFDC-DDE8-4622-BAE5-A6942F10E442}"/>
    <cellStyle name="Project 11" xfId="524" xr:uid="{C0FB9275-D970-4C00-B3BD-A7580A134F55}"/>
    <cellStyle name="Project 11 2" xfId="525" xr:uid="{88D76FAE-A1C3-4027-A961-D9744C27B41D}"/>
    <cellStyle name="Project 11 2 2" xfId="526" xr:uid="{0CA8E530-BCA3-4F13-841D-3797E147D3D7}"/>
    <cellStyle name="Project 11 3" xfId="527" xr:uid="{CFA93D2F-04A3-4ADC-BCAA-386B2E0B3F5D}"/>
    <cellStyle name="Project 12" xfId="528" xr:uid="{73B9FAB6-3731-4C3D-9544-00D981B606A6}"/>
    <cellStyle name="Project 12 2" xfId="529" xr:uid="{EE4905F5-1745-4427-B3B2-6B5322FC4BF4}"/>
    <cellStyle name="Project 12 2 2" xfId="530" xr:uid="{2EBFA424-3220-4959-9292-715A00F3FB2E}"/>
    <cellStyle name="Project 12 3" xfId="531" xr:uid="{74547F3F-5561-4A72-8F0A-D3C5EDD57DC8}"/>
    <cellStyle name="Project 13" xfId="532" xr:uid="{85FA6F09-9BAC-4212-B604-8D9871F31A2B}"/>
    <cellStyle name="Project 13 2" xfId="533" xr:uid="{DFFC8795-CC14-48D6-AB5A-4C63ADB64DB2}"/>
    <cellStyle name="Project 13 2 2" xfId="534" xr:uid="{E8FE929D-79BB-471F-A2D9-A0AF6987D178}"/>
    <cellStyle name="Project 13 3" xfId="535" xr:uid="{97D46155-8D3B-4D56-957C-705447230534}"/>
    <cellStyle name="Project 14" xfId="536" xr:uid="{80FC665F-8670-4904-9C61-337535BE9D3C}"/>
    <cellStyle name="Project 14 2" xfId="537" xr:uid="{EF8409D2-8794-48E6-93E1-E7250B1AAC83}"/>
    <cellStyle name="Project 14 2 2" xfId="538" xr:uid="{F42F61ED-2D3E-4584-AD4D-69296B27B6C6}"/>
    <cellStyle name="Project 14 3" xfId="539" xr:uid="{B80F29F6-64B8-4B4C-9AC5-7F0D7EF1B271}"/>
    <cellStyle name="Project 15" xfId="540" xr:uid="{169DD95F-576A-46DB-A662-45481B417EB9}"/>
    <cellStyle name="Project 15 2" xfId="541" xr:uid="{65F9E1F8-B238-496C-9114-D99085F71250}"/>
    <cellStyle name="Project 15 2 2" xfId="542" xr:uid="{08A1DD98-1DC3-4B5B-B3E1-E0BA78F87E12}"/>
    <cellStyle name="Project 15 3" xfId="543" xr:uid="{8924A884-1811-47AC-BA82-82D3FE0DFB80}"/>
    <cellStyle name="Project 2" xfId="544" xr:uid="{0969251E-0D62-462F-BD03-A86F1BB1A61D}"/>
    <cellStyle name="Project 2 2" xfId="545" xr:uid="{71B3F94F-80E3-4827-9D00-F9ED680BC2BB}"/>
    <cellStyle name="Project 2 2 2" xfId="546" xr:uid="{41E498EB-7115-4EF4-9816-73600A338088}"/>
    <cellStyle name="Project 2 3" xfId="547" xr:uid="{CF7CB451-A45B-4FFD-8F0F-D71175E9FF26}"/>
    <cellStyle name="Project 3" xfId="548" xr:uid="{53C9AFC8-3D23-4679-9004-727A329F400A}"/>
    <cellStyle name="Project 3 2" xfId="549" xr:uid="{92058B6B-DAAD-48DE-AB78-1E69E0BE1E07}"/>
    <cellStyle name="Project 3 2 2" xfId="550" xr:uid="{FFCC2964-AFFE-4869-9FB4-3D46B41D3FA1}"/>
    <cellStyle name="Project 3 3" xfId="551" xr:uid="{16B4053E-DEB1-4537-BC8B-BFF87F2EAA2F}"/>
    <cellStyle name="Project 4" xfId="552" xr:uid="{E0BA12D8-58EA-43F4-8436-E36FDE539AAD}"/>
    <cellStyle name="Project 4 2" xfId="553" xr:uid="{5A2FDB8A-72B6-4B46-BCBA-86CBDC8012B3}"/>
    <cellStyle name="Project 4 2 2" xfId="554" xr:uid="{CB667A3C-ED57-4CBA-91E8-167070BC8A70}"/>
    <cellStyle name="Project 4 3" xfId="555" xr:uid="{F608CB7A-723A-4DD9-B732-AFBBE180BB19}"/>
    <cellStyle name="Project 5" xfId="556" xr:uid="{0EB05F25-0AD7-4C96-85D9-D3E83D8362DE}"/>
    <cellStyle name="Project 5 2" xfId="557" xr:uid="{EF761CCE-643D-4F08-ADAC-29927DEDC29F}"/>
    <cellStyle name="Project 5 2 2" xfId="558" xr:uid="{EC3424FF-92B7-4BAE-92D1-400A41E4E61A}"/>
    <cellStyle name="Project 5 3" xfId="559" xr:uid="{359441F3-6EB5-4CC6-833C-AB49D51A5E0B}"/>
    <cellStyle name="Project 6" xfId="560" xr:uid="{B5564408-FF2A-45BF-8E90-B24F555526E0}"/>
    <cellStyle name="Project 6 2" xfId="561" xr:uid="{4CED77E5-0ECA-4981-A062-8FF9CE9820D1}"/>
    <cellStyle name="Project 6 2 2" xfId="562" xr:uid="{3C581701-B23B-4FB9-BC94-064F62B1580C}"/>
    <cellStyle name="Project 6 3" xfId="563" xr:uid="{F1D7861B-1B54-4129-9A08-D39471EB159D}"/>
    <cellStyle name="Project 7" xfId="564" xr:uid="{266EC7EB-855A-4DAB-90F6-1135364142CB}"/>
    <cellStyle name="Project 7 2" xfId="565" xr:uid="{E81E13EF-2C95-4385-B937-7384D4161AC6}"/>
    <cellStyle name="Project 7 2 2" xfId="566" xr:uid="{945DCA22-F244-42AA-9725-285065DB4429}"/>
    <cellStyle name="Project 7 3" xfId="567" xr:uid="{8BD01C02-17A3-4837-BBD6-DD4EF9E6EE33}"/>
    <cellStyle name="Project 8" xfId="568" xr:uid="{A2435063-0692-4600-B7B2-587FC69B5746}"/>
    <cellStyle name="Project 8 2" xfId="569" xr:uid="{C369E2D0-1A4B-43F1-839B-64E7FFC60AC7}"/>
    <cellStyle name="Project 8 2 2" xfId="570" xr:uid="{CCBB1119-BA2F-4A20-A71D-0F88F4FD1C00}"/>
    <cellStyle name="Project 8 3" xfId="571" xr:uid="{C0BE4C5A-9269-4235-B47B-575A0ED58571}"/>
    <cellStyle name="Project 9" xfId="572" xr:uid="{F3129E7E-71C5-4287-9286-E4552CA9BD6F}"/>
    <cellStyle name="Project 9 2" xfId="573" xr:uid="{8491B953-D3C4-411B-A693-130F986461EA}"/>
    <cellStyle name="Project 9 2 2" xfId="574" xr:uid="{636604C8-4C11-491A-B891-32A823C2EEDC}"/>
    <cellStyle name="Project 9 3" xfId="575" xr:uid="{515228D7-446C-4235-B38D-9CBAD6396B77}"/>
    <cellStyle name="Style 1" xfId="45" xr:uid="{E32CA2CE-E484-4FC3-9BE1-8A030AD4F65F}"/>
    <cellStyle name="Subno" xfId="46" xr:uid="{027198C3-E821-4BBD-BDF0-91D6A551FC31}"/>
    <cellStyle name="SUBTOTAL" xfId="47" xr:uid="{37A29EEE-1FFF-4A1E-A2D1-B5F8B0ED04CB}"/>
    <cellStyle name="Sub-total" xfId="48" xr:uid="{AF1772BB-D61E-4EE2-90C3-DF9AD50A9B05}"/>
    <cellStyle name="SUBTOTAL 2" xfId="49" xr:uid="{46BFA6BE-BF63-4944-A511-154ECEE42008}"/>
    <cellStyle name="Subtotal 3" xfId="576" xr:uid="{590842CF-6A79-4ACF-87A4-96BE87E4C426}"/>
    <cellStyle name="SUBTOTAL APP" xfId="50" xr:uid="{BD8F2C3B-CCE0-420B-B36A-E7564BC0E2A0}"/>
    <cellStyle name="SUBTOTAL APP 2" xfId="51" xr:uid="{EE787E1A-8072-4666-AE4E-DF782DB77B0F}"/>
    <cellStyle name="SUBTOTAL_2008 Budget FP Rate Model" xfId="52" xr:uid="{091B9700-FEA2-4762-9C2D-00A2ADC8B10F}"/>
    <cellStyle name="t" xfId="577" xr:uid="{D0AFC318-9E69-4443-877F-093F030EC94B}"/>
    <cellStyle name="task" xfId="53" xr:uid="{587138AC-797B-4EFB-89BB-0E413130AE26}"/>
    <cellStyle name="task 10" xfId="578" xr:uid="{E64026A9-6CB3-42E8-B9DC-AC9AD482EEB3}"/>
    <cellStyle name="task 10 2" xfId="579" xr:uid="{231F8AD7-5572-4760-AAF4-B82A5D37D10E}"/>
    <cellStyle name="task 10 2 2" xfId="580" xr:uid="{A01D62CA-5F1A-4607-817F-2CB857A32ACE}"/>
    <cellStyle name="task 10 3" xfId="581" xr:uid="{DCFA30A2-3202-4781-A1BF-4FD80CA083D4}"/>
    <cellStyle name="task 11" xfId="582" xr:uid="{96CD2BAB-C25F-4506-BDFF-1EEB3C0043AF}"/>
    <cellStyle name="task 11 2" xfId="583" xr:uid="{3CE75298-EACD-4DE3-B837-31FC30588E54}"/>
    <cellStyle name="task 11 2 2" xfId="584" xr:uid="{4AD26F91-A027-4695-86E9-7F7238778AFB}"/>
    <cellStyle name="task 11 3" xfId="585" xr:uid="{DAD78400-16D9-4AC1-9AE3-F2337A5D5FB8}"/>
    <cellStyle name="task 12" xfId="586" xr:uid="{D2B530FC-3305-42BA-8BC3-A8E0DD03CB0E}"/>
    <cellStyle name="task 12 2" xfId="587" xr:uid="{E771E3D4-914D-4E60-BE31-89EEFDC1DC98}"/>
    <cellStyle name="task 12 2 2" xfId="588" xr:uid="{FA4DE59D-08BE-4C3F-A44E-A1D280D6DFA9}"/>
    <cellStyle name="task 12 3" xfId="589" xr:uid="{06A7B9DB-4F5F-4A34-BBB4-2C1367398DB5}"/>
    <cellStyle name="task 13" xfId="590" xr:uid="{5B22EC1D-71E7-4211-971D-66E6713A1C26}"/>
    <cellStyle name="task 13 2" xfId="591" xr:uid="{D7E2074B-A849-4B18-938B-7B3F1E7BD3DD}"/>
    <cellStyle name="task 13 2 2" xfId="592" xr:uid="{FC353DAD-46ED-4B4F-A688-5F652C992DA8}"/>
    <cellStyle name="task 13 3" xfId="593" xr:uid="{62A07152-66E3-449A-8A39-ECD80E4C0EC6}"/>
    <cellStyle name="task 14" xfId="594" xr:uid="{F8298B6F-1246-4066-8000-75617294DCC6}"/>
    <cellStyle name="task 14 2" xfId="595" xr:uid="{776FC67D-D6B0-4418-A084-F1939A166134}"/>
    <cellStyle name="task 14 2 2" xfId="596" xr:uid="{AC5BB535-FA5E-432F-8BFD-7228164890AF}"/>
    <cellStyle name="task 14 3" xfId="597" xr:uid="{263EED75-B3C6-4F60-9164-2A0986AF1668}"/>
    <cellStyle name="task 15" xfId="598" xr:uid="{5E792737-347A-4A97-97AF-9EBB99DC3755}"/>
    <cellStyle name="task 15 2" xfId="599" xr:uid="{1117718D-F117-47C2-99DB-B9C6203019B4}"/>
    <cellStyle name="task 15 2 2" xfId="600" xr:uid="{153140C3-B3B0-4B37-AE1D-AAB6D417F2BE}"/>
    <cellStyle name="task 15 3" xfId="601" xr:uid="{1A4C1E9F-1318-43A5-87BA-8A7A19110B87}"/>
    <cellStyle name="task 2" xfId="602" xr:uid="{B863145D-11EB-41EC-B2BB-4523CD14A39B}"/>
    <cellStyle name="task 2 2" xfId="603" xr:uid="{DE3A3339-2701-4589-9828-07776BA5EB8A}"/>
    <cellStyle name="task 2 2 2" xfId="604" xr:uid="{A5628BD5-1D31-4D3E-8223-CA662D7AEBF2}"/>
    <cellStyle name="task 2 3" xfId="605" xr:uid="{E9959C90-585F-465B-862C-33F72BBDB347}"/>
    <cellStyle name="task 3" xfId="606" xr:uid="{25A884CA-8D97-4C20-97F0-5982813E33CB}"/>
    <cellStyle name="task 3 2" xfId="607" xr:uid="{20F03B86-7A6F-4104-B7A0-B8A62B5D4164}"/>
    <cellStyle name="task 3 2 2" xfId="608" xr:uid="{6AE68251-91E9-4A06-B3B0-D4090347E7B7}"/>
    <cellStyle name="task 3 3" xfId="609" xr:uid="{75AC27F9-02C0-4D71-BA9D-D048FA326B17}"/>
    <cellStyle name="task 4" xfId="610" xr:uid="{8B291246-3AD1-4469-B599-19D4E821B4EA}"/>
    <cellStyle name="task 4 2" xfId="611" xr:uid="{5C610498-D3D4-44D7-B2FB-899BC0DDCA2E}"/>
    <cellStyle name="task 4 2 2" xfId="612" xr:uid="{5A2542EE-111F-4E5A-952E-A120CB6A3A9F}"/>
    <cellStyle name="task 4 3" xfId="613" xr:uid="{2B2415D1-9120-44CD-AAB1-F4E436E220B5}"/>
    <cellStyle name="task 5" xfId="614" xr:uid="{4153E0EF-20FA-4A61-9F5C-25578D20F536}"/>
    <cellStyle name="task 5 2" xfId="615" xr:uid="{65D82C14-0C50-4910-A692-66FC5C9A01EE}"/>
    <cellStyle name="task 5 2 2" xfId="616" xr:uid="{2E02F3C4-5867-4978-8D7A-D8ADA51C7079}"/>
    <cellStyle name="task 5 3" xfId="617" xr:uid="{B5AFC76F-5724-409B-A5E8-3B90688D114B}"/>
    <cellStyle name="task 6" xfId="618" xr:uid="{637A9574-B788-4442-8DCF-D3DE506094F0}"/>
    <cellStyle name="task 6 2" xfId="619" xr:uid="{A5FF67D0-C8DA-41CD-B8A5-566E0DBA3E2B}"/>
    <cellStyle name="task 6 2 2" xfId="620" xr:uid="{AB8A8B93-CD0A-4BB0-8684-5D9B439E0998}"/>
    <cellStyle name="task 6 3" xfId="621" xr:uid="{2A57A427-4C13-4936-BBB8-BB142EDE7E28}"/>
    <cellStyle name="task 7" xfId="622" xr:uid="{E6618489-E51A-48AA-8D9E-58A61C0842F3}"/>
    <cellStyle name="task 7 2" xfId="623" xr:uid="{41D239E9-0E66-4F93-9D88-F8EA82EFA59C}"/>
    <cellStyle name="task 7 2 2" xfId="624" xr:uid="{A5AD6BEB-2221-48A7-8961-379F3602EEAB}"/>
    <cellStyle name="task 7 3" xfId="625" xr:uid="{8A5395E9-A933-410F-8FBF-F63BC25B5275}"/>
    <cellStyle name="task 8" xfId="626" xr:uid="{97814CBF-5540-4203-8720-4F75DA378B00}"/>
    <cellStyle name="task 8 2" xfId="627" xr:uid="{EAB66F9C-58BE-433E-A53D-309753D09096}"/>
    <cellStyle name="task 8 2 2" xfId="628" xr:uid="{EF9C55E1-E831-4574-9811-439611314BD0}"/>
    <cellStyle name="task 8 3" xfId="629" xr:uid="{3EBF84BF-98B8-4AE9-85C4-074FA4B4D99C}"/>
    <cellStyle name="task 9" xfId="630" xr:uid="{D99DEEEF-4257-44A1-AD96-22B199D99366}"/>
    <cellStyle name="task 9 2" xfId="631" xr:uid="{F98821B5-1B2E-4545-9631-88AE5B91937C}"/>
    <cellStyle name="task 9 2 2" xfId="632" xr:uid="{AE9E017C-17BD-4A75-9168-5A72FA997D2D}"/>
    <cellStyle name="task 9 3" xfId="633" xr:uid="{B24DCFD8-C9A7-4D48-A590-D0CB9DC6C45A}"/>
    <cellStyle name="THOUSANDS FORMAT" xfId="54" xr:uid="{8E6441B3-849D-4F36-BFE9-80F6199EA17F}"/>
    <cellStyle name="Title 2" xfId="102" xr:uid="{0009E487-E902-4A48-A62B-CDFB7544A2A3}"/>
    <cellStyle name="Title 2 2" xfId="634" xr:uid="{C9973A37-AC96-4729-A2D1-C7B7D9C9B657}"/>
    <cellStyle name="Title 3" xfId="18" xr:uid="{C9465090-C248-4D2F-B243-0FA51C066F5B}"/>
    <cellStyle name="Total 2" xfId="103" xr:uid="{2B0F95A7-739D-4178-B2A3-E6ED5EA67D05}"/>
    <cellStyle name="Total 2 2" xfId="635" xr:uid="{A7D886B9-03BE-4EEF-AAF5-3E49FD8DED82}"/>
    <cellStyle name="Total 3" xfId="636" xr:uid="{C21D2307-F728-4BC3-B4DD-508E53C482BD}"/>
    <cellStyle name="w15" xfId="637" xr:uid="{49AA9CDC-5907-4D94-B914-73A0665AD14F}"/>
    <cellStyle name="Warning Text 2" xfId="104" xr:uid="{DD7979E6-B69B-4D8E-8CC1-E6037147A0F8}"/>
    <cellStyle name="WatchOut" xfId="55" xr:uid="{F27B833F-E2DE-47DF-986A-A14C0CDBAF7F}"/>
  </cellStyles>
  <dxfs count="0"/>
  <tableStyles count="0" defaultTableStyle="TableStyleMedium2" defaultPivotStyle="PivotStyleLight16"/>
  <colors>
    <mruColors>
      <color rgb="FF0000FF"/>
      <color rgb="FF036269"/>
      <color rgb="FF00B050"/>
      <color rgb="FFF19A65"/>
      <color rgb="FFFFCD2F"/>
      <color rgb="FFE60000"/>
      <color rgb="FF0070C0"/>
      <color rgb="FF9BE5E9"/>
      <color rgb="FFCC3300"/>
      <color rgb="FFCC9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RNES\Bond%20Issue%202012A\Documents%20and%20Settings\forrisw\Local%20Settings\Temporary%20Internet%20Files\OLK6\Long%20Term%20Debt%20and%20Other%20Liabilit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Raftelis">
      <a:dk1>
        <a:sysClr val="windowText" lastClr="000000"/>
      </a:dk1>
      <a:lt1>
        <a:sysClr val="window" lastClr="FFFFFF"/>
      </a:lt1>
      <a:dk2>
        <a:srgbClr val="023B40"/>
      </a:dk2>
      <a:lt2>
        <a:srgbClr val="E7E6E6"/>
      </a:lt2>
      <a:accent1>
        <a:srgbClr val="3DCCD5"/>
      </a:accent1>
      <a:accent2>
        <a:srgbClr val="023B40"/>
      </a:accent2>
      <a:accent3>
        <a:srgbClr val="A5A5A5"/>
      </a:accent3>
      <a:accent4>
        <a:srgbClr val="9FCA6C"/>
      </a:accent4>
      <a:accent5>
        <a:srgbClr val="FFD965"/>
      </a:accent5>
      <a:accent6>
        <a:srgbClr val="525252"/>
      </a:accent6>
      <a:hlink>
        <a:srgbClr val="023B40"/>
      </a:hlink>
      <a:folHlink>
        <a:srgbClr val="3DCCD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A720-D8C9-4202-81AD-B14A619CEF52}">
  <sheetPr codeName="Sheet16">
    <tabColor theme="2" tint="-9.9978637043366805E-2"/>
    <pageSetUpPr fitToPage="1"/>
  </sheetPr>
  <dimension ref="A1:AD115"/>
  <sheetViews>
    <sheetView showGridLines="0" tabSelected="1" zoomScale="85" zoomScaleNormal="85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0" defaultRowHeight="14.5" zeroHeight="1" x14ac:dyDescent="0.25"/>
  <cols>
    <col min="1" max="1" width="2.6328125" style="10" customWidth="1"/>
    <col min="2" max="2" width="48.1796875" style="5" customWidth="1"/>
    <col min="3" max="13" width="15.453125" style="5" customWidth="1"/>
    <col min="14" max="14" width="1.08984375" style="5" customWidth="1"/>
    <col min="15" max="15" width="9.08984375" style="5" customWidth="1"/>
    <col min="16" max="30" width="0" style="5" hidden="1" customWidth="1"/>
    <col min="31" max="16384" width="9.08984375" style="5" hidden="1"/>
  </cols>
  <sheetData>
    <row r="1" spans="1:14" ht="18" customHeight="1" x14ac:dyDescent="0.25">
      <c r="A1" s="4"/>
      <c r="B1" s="75" t="s">
        <v>53</v>
      </c>
      <c r="C1" s="6"/>
      <c r="D1" s="6"/>
      <c r="E1" s="6"/>
      <c r="F1" s="6"/>
      <c r="G1" s="6"/>
      <c r="H1" s="6"/>
      <c r="I1" s="6"/>
      <c r="J1" s="6"/>
      <c r="K1" s="6"/>
      <c r="L1" s="6"/>
      <c r="M1" s="76" t="s">
        <v>54</v>
      </c>
      <c r="N1" s="7"/>
    </row>
    <row r="2" spans="1:14" s="10" customFormat="1" ht="13.65" customHeight="1" x14ac:dyDescent="0.25">
      <c r="A2" s="4"/>
      <c r="B2" s="1" t="s">
        <v>0</v>
      </c>
      <c r="C2" s="8" t="s">
        <v>52</v>
      </c>
      <c r="D2" s="8" t="s">
        <v>47</v>
      </c>
      <c r="E2" s="8" t="s">
        <v>3</v>
      </c>
      <c r="F2" s="8" t="s">
        <v>3</v>
      </c>
      <c r="G2" s="8" t="s">
        <v>3</v>
      </c>
      <c r="H2" s="8" t="s">
        <v>3</v>
      </c>
      <c r="I2" s="8" t="s">
        <v>3</v>
      </c>
      <c r="J2" s="8" t="s">
        <v>3</v>
      </c>
      <c r="K2" s="8" t="s">
        <v>3</v>
      </c>
      <c r="L2" s="8" t="s">
        <v>3</v>
      </c>
      <c r="M2" s="8" t="s">
        <v>3</v>
      </c>
      <c r="N2" s="9"/>
    </row>
    <row r="3" spans="1:14" s="10" customFormat="1" x14ac:dyDescent="0.25">
      <c r="A3" s="4" t="s">
        <v>2</v>
      </c>
      <c r="B3" s="1" t="s">
        <v>55</v>
      </c>
      <c r="C3" s="2">
        <v>2022</v>
      </c>
      <c r="D3" s="2">
        <f t="shared" ref="D3:M3" si="0">+C3+1</f>
        <v>2023</v>
      </c>
      <c r="E3" s="2">
        <f t="shared" si="0"/>
        <v>2024</v>
      </c>
      <c r="F3" s="2">
        <f t="shared" si="0"/>
        <v>2025</v>
      </c>
      <c r="G3" s="2">
        <f t="shared" si="0"/>
        <v>2026</v>
      </c>
      <c r="H3" s="2">
        <f t="shared" si="0"/>
        <v>2027</v>
      </c>
      <c r="I3" s="2">
        <f t="shared" si="0"/>
        <v>2028</v>
      </c>
      <c r="J3" s="2">
        <f t="shared" si="0"/>
        <v>2029</v>
      </c>
      <c r="K3" s="2">
        <f t="shared" si="0"/>
        <v>2030</v>
      </c>
      <c r="L3" s="2">
        <f t="shared" si="0"/>
        <v>2031</v>
      </c>
      <c r="M3" s="2">
        <f t="shared" si="0"/>
        <v>2032</v>
      </c>
      <c r="N3" s="3"/>
    </row>
    <row r="4" spans="1:14" ht="13.25" customHeight="1" thickBot="1" x14ac:dyDescent="0.3">
      <c r="B4" s="11"/>
      <c r="C4" s="13"/>
      <c r="D4" s="12"/>
      <c r="E4" s="13"/>
      <c r="F4" s="12"/>
      <c r="G4" s="13"/>
      <c r="H4" s="12"/>
      <c r="I4" s="13"/>
      <c r="J4" s="12"/>
      <c r="K4" s="13"/>
      <c r="L4" s="13"/>
      <c r="M4" s="13"/>
      <c r="N4" s="14"/>
    </row>
    <row r="5" spans="1:14" ht="13.65" customHeight="1" x14ac:dyDescent="0.25">
      <c r="B5" s="15" t="s">
        <v>40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s="10" customFormat="1" ht="6" customHeight="1" x14ac:dyDescent="0.25">
      <c r="A6" s="4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</row>
    <row r="7" spans="1:14" ht="13.4" customHeight="1" x14ac:dyDescent="0.25">
      <c r="B7" s="18" t="s">
        <v>12</v>
      </c>
      <c r="C7" s="19">
        <v>49.269999999999996</v>
      </c>
      <c r="D7" s="19">
        <v>52.11</v>
      </c>
      <c r="E7" s="19">
        <v>55.11</v>
      </c>
      <c r="F7" s="19">
        <v>58.28</v>
      </c>
      <c r="G7" s="19">
        <v>61.64</v>
      </c>
      <c r="H7" s="19">
        <v>65.190000000000012</v>
      </c>
      <c r="I7" s="19">
        <v>71.06</v>
      </c>
      <c r="J7" s="19">
        <v>77.460000000000008</v>
      </c>
      <c r="K7" s="20">
        <v>84.440000000000012</v>
      </c>
      <c r="L7" s="20">
        <v>92.04</v>
      </c>
      <c r="M7" s="20">
        <v>100.33</v>
      </c>
      <c r="N7" s="21"/>
    </row>
    <row r="8" spans="1:14" ht="13.4" customHeight="1" x14ac:dyDescent="0.25">
      <c r="B8" s="22" t="s">
        <v>16</v>
      </c>
      <c r="C8" s="12">
        <v>0.04</v>
      </c>
      <c r="D8" s="12">
        <v>5.7500000000000002E-2</v>
      </c>
      <c r="E8" s="12">
        <v>5.7500000000000002E-2</v>
      </c>
      <c r="F8" s="12">
        <v>5.7500000000000002E-2</v>
      </c>
      <c r="G8" s="12">
        <v>5.7500000000000002E-2</v>
      </c>
      <c r="H8" s="12">
        <v>5.7500000000000002E-2</v>
      </c>
      <c r="I8" s="12">
        <v>0.09</v>
      </c>
      <c r="J8" s="12">
        <v>0.09</v>
      </c>
      <c r="K8" s="12">
        <v>0.09</v>
      </c>
      <c r="L8" s="12">
        <v>0.09</v>
      </c>
      <c r="M8" s="12">
        <v>0.09</v>
      </c>
      <c r="N8" s="23"/>
    </row>
    <row r="9" spans="1:14" ht="13.4" customHeight="1" x14ac:dyDescent="0.25">
      <c r="B9" s="18" t="s">
        <v>17</v>
      </c>
      <c r="C9" s="25">
        <v>747045.88937500003</v>
      </c>
      <c r="D9" s="25">
        <v>759774.87812500005</v>
      </c>
      <c r="E9" s="25">
        <v>776344.13187499996</v>
      </c>
      <c r="F9" s="25">
        <v>785391.06593749998</v>
      </c>
      <c r="G9" s="25">
        <v>790313.79126718745</v>
      </c>
      <c r="H9" s="25">
        <v>795245.13022352336</v>
      </c>
      <c r="I9" s="25">
        <v>800185.12587464089</v>
      </c>
      <c r="J9" s="25">
        <v>805133.82150401408</v>
      </c>
      <c r="K9" s="26">
        <v>810091.26061153412</v>
      </c>
      <c r="L9" s="26">
        <v>815057.48691459186</v>
      </c>
      <c r="M9" s="26">
        <v>820032.5443491647</v>
      </c>
      <c r="N9" s="27"/>
    </row>
    <row r="10" spans="1:14" s="10" customFormat="1" ht="6" customHeight="1" x14ac:dyDescent="0.25">
      <c r="A10" s="4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1:14" ht="13.4" customHeight="1" x14ac:dyDescent="0.25">
      <c r="B11" s="28" t="s">
        <v>11</v>
      </c>
      <c r="C11" s="73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2" spans="1:14" ht="13.4" customHeight="1" x14ac:dyDescent="0.25">
      <c r="A12" s="4" t="s">
        <v>2</v>
      </c>
      <c r="B12" s="31" t="s">
        <v>18</v>
      </c>
      <c r="C12" s="68">
        <v>441683.41163407499</v>
      </c>
      <c r="D12" s="68">
        <v>475102.42678912508</v>
      </c>
      <c r="E12" s="68">
        <v>513411.90129157499</v>
      </c>
      <c r="F12" s="68">
        <v>549271.09587405005</v>
      </c>
      <c r="G12" s="68">
        <v>584579.30512451311</v>
      </c>
      <c r="H12" s="68">
        <v>622104.36047125794</v>
      </c>
      <c r="I12" s="68">
        <v>682333.86053582386</v>
      </c>
      <c r="J12" s="68">
        <v>748387.98976441124</v>
      </c>
      <c r="K12" s="68">
        <v>820849.27255245543</v>
      </c>
      <c r="L12" s="68">
        <v>900214.69314742857</v>
      </c>
      <c r="M12" s="68">
        <v>987286.38209462038</v>
      </c>
      <c r="N12" s="33"/>
    </row>
    <row r="13" spans="1:14" ht="13.4" customHeight="1" x14ac:dyDescent="0.25">
      <c r="B13" s="31" t="s">
        <v>19</v>
      </c>
      <c r="C13" s="64">
        <v>93600.0785913</v>
      </c>
      <c r="D13" s="64">
        <v>96408.080949038995</v>
      </c>
      <c r="E13" s="64">
        <v>99300.323377510169</v>
      </c>
      <c r="F13" s="64">
        <v>104265.33954638569</v>
      </c>
      <c r="G13" s="64">
        <v>109478.60652370499</v>
      </c>
      <c r="H13" s="64">
        <v>114952.53684989024</v>
      </c>
      <c r="I13" s="64">
        <v>120700.16369238477</v>
      </c>
      <c r="J13" s="64">
        <v>126735.171877004</v>
      </c>
      <c r="K13" s="64">
        <v>133071.93047085422</v>
      </c>
      <c r="L13" s="64">
        <v>139725.52699439693</v>
      </c>
      <c r="M13" s="64">
        <v>146711.80334411678</v>
      </c>
      <c r="N13" s="30"/>
    </row>
    <row r="14" spans="1:14" ht="13.4" customHeight="1" x14ac:dyDescent="0.25">
      <c r="B14" s="31" t="s">
        <v>1</v>
      </c>
      <c r="C14" s="64">
        <v>10284.561058500001</v>
      </c>
      <c r="D14" s="64">
        <v>10338.544062531002</v>
      </c>
      <c r="E14" s="64">
        <v>10392.850964586185</v>
      </c>
      <c r="F14" s="64">
        <v>10447.483708053705</v>
      </c>
      <c r="G14" s="64">
        <v>10502.444247982026</v>
      </c>
      <c r="H14" s="64">
        <v>10557.734551149921</v>
      </c>
      <c r="I14" s="64">
        <v>10613.35659613682</v>
      </c>
      <c r="J14" s="64">
        <v>10669.312373393641</v>
      </c>
      <c r="K14" s="64">
        <v>10725.603885314003</v>
      </c>
      <c r="L14" s="64">
        <v>10782.233146305887</v>
      </c>
      <c r="M14" s="64">
        <v>10839.202182863719</v>
      </c>
      <c r="N14" s="30"/>
    </row>
    <row r="15" spans="1:14" ht="13.4" customHeight="1" x14ac:dyDescent="0.25">
      <c r="B15" s="31" t="s">
        <v>10</v>
      </c>
      <c r="C15" s="64">
        <v>8783.6495168000001</v>
      </c>
      <c r="D15" s="64">
        <v>8837.1590023040008</v>
      </c>
      <c r="E15" s="64">
        <v>8892.2737723731207</v>
      </c>
      <c r="F15" s="64">
        <v>2979.0419855443138</v>
      </c>
      <c r="G15" s="64">
        <v>3068.4132451106429</v>
      </c>
      <c r="H15" s="64">
        <v>3160.4656424639625</v>
      </c>
      <c r="I15" s="64">
        <v>3255.2796117378812</v>
      </c>
      <c r="J15" s="64">
        <v>3352.9380000900178</v>
      </c>
      <c r="K15" s="64">
        <v>3453.5261400927184</v>
      </c>
      <c r="L15" s="64">
        <v>3557.1319242955005</v>
      </c>
      <c r="M15" s="64">
        <v>3663.8458820243654</v>
      </c>
      <c r="N15" s="30"/>
    </row>
    <row r="16" spans="1:14" ht="13.4" customHeight="1" x14ac:dyDescent="0.25">
      <c r="B16" s="31" t="s">
        <v>20</v>
      </c>
      <c r="C16" s="64">
        <v>4355.7686276000004</v>
      </c>
      <c r="D16" s="64">
        <v>4371.3781000279987</v>
      </c>
      <c r="E16" s="64">
        <v>4387.4558566288397</v>
      </c>
      <c r="F16" s="64">
        <v>4404.0159459277038</v>
      </c>
      <c r="G16" s="64">
        <v>4421.0728379055363</v>
      </c>
      <c r="H16" s="64">
        <v>4438.6414366427025</v>
      </c>
      <c r="I16" s="64">
        <v>4456.7370933419825</v>
      </c>
      <c r="J16" s="64">
        <v>4475.3756197422435</v>
      </c>
      <c r="K16" s="64">
        <v>4494.5733019345107</v>
      </c>
      <c r="L16" s="64">
        <v>4514.3469145925455</v>
      </c>
      <c r="M16" s="64">
        <v>4534.7137356303219</v>
      </c>
      <c r="N16" s="30"/>
    </row>
    <row r="17" spans="2:14" ht="13.4" customHeight="1" x14ac:dyDescent="0.25">
      <c r="B17" s="31" t="s">
        <v>8</v>
      </c>
      <c r="C17" s="64">
        <v>5109.3036549000008</v>
      </c>
      <c r="D17" s="64">
        <v>5830.4307193918185</v>
      </c>
      <c r="E17" s="64">
        <v>7466.5024904921574</v>
      </c>
      <c r="F17" s="64">
        <v>8322.939508864778</v>
      </c>
      <c r="G17" s="64">
        <v>8661.950756361688</v>
      </c>
      <c r="H17" s="64">
        <v>10221.846284340785</v>
      </c>
      <c r="I17" s="64">
        <v>12581.007376183125</v>
      </c>
      <c r="J17" s="64">
        <v>15202.422259519266</v>
      </c>
      <c r="K17" s="64">
        <v>17974.934206150854</v>
      </c>
      <c r="L17" s="64">
        <v>19349.160036401976</v>
      </c>
      <c r="M17" s="64">
        <v>21053.797514734688</v>
      </c>
      <c r="N17" s="30"/>
    </row>
    <row r="18" spans="2:14" ht="13.4" customHeight="1" x14ac:dyDescent="0.25">
      <c r="B18" s="31" t="s">
        <v>21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35"/>
    </row>
    <row r="19" spans="2:14" ht="13.4" customHeight="1" x14ac:dyDescent="0.25">
      <c r="B19" s="28" t="s">
        <v>22</v>
      </c>
      <c r="C19" s="69">
        <f t="shared" ref="C19:K19" si="1">SUM(C12:C18)</f>
        <v>563816.77308317495</v>
      </c>
      <c r="D19" s="69">
        <f t="shared" si="1"/>
        <v>600888.0196224188</v>
      </c>
      <c r="E19" s="69">
        <f t="shared" si="1"/>
        <v>643851.30775316537</v>
      </c>
      <c r="F19" s="69">
        <f t="shared" si="1"/>
        <v>679689.91656882619</v>
      </c>
      <c r="G19" s="69">
        <f t="shared" si="1"/>
        <v>720711.79273557791</v>
      </c>
      <c r="H19" s="69">
        <f t="shared" si="1"/>
        <v>765435.58523574565</v>
      </c>
      <c r="I19" s="69">
        <f t="shared" si="1"/>
        <v>833940.40490560851</v>
      </c>
      <c r="J19" s="69">
        <f t="shared" si="1"/>
        <v>908823.20989416039</v>
      </c>
      <c r="K19" s="69">
        <f t="shared" si="1"/>
        <v>990569.84055680165</v>
      </c>
      <c r="L19" s="69">
        <f>SUM(L12:L18)</f>
        <v>1078143.0921634214</v>
      </c>
      <c r="M19" s="69">
        <f>SUM(M12:M18)</f>
        <v>1174089.7447539903</v>
      </c>
      <c r="N19" s="37"/>
    </row>
    <row r="20" spans="2:14" ht="13.4" customHeight="1" x14ac:dyDescent="0.25">
      <c r="B20" s="38"/>
      <c r="C20" s="7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2:14" ht="13.4" customHeight="1" x14ac:dyDescent="0.25">
      <c r="B21" s="39" t="s">
        <v>23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2:14" ht="13.4" customHeight="1" x14ac:dyDescent="0.25">
      <c r="B22" s="40" t="s">
        <v>4</v>
      </c>
      <c r="C22" s="68">
        <v>-175490.04300000001</v>
      </c>
      <c r="D22" s="68">
        <v>-193326.99623095401</v>
      </c>
      <c r="E22" s="68">
        <v>-198878.12410368203</v>
      </c>
      <c r="F22" s="68">
        <v>-210585.35390337629</v>
      </c>
      <c r="G22" s="68">
        <v>-220869.35379511351</v>
      </c>
      <c r="H22" s="68">
        <v>-231398.86778149343</v>
      </c>
      <c r="I22" s="68">
        <v>-242439.37679343575</v>
      </c>
      <c r="J22" s="68">
        <v>-254016.06418486312</v>
      </c>
      <c r="K22" s="68">
        <v>-266155.37140596291</v>
      </c>
      <c r="L22" s="68">
        <v>-278885.06162388407</v>
      </c>
      <c r="M22" s="68">
        <v>-292234.28659613704</v>
      </c>
      <c r="N22" s="33"/>
    </row>
    <row r="23" spans="2:14" ht="13.4" customHeight="1" x14ac:dyDescent="0.25">
      <c r="B23" s="40" t="s">
        <v>5</v>
      </c>
      <c r="C23" s="67">
        <v>-248232.68931509089</v>
      </c>
      <c r="D23" s="67">
        <v>-248467.1778451447</v>
      </c>
      <c r="E23" s="67">
        <v>-258572.55855461364</v>
      </c>
      <c r="F23" s="67">
        <v>-256808.87820297439</v>
      </c>
      <c r="G23" s="67">
        <v>-255770.46519577294</v>
      </c>
      <c r="H23" s="67">
        <v>-253050.331713149</v>
      </c>
      <c r="I23" s="67">
        <v>-253742.47407806854</v>
      </c>
      <c r="J23" s="67">
        <v>-250545.36778440943</v>
      </c>
      <c r="K23" s="67">
        <v>-258895.83621753569</v>
      </c>
      <c r="L23" s="67">
        <v>-258034.99038015262</v>
      </c>
      <c r="M23" s="67">
        <v>-266209.21162670513</v>
      </c>
      <c r="N23" s="35"/>
    </row>
    <row r="24" spans="2:14" ht="13.4" customHeight="1" x14ac:dyDescent="0.25">
      <c r="B24" s="40" t="s">
        <v>9</v>
      </c>
      <c r="C24" s="64">
        <v>-2078.2586990732725</v>
      </c>
      <c r="D24" s="64">
        <v>-8221.1744757658289</v>
      </c>
      <c r="E24" s="64">
        <v>-13890.228162214862</v>
      </c>
      <c r="F24" s="64">
        <v>-29866.133225528039</v>
      </c>
      <c r="G24" s="64">
        <v>-46287.109800300175</v>
      </c>
      <c r="H24" s="64">
        <v>-66884.958089160617</v>
      </c>
      <c r="I24" s="64">
        <v>-95292.607932904953</v>
      </c>
      <c r="J24" s="64">
        <v>-129780.27051779247</v>
      </c>
      <c r="K24" s="64">
        <v>-168389.05369588101</v>
      </c>
      <c r="L24" s="64">
        <v>-210745.60451056185</v>
      </c>
      <c r="M24" s="64">
        <v>-249850.03013913587</v>
      </c>
      <c r="N24" s="30"/>
    </row>
    <row r="25" spans="2:14" ht="13.4" customHeight="1" x14ac:dyDescent="0.25">
      <c r="B25" s="40" t="s">
        <v>24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35"/>
    </row>
    <row r="26" spans="2:14" ht="13.4" customHeight="1" x14ac:dyDescent="0.25">
      <c r="B26" s="40" t="s">
        <v>25</v>
      </c>
      <c r="C26" s="64">
        <v>-1976.9233300000001</v>
      </c>
      <c r="D26" s="64">
        <v>-1783.6953230954036</v>
      </c>
      <c r="E26" s="64">
        <v>-555.11278727279978</v>
      </c>
      <c r="F26" s="64">
        <v>-1170.7229799694269</v>
      </c>
      <c r="G26" s="64">
        <v>-1028.3999891737215</v>
      </c>
      <c r="H26" s="64">
        <v>-1052.9513986379914</v>
      </c>
      <c r="I26" s="64">
        <v>-1104.0509011942333</v>
      </c>
      <c r="J26" s="64">
        <v>-1157.6687391427345</v>
      </c>
      <c r="K26" s="64">
        <v>-1213.9307221099809</v>
      </c>
      <c r="L26" s="64">
        <v>-1272.9690217921175</v>
      </c>
      <c r="M26" s="64">
        <v>-1334.9224972252957</v>
      </c>
      <c r="N26" s="30"/>
    </row>
    <row r="27" spans="2:14" ht="13.4" customHeight="1" x14ac:dyDescent="0.25">
      <c r="B27" s="28" t="s">
        <v>26</v>
      </c>
      <c r="C27" s="69">
        <f t="shared" ref="C27:M27" si="2">SUM(C22:C26)</f>
        <v>-427777.91434416419</v>
      </c>
      <c r="D27" s="69">
        <f t="shared" si="2"/>
        <v>-451799.04387495999</v>
      </c>
      <c r="E27" s="69">
        <f t="shared" si="2"/>
        <v>-471896.02360778331</v>
      </c>
      <c r="F27" s="69">
        <f t="shared" si="2"/>
        <v>-498431.08831184817</v>
      </c>
      <c r="G27" s="69">
        <f t="shared" si="2"/>
        <v>-523955.32878036035</v>
      </c>
      <c r="H27" s="69">
        <f t="shared" si="2"/>
        <v>-552387.10898244102</v>
      </c>
      <c r="I27" s="69">
        <f t="shared" si="2"/>
        <v>-592578.50970560347</v>
      </c>
      <c r="J27" s="69">
        <f t="shared" si="2"/>
        <v>-635499.3712262077</v>
      </c>
      <c r="K27" s="69">
        <f t="shared" si="2"/>
        <v>-694654.19204148964</v>
      </c>
      <c r="L27" s="69">
        <f t="shared" si="2"/>
        <v>-748938.6255363907</v>
      </c>
      <c r="M27" s="69">
        <f t="shared" si="2"/>
        <v>-809628.45085920335</v>
      </c>
      <c r="N27" s="37"/>
    </row>
    <row r="28" spans="2:14" ht="13.4" customHeight="1" x14ac:dyDescent="0.25">
      <c r="B28" s="2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</row>
    <row r="29" spans="2:14" ht="13.4" customHeight="1" x14ac:dyDescent="0.25">
      <c r="B29" s="28" t="s">
        <v>36</v>
      </c>
      <c r="C29" s="70">
        <f t="shared" ref="C29:M29" si="3">C19+C27</f>
        <v>136038.85873901076</v>
      </c>
      <c r="D29" s="70">
        <f t="shared" si="3"/>
        <v>149088.97574745881</v>
      </c>
      <c r="E29" s="70">
        <f t="shared" si="3"/>
        <v>171955.28414538206</v>
      </c>
      <c r="F29" s="70">
        <f t="shared" si="3"/>
        <v>181258.82825697801</v>
      </c>
      <c r="G29" s="70">
        <f t="shared" si="3"/>
        <v>196756.46395521756</v>
      </c>
      <c r="H29" s="70">
        <f t="shared" si="3"/>
        <v>213048.47625330463</v>
      </c>
      <c r="I29" s="70">
        <f t="shared" si="3"/>
        <v>241361.89520000503</v>
      </c>
      <c r="J29" s="70">
        <f t="shared" si="3"/>
        <v>273323.83866795269</v>
      </c>
      <c r="K29" s="70">
        <f t="shared" si="3"/>
        <v>295915.648515312</v>
      </c>
      <c r="L29" s="70">
        <f t="shared" si="3"/>
        <v>329204.46662703075</v>
      </c>
      <c r="M29" s="70">
        <f t="shared" si="3"/>
        <v>364461.29389478697</v>
      </c>
      <c r="N29" s="37"/>
    </row>
    <row r="30" spans="2:14" ht="13.4" customHeight="1" x14ac:dyDescent="0.25">
      <c r="B30" s="41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</row>
    <row r="31" spans="2:14" ht="13.4" customHeight="1" x14ac:dyDescent="0.25">
      <c r="B31" s="22" t="s">
        <v>49</v>
      </c>
      <c r="C31" s="68">
        <v>73154.19773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33"/>
    </row>
    <row r="32" spans="2:14" ht="13.4" customHeight="1" x14ac:dyDescent="0.25">
      <c r="B32" s="48" t="s">
        <v>42</v>
      </c>
      <c r="C32" s="67">
        <f t="shared" ref="C32:M32" si="4">C29</f>
        <v>136038.85873901076</v>
      </c>
      <c r="D32" s="67">
        <f t="shared" si="4"/>
        <v>149088.97574745881</v>
      </c>
      <c r="E32" s="67">
        <f t="shared" si="4"/>
        <v>171955.28414538206</v>
      </c>
      <c r="F32" s="67">
        <f t="shared" si="4"/>
        <v>181258.82825697801</v>
      </c>
      <c r="G32" s="67">
        <f t="shared" si="4"/>
        <v>196756.46395521756</v>
      </c>
      <c r="H32" s="67">
        <f t="shared" si="4"/>
        <v>213048.47625330463</v>
      </c>
      <c r="I32" s="67">
        <f t="shared" si="4"/>
        <v>241361.89520000503</v>
      </c>
      <c r="J32" s="67">
        <f t="shared" si="4"/>
        <v>273323.83866795269</v>
      </c>
      <c r="K32" s="67">
        <f t="shared" si="4"/>
        <v>295915.648515312</v>
      </c>
      <c r="L32" s="67">
        <f t="shared" si="4"/>
        <v>329204.46662703075</v>
      </c>
      <c r="M32" s="67">
        <f t="shared" si="4"/>
        <v>364461.29389478697</v>
      </c>
      <c r="N32" s="33"/>
    </row>
    <row r="33" spans="1:14" ht="13.4" customHeight="1" x14ac:dyDescent="0.25">
      <c r="B33" s="40" t="s">
        <v>50</v>
      </c>
      <c r="C33" s="61">
        <v>-209193.05646901071</v>
      </c>
      <c r="D33" s="61">
        <v>-149088.97574745899</v>
      </c>
      <c r="E33" s="61">
        <v>-171955.284145382</v>
      </c>
      <c r="F33" s="61">
        <v>-181258.82825697804</v>
      </c>
      <c r="G33" s="61">
        <v>-196756.46395521771</v>
      </c>
      <c r="H33" s="61">
        <v>-213048.47625330437</v>
      </c>
      <c r="I33" s="61">
        <v>-241361.89520000483</v>
      </c>
      <c r="J33" s="61">
        <v>-273323.83866795251</v>
      </c>
      <c r="K33" s="61">
        <v>-295915.64851531206</v>
      </c>
      <c r="L33" s="61">
        <v>-329204.46662703075</v>
      </c>
      <c r="M33" s="61">
        <v>-364461.29389478685</v>
      </c>
      <c r="N33" s="35"/>
    </row>
    <row r="34" spans="1:14" ht="13.4" customHeight="1" x14ac:dyDescent="0.25">
      <c r="B34" s="18" t="s">
        <v>7</v>
      </c>
      <c r="C34" s="68">
        <f t="shared" ref="C34:M34" si="5">SUM(C31:C33)</f>
        <v>0</v>
      </c>
      <c r="D34" s="68">
        <f t="shared" si="5"/>
        <v>0</v>
      </c>
      <c r="E34" s="68">
        <f t="shared" si="5"/>
        <v>0</v>
      </c>
      <c r="F34" s="68">
        <f t="shared" si="5"/>
        <v>0</v>
      </c>
      <c r="G34" s="68">
        <f t="shared" si="5"/>
        <v>0</v>
      </c>
      <c r="H34" s="68">
        <f t="shared" si="5"/>
        <v>2.6193447411060333E-10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33"/>
    </row>
    <row r="35" spans="1:14" ht="6" customHeight="1" x14ac:dyDescent="0.25">
      <c r="B35" s="2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</row>
    <row r="36" spans="1:14" ht="13.4" customHeight="1" x14ac:dyDescent="0.25">
      <c r="B36" s="46" t="s">
        <v>45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45"/>
    </row>
    <row r="37" spans="1:14" ht="13.4" customHeight="1" x14ac:dyDescent="0.25">
      <c r="B37" s="47" t="s">
        <v>28</v>
      </c>
      <c r="C37" s="68">
        <v>17549.004300000001</v>
      </c>
      <c r="D37" s="68">
        <v>19332.699623095403</v>
      </c>
      <c r="E37" s="68">
        <v>19887.812410368206</v>
      </c>
      <c r="F37" s="68">
        <v>21058.535390337631</v>
      </c>
      <c r="G37" s="68">
        <v>22086.935379511353</v>
      </c>
      <c r="H37" s="68">
        <v>23139.886778149343</v>
      </c>
      <c r="I37" s="68">
        <v>24243.937679343577</v>
      </c>
      <c r="J37" s="68">
        <v>25401.606418486313</v>
      </c>
      <c r="K37" s="68">
        <v>26615.537140596294</v>
      </c>
      <c r="L37" s="68">
        <v>27888.50616238841</v>
      </c>
      <c r="M37" s="68">
        <v>29223.428659613706</v>
      </c>
      <c r="N37" s="33"/>
    </row>
    <row r="38" spans="1:14" ht="13.4" customHeight="1" x14ac:dyDescent="0.25">
      <c r="B38" s="40" t="s">
        <v>29</v>
      </c>
      <c r="C38" s="71">
        <v>46250</v>
      </c>
      <c r="D38" s="71">
        <v>46250</v>
      </c>
      <c r="E38" s="71">
        <v>46250</v>
      </c>
      <c r="F38" s="71">
        <v>46250</v>
      </c>
      <c r="G38" s="71">
        <v>46250</v>
      </c>
      <c r="H38" s="71">
        <v>46250</v>
      </c>
      <c r="I38" s="71">
        <v>46250</v>
      </c>
      <c r="J38" s="71">
        <v>46250</v>
      </c>
      <c r="K38" s="71">
        <v>46250</v>
      </c>
      <c r="L38" s="71">
        <v>46250</v>
      </c>
      <c r="M38" s="71">
        <v>46250</v>
      </c>
      <c r="N38" s="35"/>
    </row>
    <row r="39" spans="1:14" ht="6" customHeight="1" x14ac:dyDescent="0.25">
      <c r="B39" s="2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</row>
    <row r="40" spans="1:14" ht="13.4" customHeight="1" x14ac:dyDescent="0.25">
      <c r="B40" s="42" t="s">
        <v>35</v>
      </c>
      <c r="C40" s="43">
        <v>2.6797022441108123</v>
      </c>
      <c r="D40" s="43">
        <v>2.6175447360461366</v>
      </c>
      <c r="E40" s="43">
        <v>2.7305310141390908</v>
      </c>
      <c r="F40" s="43">
        <v>2.8249218540051872</v>
      </c>
      <c r="G40" s="43">
        <v>2.7376667996934803</v>
      </c>
      <c r="H40" s="43">
        <v>2.6695910082330081</v>
      </c>
      <c r="I40" s="43">
        <v>2.563682975606925</v>
      </c>
      <c r="J40" s="43">
        <v>2.7637844912816538</v>
      </c>
      <c r="K40" s="43">
        <v>2.5111737490860064</v>
      </c>
      <c r="L40" s="43">
        <v>2.3835032390097135</v>
      </c>
      <c r="M40" s="43">
        <v>2.3308108476926543</v>
      </c>
      <c r="N40" s="44"/>
    </row>
    <row r="41" spans="1:14" ht="13.4" customHeight="1" x14ac:dyDescent="0.25">
      <c r="B41" s="42" t="s">
        <v>27</v>
      </c>
      <c r="C41" s="43">
        <v>1.5513773295333488</v>
      </c>
      <c r="D41" s="43">
        <v>1.5877659414866401</v>
      </c>
      <c r="E41" s="43">
        <v>1.6331521416608918</v>
      </c>
      <c r="F41" s="43">
        <v>1.6363636311651317</v>
      </c>
      <c r="G41" s="43">
        <v>1.6547919347725768</v>
      </c>
      <c r="H41" s="43">
        <v>1.6692022870757308</v>
      </c>
      <c r="I41" s="43">
        <v>1.6946750014474938</v>
      </c>
      <c r="J41" s="43">
        <v>1.7217012995295258</v>
      </c>
      <c r="K41" s="43">
        <v>1.6953898587371794</v>
      </c>
      <c r="L41" s="43">
        <v>1.7049725164623466</v>
      </c>
      <c r="M41" s="43">
        <v>1.7088260160603617</v>
      </c>
      <c r="N41" s="44"/>
    </row>
    <row r="42" spans="1:14" ht="6" customHeight="1" x14ac:dyDescent="0.25">
      <c r="B42" s="2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</row>
    <row r="43" spans="1:14" ht="13.4" customHeight="1" thickBot="1" x14ac:dyDescent="0.3">
      <c r="B43" s="49" t="s">
        <v>51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</row>
    <row r="44" spans="1:14" ht="13.4" customHeight="1" thickBot="1" x14ac:dyDescent="0.3">
      <c r="A44" s="4" t="s">
        <v>2</v>
      </c>
      <c r="B44" s="5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</row>
    <row r="45" spans="1:14" ht="13.65" customHeight="1" x14ac:dyDescent="0.25">
      <c r="B45" s="15" t="s">
        <v>41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</row>
    <row r="46" spans="1:14" ht="6" customHeight="1" x14ac:dyDescent="0.25">
      <c r="B46" s="2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</row>
    <row r="47" spans="1:14" ht="13.4" customHeight="1" x14ac:dyDescent="0.25">
      <c r="B47" s="18" t="s">
        <v>6</v>
      </c>
      <c r="C47" s="68">
        <v>233908.72069999998</v>
      </c>
      <c r="D47" s="68">
        <v>212035.13657918177</v>
      </c>
      <c r="E47" s="68">
        <v>219395.60255627724</v>
      </c>
      <c r="F47" s="68">
        <v>171955.284145382</v>
      </c>
      <c r="G47" s="68">
        <v>181258.82825697804</v>
      </c>
      <c r="H47" s="68">
        <v>196756.46395521771</v>
      </c>
      <c r="I47" s="68">
        <v>213048.47625330437</v>
      </c>
      <c r="J47" s="68">
        <v>241361.89520000483</v>
      </c>
      <c r="K47" s="68">
        <v>273323.83866795251</v>
      </c>
      <c r="L47" s="68">
        <v>295915.64851531206</v>
      </c>
      <c r="M47" s="68">
        <v>329204.46662703075</v>
      </c>
      <c r="N47" s="30"/>
    </row>
    <row r="48" spans="1:14" ht="13.4" customHeight="1" x14ac:dyDescent="0.25">
      <c r="B48" s="48" t="s">
        <v>13</v>
      </c>
      <c r="C48" s="64">
        <v>0</v>
      </c>
      <c r="D48" s="64">
        <v>134500</v>
      </c>
      <c r="E48" s="64">
        <v>0</v>
      </c>
      <c r="F48" s="64">
        <v>0</v>
      </c>
      <c r="G48" s="64">
        <v>96844.510999999999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30"/>
    </row>
    <row r="49" spans="1:14" ht="13.4" customHeight="1" x14ac:dyDescent="0.25">
      <c r="B49" s="48" t="s">
        <v>30</v>
      </c>
      <c r="C49" s="64">
        <v>34973.951367781156</v>
      </c>
      <c r="D49" s="64">
        <v>58848.024316109404</v>
      </c>
      <c r="E49" s="64">
        <v>15848.0243161094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30"/>
    </row>
    <row r="50" spans="1:14" ht="13.4" customHeight="1" x14ac:dyDescent="0.25">
      <c r="B50" s="48" t="s">
        <v>37</v>
      </c>
      <c r="C50" s="64">
        <v>0</v>
      </c>
      <c r="D50" s="64">
        <v>0</v>
      </c>
      <c r="E50" s="64">
        <v>8840.7184635407921</v>
      </c>
      <c r="F50" s="64">
        <v>19233.182745863789</v>
      </c>
      <c r="G50" s="64">
        <v>27034.318545996077</v>
      </c>
      <c r="H50" s="64">
        <v>33070.159237541389</v>
      </c>
      <c r="I50" s="64">
        <v>45276.939924475788</v>
      </c>
      <c r="J50" s="64">
        <v>61283.001212456315</v>
      </c>
      <c r="K50" s="64">
        <v>74802.35982148716</v>
      </c>
      <c r="L50" s="64">
        <v>82822.397117964778</v>
      </c>
      <c r="M50" s="64">
        <v>91411.741629462718</v>
      </c>
      <c r="N50" s="30"/>
    </row>
    <row r="51" spans="1:14" ht="13.4" customHeight="1" x14ac:dyDescent="0.25">
      <c r="B51" s="48" t="s">
        <v>31</v>
      </c>
      <c r="C51" s="64">
        <v>48650.368000000002</v>
      </c>
      <c r="D51" s="64">
        <v>49446.382000899997</v>
      </c>
      <c r="E51" s="64">
        <v>23627.018519999998</v>
      </c>
      <c r="F51" s="64">
        <v>9202.4277700000002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30"/>
    </row>
    <row r="52" spans="1:14" ht="13.4" customHeight="1" x14ac:dyDescent="0.25">
      <c r="B52" s="31" t="s">
        <v>32</v>
      </c>
      <c r="C52" s="64">
        <v>-34303.951367781156</v>
      </c>
      <c r="D52" s="64">
        <v>-82556.094907009407</v>
      </c>
      <c r="E52" s="64">
        <v>-15848.0243161094</v>
      </c>
      <c r="F52" s="64">
        <v>0</v>
      </c>
      <c r="G52" s="64">
        <v>-77418.125700000033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30"/>
    </row>
    <row r="53" spans="1:14" ht="13.4" customHeight="1" x14ac:dyDescent="0.25">
      <c r="B53" s="48" t="s">
        <v>33</v>
      </c>
      <c r="C53" s="64">
        <v>0</v>
      </c>
      <c r="D53" s="64">
        <v>0</v>
      </c>
      <c r="E53" s="64">
        <v>73838.243003200507</v>
      </c>
      <c r="F53" s="64">
        <v>180121.98414369993</v>
      </c>
      <c r="G53" s="64">
        <v>200782.7442547465</v>
      </c>
      <c r="H53" s="64">
        <v>272839.30636937637</v>
      </c>
      <c r="I53" s="64">
        <v>374982.09321556881</v>
      </c>
      <c r="J53" s="64">
        <v>449298.56177398347</v>
      </c>
      <c r="K53" s="64">
        <v>501236.80906409217</v>
      </c>
      <c r="L53" s="64">
        <v>548775.38489820482</v>
      </c>
      <c r="M53" s="64">
        <v>487154.01614993298</v>
      </c>
      <c r="N53" s="30"/>
    </row>
    <row r="54" spans="1:14" ht="13.4" customHeight="1" x14ac:dyDescent="0.25">
      <c r="B54" s="31" t="s">
        <v>43</v>
      </c>
      <c r="C54" s="64">
        <v>0</v>
      </c>
      <c r="D54" s="64">
        <v>5146.5568600000006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30"/>
    </row>
    <row r="55" spans="1:14" ht="13.4" customHeight="1" x14ac:dyDescent="0.25">
      <c r="B55" s="31" t="s">
        <v>38</v>
      </c>
      <c r="C55" s="64">
        <v>2611.7702100000001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30"/>
    </row>
    <row r="56" spans="1:14" ht="13.4" customHeight="1" x14ac:dyDescent="0.25">
      <c r="B56" s="62" t="s">
        <v>14</v>
      </c>
      <c r="C56" s="63">
        <v>-282998.77879982896</v>
      </c>
      <c r="D56" s="63">
        <v>-307113.37804036355</v>
      </c>
      <c r="E56" s="63">
        <v>-325701.58254301851</v>
      </c>
      <c r="F56" s="63">
        <v>-380512.87880494574</v>
      </c>
      <c r="G56" s="63">
        <v>-428502.27635772055</v>
      </c>
      <c r="H56" s="63">
        <v>-502665.92956213548</v>
      </c>
      <c r="I56" s="63">
        <v>-633307.50939334894</v>
      </c>
      <c r="J56" s="63">
        <v>-751943.45818644459</v>
      </c>
      <c r="K56" s="63">
        <v>-849363.0075535319</v>
      </c>
      <c r="L56" s="63">
        <v>-927513.43053148163</v>
      </c>
      <c r="M56" s="63">
        <v>-907770.22440642642</v>
      </c>
      <c r="N56" s="33"/>
    </row>
    <row r="57" spans="1:14" ht="13.4" customHeight="1" x14ac:dyDescent="0.25">
      <c r="B57" s="18" t="s">
        <v>44</v>
      </c>
      <c r="C57" s="72">
        <f t="shared" ref="C57:L57" si="6">SUM(C47:C56)</f>
        <v>2842.0801101710531</v>
      </c>
      <c r="D57" s="72">
        <f t="shared" si="6"/>
        <v>70306.626808818255</v>
      </c>
      <c r="E57" s="72">
        <f t="shared" si="6"/>
        <v>0</v>
      </c>
      <c r="F57" s="72">
        <f t="shared" si="6"/>
        <v>0</v>
      </c>
      <c r="G57" s="72">
        <f t="shared" si="6"/>
        <v>0</v>
      </c>
      <c r="H57" s="72">
        <f t="shared" si="6"/>
        <v>0</v>
      </c>
      <c r="I57" s="72">
        <f t="shared" si="6"/>
        <v>0</v>
      </c>
      <c r="J57" s="72">
        <f t="shared" si="6"/>
        <v>0</v>
      </c>
      <c r="K57" s="72">
        <f t="shared" si="6"/>
        <v>0</v>
      </c>
      <c r="L57" s="72">
        <f t="shared" si="6"/>
        <v>0</v>
      </c>
      <c r="M57" s="72">
        <f t="shared" ref="M57" si="7">SUM(M47:M56)</f>
        <v>0</v>
      </c>
      <c r="N57" s="37"/>
    </row>
    <row r="58" spans="1:14" ht="6" customHeight="1" x14ac:dyDescent="0.25">
      <c r="B58" s="2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3"/>
    </row>
    <row r="59" spans="1:14" ht="13.4" customHeight="1" x14ac:dyDescent="0.25">
      <c r="B59" s="48" t="s">
        <v>48</v>
      </c>
      <c r="C59" s="64">
        <v>209193.05646901071</v>
      </c>
      <c r="D59" s="64">
        <v>149088.97574745899</v>
      </c>
      <c r="E59" s="64">
        <v>171955.284145382</v>
      </c>
      <c r="F59" s="64">
        <v>181258.82825697804</v>
      </c>
      <c r="G59" s="64">
        <v>196756.46395521771</v>
      </c>
      <c r="H59" s="64">
        <v>213048.47625330437</v>
      </c>
      <c r="I59" s="64">
        <v>241361.89520000483</v>
      </c>
      <c r="J59" s="64">
        <v>273323.83866795251</v>
      </c>
      <c r="K59" s="64">
        <v>295915.64851531206</v>
      </c>
      <c r="L59" s="64">
        <v>329204.46662703075</v>
      </c>
      <c r="M59" s="64">
        <v>364461.29389478685</v>
      </c>
      <c r="N59" s="30"/>
    </row>
    <row r="60" spans="1:14" ht="13.4" customHeight="1" x14ac:dyDescent="0.25">
      <c r="A60" s="4"/>
      <c r="B60" s="18" t="s">
        <v>7</v>
      </c>
      <c r="C60" s="72">
        <f t="shared" ref="C60:L60" si="8">+C57+C59</f>
        <v>212035.13657918177</v>
      </c>
      <c r="D60" s="72">
        <f t="shared" si="8"/>
        <v>219395.60255627724</v>
      </c>
      <c r="E60" s="72">
        <f t="shared" si="8"/>
        <v>171955.284145382</v>
      </c>
      <c r="F60" s="72">
        <f t="shared" si="8"/>
        <v>181258.82825697804</v>
      </c>
      <c r="G60" s="72">
        <f t="shared" si="8"/>
        <v>196756.46395521771</v>
      </c>
      <c r="H60" s="72">
        <f t="shared" si="8"/>
        <v>213048.47625330437</v>
      </c>
      <c r="I60" s="72">
        <f t="shared" si="8"/>
        <v>241361.89520000483</v>
      </c>
      <c r="J60" s="72">
        <f t="shared" si="8"/>
        <v>273323.83866795251</v>
      </c>
      <c r="K60" s="72">
        <f t="shared" si="8"/>
        <v>295915.64851531206</v>
      </c>
      <c r="L60" s="72">
        <f t="shared" si="8"/>
        <v>329204.46662703075</v>
      </c>
      <c r="M60" s="72">
        <f t="shared" ref="M60" si="9">+M57+M59</f>
        <v>364461.29389478685</v>
      </c>
      <c r="N60" s="27"/>
    </row>
    <row r="61" spans="1:14" ht="6" customHeight="1" x14ac:dyDescent="0.25">
      <c r="B61" s="2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3"/>
    </row>
    <row r="62" spans="1:14" ht="13.4" customHeight="1" x14ac:dyDescent="0.25">
      <c r="B62" s="46" t="s">
        <v>45</v>
      </c>
      <c r="C62" s="25"/>
      <c r="D62" s="25"/>
      <c r="E62" s="25"/>
      <c r="F62" s="25"/>
      <c r="G62" s="25"/>
      <c r="H62" s="25"/>
      <c r="I62" s="25"/>
      <c r="J62" s="25"/>
      <c r="K62" s="26"/>
      <c r="L62" s="26"/>
      <c r="M62" s="26"/>
      <c r="N62" s="27"/>
    </row>
    <row r="63" spans="1:14" ht="13.4" customHeight="1" x14ac:dyDescent="0.25">
      <c r="B63" s="31" t="s">
        <v>15</v>
      </c>
      <c r="C63" s="64">
        <v>5000</v>
      </c>
      <c r="D63" s="64">
        <v>5000</v>
      </c>
      <c r="E63" s="64">
        <v>5000</v>
      </c>
      <c r="F63" s="64">
        <v>5000</v>
      </c>
      <c r="G63" s="64">
        <v>5000</v>
      </c>
      <c r="H63" s="64">
        <v>5000</v>
      </c>
      <c r="I63" s="64">
        <v>5000</v>
      </c>
      <c r="J63" s="64">
        <v>5000</v>
      </c>
      <c r="K63" s="64">
        <v>5000</v>
      </c>
      <c r="L63" s="64">
        <v>5000</v>
      </c>
      <c r="M63" s="64">
        <v>5000</v>
      </c>
      <c r="N63" s="30"/>
    </row>
    <row r="64" spans="1:14" ht="13.4" customHeight="1" x14ac:dyDescent="0.25">
      <c r="B64" s="31" t="s">
        <v>34</v>
      </c>
      <c r="C64" s="64">
        <v>15000</v>
      </c>
      <c r="D64" s="64">
        <v>15000</v>
      </c>
      <c r="E64" s="64">
        <v>15000</v>
      </c>
      <c r="F64" s="64">
        <v>15000</v>
      </c>
      <c r="G64" s="64">
        <v>15000</v>
      </c>
      <c r="H64" s="64">
        <v>15000</v>
      </c>
      <c r="I64" s="64">
        <v>15000</v>
      </c>
      <c r="J64" s="64">
        <v>15000</v>
      </c>
      <c r="K64" s="64">
        <v>15000</v>
      </c>
      <c r="L64" s="64">
        <v>15000</v>
      </c>
      <c r="M64" s="64">
        <v>15000</v>
      </c>
      <c r="N64" s="30"/>
    </row>
    <row r="65" spans="2:14" ht="6" customHeight="1" x14ac:dyDescent="0.25">
      <c r="B65" s="2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3"/>
    </row>
    <row r="66" spans="2:14" ht="13.4" customHeight="1" x14ac:dyDescent="0.25">
      <c r="B66" s="47" t="s">
        <v>39</v>
      </c>
      <c r="C66" s="65">
        <v>124076.321</v>
      </c>
      <c r="D66" s="65">
        <v>129209.287</v>
      </c>
      <c r="E66" s="65">
        <v>134398.36828856834</v>
      </c>
      <c r="F66" s="65">
        <v>146524.85103013008</v>
      </c>
      <c r="G66" s="65">
        <v>164665.07443801273</v>
      </c>
      <c r="H66" s="65">
        <v>183782.08074334642</v>
      </c>
      <c r="I66" s="65">
        <v>209674.92138876562</v>
      </c>
      <c r="J66" s="65">
        <v>240899.04529299933</v>
      </c>
      <c r="K66" s="66">
        <v>275886.26530691097</v>
      </c>
      <c r="L66" s="66">
        <v>314240.14749770437</v>
      </c>
      <c r="M66" s="66">
        <v>348766.03137682611</v>
      </c>
      <c r="N66" s="27"/>
    </row>
    <row r="67" spans="2:14" ht="13.4" customHeight="1" x14ac:dyDescent="0.25">
      <c r="B67" s="47" t="s">
        <v>46</v>
      </c>
      <c r="C67" s="65">
        <v>980.79381999999998</v>
      </c>
      <c r="D67" s="65">
        <v>980.79381999999998</v>
      </c>
      <c r="E67" s="65">
        <v>219.35283999999996</v>
      </c>
      <c r="F67" s="65">
        <v>219.35283999999996</v>
      </c>
      <c r="G67" s="65">
        <v>176.31384</v>
      </c>
      <c r="H67" s="65">
        <v>133.27483999999998</v>
      </c>
      <c r="I67" s="65">
        <v>133.27483999999998</v>
      </c>
      <c r="J67" s="65">
        <v>133.27483999999998</v>
      </c>
      <c r="K67" s="66">
        <v>67.913839999999993</v>
      </c>
      <c r="L67" s="66">
        <v>0</v>
      </c>
      <c r="M67" s="66">
        <v>0</v>
      </c>
      <c r="N67" s="27"/>
    </row>
    <row r="68" spans="2:14" ht="13.4" customHeight="1" thickBot="1" x14ac:dyDescent="0.3"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5"/>
    </row>
    <row r="69" spans="2:14" ht="13.4" customHeight="1" x14ac:dyDescent="0.25">
      <c r="B69" s="56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115" spans="1:1" hidden="1" x14ac:dyDescent="0.25">
      <c r="A115" s="57"/>
    </row>
  </sheetData>
  <printOptions horizontalCentered="1" verticalCentered="1"/>
  <pageMargins left="0.45" right="0.45" top="0.5" bottom="0.5" header="0.3" footer="0.3"/>
  <pageSetup scale="5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10" ma:contentTypeDescription="Create a new document." ma:contentTypeScope="" ma:versionID="55102d08f83299066285e54d07c574e9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cdcacdc0d2ccfd624fcfa2da32bd6201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216E6E-0EF7-4F10-AB13-E6099D939774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A8810905-8E92-440F-9B6F-81332C0C8E81}">
  <ds:schemaRefs>
    <ds:schemaRef ds:uri="http://purl.org/dc/elements/1.1/"/>
    <ds:schemaRef ds:uri="92810d9f-85a8-4947-9fd6-c4bbade4f97f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9cbac090-067b-4a33-b0e0-69bfbc2148e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F40F695-C3F8-402B-9CEB-0AA302AFF2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25DBEDE-B9FC-4F00-A7A5-1238D28D34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WTD Sewer Rate Model</dc:title>
  <dc:creator>Nancy Phan;abas@kingcounty.gov</dc:creator>
  <cp:lastModifiedBy>Daly, Sharon</cp:lastModifiedBy>
  <cp:lastPrinted>2022-03-07T23:00:31Z</cp:lastPrinted>
  <dcterms:created xsi:type="dcterms:W3CDTF">2020-09-23T22:22:53Z</dcterms:created>
  <dcterms:modified xsi:type="dcterms:W3CDTF">2022-04-28T20:31:35Z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