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4620" windowHeight="8700" activeTab="0"/>
  </bookViews>
  <sheets>
    <sheet name="Form5- PTF" sheetId="1" r:id="rId1"/>
  </sheet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_xlnm.Print_Area" localSheetId="0">'Form5- PTF'!$A$1:$J$60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<sst xmlns="http://schemas.openxmlformats.org/spreadsheetml/2006/main" count="61" uniqueCount="60">
  <si>
    <t>($ in 000)</t>
  </si>
  <si>
    <t>Beginning Fund Balance</t>
  </si>
  <si>
    <t xml:space="preserve">Revenues </t>
  </si>
  <si>
    <t xml:space="preserve">  Other Operations Revenue</t>
  </si>
  <si>
    <t xml:space="preserve">  Sales Tax </t>
  </si>
  <si>
    <t xml:space="preserve">  Motor Vehicle Excise Tax</t>
  </si>
  <si>
    <t xml:space="preserve">  State Interim Funding</t>
  </si>
  <si>
    <t xml:space="preserve">  Property Tax</t>
  </si>
  <si>
    <t xml:space="preserve">  Interest Income</t>
  </si>
  <si>
    <t xml:space="preserve">  Capital Grants</t>
  </si>
  <si>
    <t xml:space="preserve">  Payments from ST; Roads, Fleet, Airport</t>
  </si>
  <si>
    <t xml:space="preserve">  Sound Transit Payments-Capital</t>
  </si>
  <si>
    <t xml:space="preserve">  Miscellaneous</t>
  </si>
  <si>
    <t>Total Revenues</t>
  </si>
  <si>
    <t xml:space="preserve">Expenditures </t>
  </si>
  <si>
    <t xml:space="preserve">    Transit Division</t>
  </si>
  <si>
    <t xml:space="preserve">    Transportation Admin Division</t>
  </si>
  <si>
    <t xml:space="preserve">    Transportation Planning Division</t>
  </si>
  <si>
    <t xml:space="preserve">  Capital</t>
  </si>
  <si>
    <t xml:space="preserve">  Cross Border Lease (Gillig Coaches)</t>
  </si>
  <si>
    <t xml:space="preserve">  Debt Service</t>
  </si>
  <si>
    <t>Total Expenditures</t>
  </si>
  <si>
    <t>Estimated Underexpenditures</t>
  </si>
  <si>
    <t xml:space="preserve">  Operating Program</t>
  </si>
  <si>
    <t xml:space="preserve">  Capital Program</t>
  </si>
  <si>
    <t>Total Estimated Underexpenditures</t>
  </si>
  <si>
    <t>Other Fund Transactions</t>
  </si>
  <si>
    <t>Long Term Debt (Bonds)</t>
  </si>
  <si>
    <t>Short Term Debt (6 Years)</t>
  </si>
  <si>
    <t>CBL Sale of Gilligs</t>
  </si>
  <si>
    <t>Misc Balance Adjustments</t>
  </si>
  <si>
    <t>Total Other Fund Transactions</t>
  </si>
  <si>
    <t>Ending Fund Balance</t>
  </si>
  <si>
    <t>Reserves &amp; Designations</t>
  </si>
  <si>
    <t xml:space="preserve">  Fare Stabilization &amp; Operating Enhancement Reserve</t>
  </si>
  <si>
    <t xml:space="preserve">  Revenue Fleet Replacement Fund </t>
  </si>
  <si>
    <t>Total Reserves &amp; Designations</t>
  </si>
  <si>
    <t>Ending Undesignated Fund Balance</t>
  </si>
  <si>
    <t>Financial Plan Notes:</t>
  </si>
  <si>
    <t>1   2009 Actuals are from the 14th month.</t>
  </si>
  <si>
    <r>
      <t xml:space="preserve">  Fares </t>
    </r>
    <r>
      <rPr>
        <vertAlign val="superscript"/>
        <sz val="12"/>
        <rFont val="Times New Roman"/>
        <family val="1"/>
      </rPr>
      <t>5</t>
    </r>
  </si>
  <si>
    <r>
      <t xml:space="preserve">Annual Contribution to Balance Operating Fund </t>
    </r>
    <r>
      <rPr>
        <vertAlign val="superscript"/>
        <sz val="12"/>
        <rFont val="Times New Roman"/>
        <family val="1"/>
      </rPr>
      <t>8</t>
    </r>
  </si>
  <si>
    <r>
      <t xml:space="preserve">Annual Increment to Rebuild Target Fund Balance </t>
    </r>
    <r>
      <rPr>
        <vertAlign val="superscript"/>
        <sz val="12"/>
        <rFont val="Times New Roman"/>
        <family val="1"/>
      </rPr>
      <t>9</t>
    </r>
  </si>
  <si>
    <r>
      <t xml:space="preserve">  30 Day Operating Reserve </t>
    </r>
    <r>
      <rPr>
        <vertAlign val="superscript"/>
        <sz val="12"/>
        <rFont val="Times New Roman"/>
        <family val="1"/>
      </rPr>
      <t>4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</si>
  <si>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</si>
  <si>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t>2010/2011 Adopted</t>
  </si>
  <si>
    <r>
      <t>2010 Estimated</t>
    </r>
    <r>
      <rPr>
        <b/>
        <vertAlign val="superscript"/>
        <sz val="12"/>
        <rFont val="Times New Roman"/>
        <family val="1"/>
      </rPr>
      <t>2</t>
    </r>
  </si>
  <si>
    <r>
      <t>2009 Actuals</t>
    </r>
    <r>
      <rPr>
        <b/>
        <vertAlign val="superscript"/>
        <sz val="12"/>
        <rFont val="Times New Roman"/>
        <family val="1"/>
      </rPr>
      <t>1</t>
    </r>
  </si>
  <si>
    <r>
      <t>2012 Projected</t>
    </r>
    <r>
      <rPr>
        <b/>
        <vertAlign val="superscript"/>
        <sz val="12"/>
        <rFont val="Times New Roman"/>
        <family val="1"/>
      </rPr>
      <t>3</t>
    </r>
  </si>
  <si>
    <r>
      <t>2013 Projected</t>
    </r>
    <r>
      <rPr>
        <b/>
        <vertAlign val="superscript"/>
        <sz val="12"/>
        <rFont val="Times New Roman"/>
        <family val="1"/>
      </rPr>
      <t>3</t>
    </r>
  </si>
  <si>
    <t>2010/2011 Total Estimated</t>
  </si>
  <si>
    <t>Public Transportation Enterprise Fund / 4640</t>
  </si>
  <si>
    <t>3   2012-2013 projections are based on future assumptions concerning service levels and the supporting CIP.</t>
  </si>
  <si>
    <t>2   2010 and 2011 adjusted for mid-biennial changes including supplemental appropriations for 2010.</t>
  </si>
  <si>
    <t>5  Bus and ACCESS Fares are increased in 2010 and 2011 per adopted ordinance.</t>
  </si>
  <si>
    <r>
      <t>2011 Estimated</t>
    </r>
    <r>
      <rPr>
        <b/>
        <vertAlign val="superscript"/>
        <sz val="12"/>
        <rFont val="Times New Roman"/>
        <family val="1"/>
      </rPr>
      <t>2</t>
    </r>
  </si>
  <si>
    <t>4   Operating Target Fund Balance for 2009 through 2013 is at 15 days, half the adopted policy of a 30 day reserve.</t>
  </si>
  <si>
    <t>2010 Adopted</t>
  </si>
  <si>
    <t>2011 Adopted</t>
  </si>
  <si>
    <t>2010/2011 Midbiennium Supplemental Proposed Financial Plan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</si>
</sst>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_)"/>
    <numFmt numFmtId="166" formatCode="dd\-mmm\-yy_)"/>
    <numFmt numFmtId="167" formatCode="#,##0.000_);\(#,##0.000\)"/>
    <numFmt numFmtId="168" formatCode="0.0%"/>
    <numFmt numFmtId="169" formatCode="0.0_)"/>
    <numFmt numFmtId="170" formatCode="#,##0.0_);\(#,##0.0\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_(&quot;$&quot;* #,##0.000000_);_(&quot;$&quot;* \(#,##0.000000\);_(&quot;$&quot;* &quot;-&quot;??_);_(@_)"/>
    <numFmt numFmtId="179" formatCode="_(&quot;$&quot;* #,##0.0000000_);_(&quot;$&quot;* \(#,##0.0000000\);_(&quot;$&quot;* &quot;-&quot;??_);_(@_)"/>
    <numFmt numFmtId="180" formatCode="_(&quot;$&quot;* #,##0.00000000_);_(&quot;$&quot;* \(#,##0.00000000\);_(&quot;$&quot;* &quot;-&quot;??_);_(@_)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_(&quot;$&quot;* #,##0.000000000_);_(&quot;$&quot;* \(#,##0.000000000\);_(&quot;$&quot;* &quot;-&quot;??_);_(@_)"/>
    <numFmt numFmtId="192" formatCode="#,##0.0"/>
    <numFmt numFmtId="193" formatCode="0.000"/>
    <numFmt numFmtId="194" formatCode="0.00\(###0.00\)"/>
    <numFmt numFmtId="195" formatCode="#,##0.0_);[Red]\(#,##0.0\)"/>
    <numFmt numFmtId="196" formatCode="#,##0.000"/>
    <numFmt numFmtId="197" formatCode="#,##0.0000"/>
    <numFmt numFmtId="198" formatCode="0%;[Red]\(0%\)"/>
    <numFmt numFmtId="199" formatCode="###,##0;\(###,##0\)"/>
    <numFmt numFmtId="200" formatCode="0.000%"/>
    <numFmt numFmtId="201" formatCode="#,###_);\(#,###\)"/>
    <numFmt numFmtId="202" formatCode="#,###,_);\(#,###,\)"/>
    <numFmt numFmtId="203" formatCode="#,###,_);[Red]\(#,###,\)"/>
    <numFmt numFmtId="204" formatCode="0.00%;\(0.00%\)"/>
    <numFmt numFmtId="205" formatCode="#,##0.0,_);[Red]\(#,##0.0,\)"/>
    <numFmt numFmtId="206" formatCode="0.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0_);[Red]\(0\)"/>
    <numFmt numFmtId="211" formatCode="0000"/>
    <numFmt numFmtId="212" formatCode="#,##0.00000_);[Red]\(#,##0.00000\)"/>
    <numFmt numFmtId="213" formatCode="#,##0.00000000000_);\(#,##0.00000000000\)"/>
    <numFmt numFmtId="214" formatCode="#,##0.000_);[Red]\(#,##0.000\)"/>
    <numFmt numFmtId="215" formatCode="#,##0.000000000_);[Red]\(#,##0.000000000\)"/>
    <numFmt numFmtId="216" formatCode="#,##0.0000000000_);[Red]\(#,##0.0000000000\)"/>
    <numFmt numFmtId="217" formatCode="#,##0.00000000000_);[Red]\(#,##0.00000000000\)"/>
  </numFmts>
  <fonts count="48">
    <font>
      <sz val="7"/>
      <name val="Courier New"/>
      <family val="0"/>
    </font>
    <font>
      <b/>
      <sz val="7"/>
      <name val="Courier New"/>
      <family val="0"/>
    </font>
    <font>
      <i/>
      <sz val="7"/>
      <name val="Courier New"/>
      <family val="0"/>
    </font>
    <font>
      <b/>
      <i/>
      <sz val="7"/>
      <name val="Courier New"/>
      <family val="0"/>
    </font>
    <font>
      <u val="single"/>
      <sz val="5.25"/>
      <color indexed="36"/>
      <name val="Courier New"/>
      <family val="0"/>
    </font>
    <font>
      <u val="single"/>
      <sz val="5.25"/>
      <color indexed="12"/>
      <name val="Courier New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37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7" fillId="0" borderId="0" xfId="58" applyNumberFormat="1" applyFont="1" applyBorder="1" applyAlignment="1">
      <alignment horizontal="centerContinuous" wrapText="1"/>
      <protection/>
    </xf>
    <xf numFmtId="0" fontId="7" fillId="0" borderId="0" xfId="57" applyFont="1" applyBorder="1">
      <alignment/>
      <protection/>
    </xf>
    <xf numFmtId="37" fontId="9" fillId="0" borderId="0" xfId="58" applyFont="1" applyBorder="1" applyAlignment="1">
      <alignment horizontal="centerContinuous" wrapText="1"/>
      <protection/>
    </xf>
    <xf numFmtId="38" fontId="10" fillId="0" borderId="0" xfId="58" applyNumberFormat="1" applyFont="1" applyBorder="1" applyAlignment="1">
      <alignment horizontal="centerContinuous" wrapText="1"/>
      <protection/>
    </xf>
    <xf numFmtId="0" fontId="10" fillId="0" borderId="0" xfId="57" applyFont="1" applyBorder="1">
      <alignment/>
      <protection/>
    </xf>
    <xf numFmtId="37" fontId="11" fillId="0" borderId="0" xfId="58" applyFont="1" applyBorder="1" applyAlignment="1">
      <alignment horizontal="right" wrapText="1"/>
      <protection/>
    </xf>
    <xf numFmtId="38" fontId="7" fillId="0" borderId="0" xfId="58" applyNumberFormat="1" applyFont="1">
      <alignment/>
      <protection/>
    </xf>
    <xf numFmtId="0" fontId="8" fillId="0" borderId="0" xfId="57" applyFont="1">
      <alignment/>
      <protection/>
    </xf>
    <xf numFmtId="0" fontId="7" fillId="0" borderId="0" xfId="57" applyFont="1">
      <alignment/>
      <protection/>
    </xf>
    <xf numFmtId="37" fontId="8" fillId="0" borderId="10" xfId="58" applyFont="1" applyFill="1" applyBorder="1" applyAlignment="1">
      <alignment horizontal="center" wrapText="1"/>
      <protection/>
    </xf>
    <xf numFmtId="38" fontId="8" fillId="0" borderId="10" xfId="58" applyNumberFormat="1" applyFont="1" applyFill="1" applyBorder="1" applyAlignment="1">
      <alignment horizontal="centerContinuous" wrapText="1"/>
      <protection/>
    </xf>
    <xf numFmtId="0" fontId="7" fillId="0" borderId="0" xfId="57" applyFont="1" applyFill="1">
      <alignment/>
      <protection/>
    </xf>
    <xf numFmtId="37" fontId="8" fillId="0" borderId="11" xfId="58" applyFont="1" applyBorder="1" applyAlignment="1">
      <alignment horizontal="left"/>
      <protection/>
    </xf>
    <xf numFmtId="38" fontId="7" fillId="0" borderId="11" xfId="42" applyNumberFormat="1" applyFont="1" applyBorder="1" applyAlignment="1">
      <alignment/>
    </xf>
    <xf numFmtId="37" fontId="8" fillId="0" borderId="12" xfId="58" applyFont="1" applyBorder="1" applyAlignment="1">
      <alignment horizontal="left"/>
      <protection/>
    </xf>
    <xf numFmtId="38" fontId="7" fillId="0" borderId="13" xfId="42" applyNumberFormat="1" applyFont="1" applyBorder="1" applyAlignment="1">
      <alignment/>
    </xf>
    <xf numFmtId="37" fontId="7" fillId="0" borderId="12" xfId="58" applyFont="1" applyBorder="1" applyAlignment="1">
      <alignment horizontal="left"/>
      <protection/>
    </xf>
    <xf numFmtId="38" fontId="7" fillId="0" borderId="12" xfId="42" applyNumberFormat="1" applyFont="1" applyBorder="1" applyAlignment="1">
      <alignment/>
    </xf>
    <xf numFmtId="38" fontId="7" fillId="0" borderId="11" xfId="42" applyNumberFormat="1" applyFont="1" applyBorder="1" applyAlignment="1">
      <alignment/>
    </xf>
    <xf numFmtId="0" fontId="8" fillId="0" borderId="14" xfId="57" applyFont="1" applyBorder="1">
      <alignment/>
      <protection/>
    </xf>
    <xf numFmtId="38" fontId="7" fillId="0" borderId="13" xfId="42" applyNumberFormat="1" applyFont="1" applyFill="1" applyBorder="1" applyAlignment="1">
      <alignment/>
    </xf>
    <xf numFmtId="0" fontId="7" fillId="0" borderId="15" xfId="57" applyFont="1" applyBorder="1">
      <alignment/>
      <protection/>
    </xf>
    <xf numFmtId="38" fontId="7" fillId="0" borderId="12" xfId="42" applyNumberFormat="1" applyFont="1" applyFill="1" applyBorder="1" applyAlignment="1">
      <alignment/>
    </xf>
    <xf numFmtId="0" fontId="8" fillId="0" borderId="16" xfId="57" applyFont="1" applyBorder="1">
      <alignment/>
      <protection/>
    </xf>
    <xf numFmtId="38" fontId="7" fillId="0" borderId="11" xfId="42" applyNumberFormat="1" applyFont="1" applyFill="1" applyBorder="1" applyAlignment="1">
      <alignment/>
    </xf>
    <xf numFmtId="37" fontId="8" fillId="0" borderId="15" xfId="58" applyFont="1" applyBorder="1" applyAlignment="1">
      <alignment horizontal="left"/>
      <protection/>
    </xf>
    <xf numFmtId="38" fontId="7" fillId="0" borderId="17" xfId="57" applyNumberFormat="1" applyFont="1" applyBorder="1">
      <alignment/>
      <protection/>
    </xf>
    <xf numFmtId="37" fontId="7" fillId="0" borderId="15" xfId="58" applyFont="1" applyBorder="1" applyAlignment="1">
      <alignment horizontal="left"/>
      <protection/>
    </xf>
    <xf numFmtId="37" fontId="8" fillId="0" borderId="16" xfId="58" applyFont="1" applyBorder="1" applyAlignment="1">
      <alignment horizontal="left"/>
      <protection/>
    </xf>
    <xf numFmtId="38" fontId="7" fillId="0" borderId="11" xfId="57" applyNumberFormat="1" applyFont="1" applyBorder="1">
      <alignment/>
      <protection/>
    </xf>
    <xf numFmtId="37" fontId="8" fillId="0" borderId="16" xfId="58" applyFont="1" applyBorder="1" applyAlignment="1">
      <alignment horizontal="left"/>
      <protection/>
    </xf>
    <xf numFmtId="38" fontId="7" fillId="0" borderId="15" xfId="42" applyNumberFormat="1" applyFont="1" applyBorder="1" applyAlignment="1">
      <alignment/>
    </xf>
    <xf numFmtId="38" fontId="7" fillId="0" borderId="17" xfId="42" applyNumberFormat="1" applyFont="1" applyBorder="1" applyAlignment="1">
      <alignment/>
    </xf>
    <xf numFmtId="37" fontId="8" fillId="0" borderId="11" xfId="58" applyFont="1" applyBorder="1" applyAlignment="1">
      <alignment horizontal="left"/>
      <protection/>
    </xf>
    <xf numFmtId="37" fontId="7" fillId="0" borderId="0" xfId="58" applyFont="1" applyBorder="1" applyAlignment="1">
      <alignment horizontal="left"/>
      <protection/>
    </xf>
    <xf numFmtId="38" fontId="7" fillId="0" borderId="0" xfId="42" applyNumberFormat="1" applyFont="1" applyBorder="1" applyAlignment="1">
      <alignment/>
    </xf>
    <xf numFmtId="37" fontId="8" fillId="0" borderId="18" xfId="58" applyFont="1" applyBorder="1" applyAlignment="1">
      <alignment horizontal="left"/>
      <protection/>
    </xf>
    <xf numFmtId="38" fontId="8" fillId="0" borderId="10" xfId="42" applyNumberFormat="1" applyFont="1" applyBorder="1" applyAlignment="1">
      <alignment horizontal="right"/>
    </xf>
    <xf numFmtId="37" fontId="7" fillId="0" borderId="0" xfId="58" applyFont="1">
      <alignment/>
      <protection/>
    </xf>
    <xf numFmtId="37" fontId="8" fillId="0" borderId="0" xfId="58" applyFont="1" applyAlignment="1">
      <alignment horizontal="left"/>
      <protection/>
    </xf>
    <xf numFmtId="37" fontId="13" fillId="0" borderId="0" xfId="58" applyFont="1" applyBorder="1" applyAlignment="1">
      <alignment horizontal="left"/>
      <protection/>
    </xf>
    <xf numFmtId="0" fontId="7" fillId="0" borderId="0" xfId="57" applyFont="1" applyAlignment="1">
      <alignment horizontal="right"/>
      <protection/>
    </xf>
    <xf numFmtId="38" fontId="7" fillId="0" borderId="0" xfId="57" applyNumberFormat="1" applyFont="1">
      <alignment/>
      <protection/>
    </xf>
    <xf numFmtId="37" fontId="13" fillId="0" borderId="0" xfId="58" applyFont="1" applyBorder="1" applyAlignment="1">
      <alignment horizontal="left" vertical="top"/>
      <protection/>
    </xf>
    <xf numFmtId="0" fontId="13" fillId="0" borderId="0" xfId="57" applyFont="1" applyAlignment="1">
      <alignment horizontal="left"/>
      <protection/>
    </xf>
    <xf numFmtId="38" fontId="7" fillId="0" borderId="0" xfId="57" applyNumberFormat="1" applyFont="1" applyAlignment="1">
      <alignment horizontal="center"/>
      <protection/>
    </xf>
    <xf numFmtId="38" fontId="8" fillId="0" borderId="10" xfId="58" applyNumberFormat="1" applyFont="1" applyFill="1" applyBorder="1" applyAlignment="1" quotePrefix="1">
      <alignment horizontal="centerContinuous" wrapText="1"/>
      <protection/>
    </xf>
    <xf numFmtId="38" fontId="7" fillId="0" borderId="10" xfId="42" applyNumberFormat="1" applyFont="1" applyBorder="1" applyAlignment="1">
      <alignment/>
    </xf>
    <xf numFmtId="38" fontId="8" fillId="0" borderId="10" xfId="42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0budforms" xfId="57"/>
    <cellStyle name="Normal_AIRPLAN.X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75" zoomScaleNormal="75" zoomScalePageLayoutView="0" workbookViewId="0" topLeftCell="A1">
      <selection activeCell="C18" sqref="C18"/>
    </sheetView>
  </sheetViews>
  <sheetFormatPr defaultColWidth="12.3984375" defaultRowHeight="9.75"/>
  <cols>
    <col min="1" max="1" width="60" style="42" customWidth="1"/>
    <col min="2" max="3" width="17.59765625" style="46" customWidth="1"/>
    <col min="4" max="4" width="16.796875" style="43" hidden="1" customWidth="1"/>
    <col min="5" max="5" width="17.59765625" style="43" customWidth="1"/>
    <col min="6" max="6" width="16.59765625" style="43" hidden="1" customWidth="1"/>
    <col min="7" max="7" width="16.3984375" style="43" customWidth="1"/>
    <col min="8" max="8" width="19.59765625" style="43" customWidth="1"/>
    <col min="9" max="9" width="20.796875" style="43" customWidth="1"/>
    <col min="10" max="10" width="21.3984375" style="43" customWidth="1"/>
    <col min="11" max="11" width="15.796875" style="9" customWidth="1"/>
    <col min="12" max="16384" width="12.3984375" style="9" customWidth="1"/>
  </cols>
  <sheetData>
    <row r="1" spans="1:10" s="2" customFormat="1" ht="17.25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18">
      <c r="A2" s="3" t="s">
        <v>51</v>
      </c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6"/>
      <c r="B3" s="7"/>
      <c r="C3" s="7"/>
      <c r="D3" s="7"/>
      <c r="E3" s="7"/>
      <c r="F3" s="7"/>
      <c r="G3" s="7"/>
      <c r="H3" s="7"/>
      <c r="I3" s="7"/>
      <c r="J3" s="7"/>
    </row>
    <row r="4" spans="1:11" s="12" customFormat="1" ht="60">
      <c r="A4" s="10" t="s">
        <v>0</v>
      </c>
      <c r="B4" s="47" t="s">
        <v>47</v>
      </c>
      <c r="C4" s="11" t="s">
        <v>45</v>
      </c>
      <c r="D4" s="11" t="s">
        <v>57</v>
      </c>
      <c r="E4" s="11" t="s">
        <v>46</v>
      </c>
      <c r="F4" s="11" t="s">
        <v>58</v>
      </c>
      <c r="G4" s="11" t="s">
        <v>55</v>
      </c>
      <c r="H4" s="11" t="s">
        <v>50</v>
      </c>
      <c r="I4" s="47" t="s">
        <v>48</v>
      </c>
      <c r="J4" s="47" t="s">
        <v>49</v>
      </c>
      <c r="K4" s="9"/>
    </row>
    <row r="5" spans="1:10" ht="15">
      <c r="A5" s="13" t="s">
        <v>1</v>
      </c>
      <c r="B5" s="14">
        <v>380709.62287713104</v>
      </c>
      <c r="C5" s="14">
        <f>D5+F5</f>
        <v>786951.4509786366</v>
      </c>
      <c r="D5" s="14">
        <v>380121.3421047035</v>
      </c>
      <c r="E5" s="14">
        <v>388291.9025939309</v>
      </c>
      <c r="F5" s="14">
        <v>406830.10887393315</v>
      </c>
      <c r="G5" s="14">
        <v>427920.84766851837</v>
      </c>
      <c r="H5" s="14">
        <f>E5+G5</f>
        <v>816212.7502624493</v>
      </c>
      <c r="I5" s="14">
        <v>383263.25794825016</v>
      </c>
      <c r="J5" s="14">
        <v>289445.74078073044</v>
      </c>
    </row>
    <row r="6" spans="1:10" ht="15">
      <c r="A6" s="15" t="s">
        <v>2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8">
      <c r="A7" s="17" t="s">
        <v>40</v>
      </c>
      <c r="B7" s="18">
        <v>108720.17266</v>
      </c>
      <c r="C7" s="18">
        <f>D7+F7</f>
        <v>248343.057</v>
      </c>
      <c r="D7" s="18">
        <v>118329.4</v>
      </c>
      <c r="E7" s="18">
        <v>115886.287</v>
      </c>
      <c r="F7" s="18">
        <v>130013.657</v>
      </c>
      <c r="G7" s="18">
        <v>127564.609</v>
      </c>
      <c r="H7" s="18">
        <f aca="true" t="shared" si="0" ref="H7:H18">E7+G7</f>
        <v>243450.896</v>
      </c>
      <c r="I7" s="18">
        <v>128490.516548</v>
      </c>
      <c r="J7" s="18">
        <v>127340.588675344</v>
      </c>
    </row>
    <row r="8" spans="1:10" ht="15">
      <c r="A8" s="17" t="s">
        <v>3</v>
      </c>
      <c r="B8" s="18">
        <v>15889.35584</v>
      </c>
      <c r="C8" s="18">
        <f>D8+F8</f>
        <v>33528.864968316295</v>
      </c>
      <c r="D8" s="18">
        <v>16307.54254366173</v>
      </c>
      <c r="E8" s="18">
        <v>16307.54254366173</v>
      </c>
      <c r="F8" s="18">
        <v>17221.32242465457</v>
      </c>
      <c r="G8" s="18">
        <v>17907.145692974293</v>
      </c>
      <c r="H8" s="18">
        <f t="shared" si="0"/>
        <v>34214.68823663602</v>
      </c>
      <c r="I8" s="18">
        <v>19199.68284042935</v>
      </c>
      <c r="J8" s="18">
        <v>19736.47848744614</v>
      </c>
    </row>
    <row r="9" spans="1:10" ht="15">
      <c r="A9" s="17" t="s">
        <v>4</v>
      </c>
      <c r="B9" s="18">
        <v>382354.17146</v>
      </c>
      <c r="C9" s="18">
        <f>D9+F9</f>
        <v>798892.193</v>
      </c>
      <c r="D9" s="18">
        <v>392818.2545</v>
      </c>
      <c r="E9" s="18">
        <v>369615.456</v>
      </c>
      <c r="F9" s="18">
        <v>406073.9385</v>
      </c>
      <c r="G9" s="18">
        <v>381253.97050000005</v>
      </c>
      <c r="H9" s="18">
        <f t="shared" si="0"/>
        <v>750869.4265000001</v>
      </c>
      <c r="I9" s="18">
        <v>405911.568</v>
      </c>
      <c r="J9" s="18">
        <v>434255.92</v>
      </c>
    </row>
    <row r="10" spans="1:10" ht="15" hidden="1">
      <c r="A10" s="17" t="s">
        <v>5</v>
      </c>
      <c r="B10" s="18">
        <v>0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f t="shared" si="0"/>
        <v>0</v>
      </c>
      <c r="I10" s="18">
        <v>0</v>
      </c>
      <c r="J10" s="18">
        <v>0</v>
      </c>
    </row>
    <row r="11" spans="1:10" ht="15" hidden="1">
      <c r="A11" s="17" t="s">
        <v>6</v>
      </c>
      <c r="B11" s="18">
        <v>0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f t="shared" si="0"/>
        <v>0</v>
      </c>
      <c r="I11" s="18">
        <v>0</v>
      </c>
      <c r="J11" s="18">
        <v>0</v>
      </c>
    </row>
    <row r="12" spans="1:10" ht="15">
      <c r="A12" s="17" t="s">
        <v>7</v>
      </c>
      <c r="B12" s="18">
        <v>0</v>
      </c>
      <c r="C12" s="18">
        <f aca="true" t="shared" si="1" ref="C12:C18">D12+F12</f>
        <v>43237.97124058548</v>
      </c>
      <c r="D12" s="18">
        <v>21446.410104768896</v>
      </c>
      <c r="E12" s="18">
        <v>22009.253</v>
      </c>
      <c r="F12" s="18">
        <v>21791.56113581658</v>
      </c>
      <c r="G12" s="18">
        <v>22393.707</v>
      </c>
      <c r="H12" s="18">
        <f t="shared" si="0"/>
        <v>44402.96</v>
      </c>
      <c r="I12" s="18">
        <v>23179.924</v>
      </c>
      <c r="J12" s="18">
        <v>23623.931</v>
      </c>
    </row>
    <row r="13" spans="1:10" ht="15">
      <c r="A13" s="17" t="s">
        <v>8</v>
      </c>
      <c r="B13" s="18">
        <v>5701.32468</v>
      </c>
      <c r="C13" s="18">
        <f t="shared" si="1"/>
        <v>10127.131214823608</v>
      </c>
      <c r="D13" s="18">
        <v>4420.881323893183</v>
      </c>
      <c r="E13" s="18">
        <v>2855.580794019983</v>
      </c>
      <c r="F13" s="18">
        <v>5706.249890930425</v>
      </c>
      <c r="G13" s="18">
        <v>3941.4643823046345</v>
      </c>
      <c r="H13" s="18">
        <f t="shared" si="0"/>
        <v>6797.045176324617</v>
      </c>
      <c r="I13" s="18">
        <v>4734.288020991536</v>
      </c>
      <c r="J13" s="18">
        <v>5433.720591735747</v>
      </c>
    </row>
    <row r="14" spans="1:10" ht="15">
      <c r="A14" s="17" t="s">
        <v>9</v>
      </c>
      <c r="B14" s="18">
        <v>71627.21708</v>
      </c>
      <c r="C14" s="18">
        <f t="shared" si="1"/>
        <v>269136.3595829721</v>
      </c>
      <c r="D14" s="18">
        <v>127825.33658297209</v>
      </c>
      <c r="E14" s="18">
        <v>83577.4435829721</v>
      </c>
      <c r="F14" s="18">
        <v>141311.023</v>
      </c>
      <c r="G14" s="18">
        <v>191195.92199999996</v>
      </c>
      <c r="H14" s="18">
        <f t="shared" si="0"/>
        <v>274773.36558297207</v>
      </c>
      <c r="I14" s="18">
        <v>77773.989</v>
      </c>
      <c r="J14" s="18">
        <v>69046.421</v>
      </c>
    </row>
    <row r="15" spans="1:10" ht="15">
      <c r="A15" s="17" t="s">
        <v>10</v>
      </c>
      <c r="B15" s="18">
        <v>67454.66853000001</v>
      </c>
      <c r="C15" s="18">
        <f t="shared" si="1"/>
        <v>157847.30161674472</v>
      </c>
      <c r="D15" s="18">
        <v>75566.01530738473</v>
      </c>
      <c r="E15" s="18">
        <v>75231.90822738475</v>
      </c>
      <c r="F15" s="18">
        <v>82281.28630936</v>
      </c>
      <c r="G15" s="18">
        <v>82294.51730936</v>
      </c>
      <c r="H15" s="18">
        <f t="shared" si="0"/>
        <v>157526.42553674476</v>
      </c>
      <c r="I15" s="18">
        <v>86332.46937002205</v>
      </c>
      <c r="J15" s="18">
        <v>89484.73324438267</v>
      </c>
    </row>
    <row r="16" spans="1:10" ht="15">
      <c r="A16" s="17" t="s">
        <v>11</v>
      </c>
      <c r="B16" s="18">
        <v>5116.05636</v>
      </c>
      <c r="C16" s="18">
        <f t="shared" si="1"/>
        <v>8984.895</v>
      </c>
      <c r="D16" s="18">
        <v>4490.265</v>
      </c>
      <c r="E16" s="18">
        <v>4490.265</v>
      </c>
      <c r="F16" s="18">
        <v>4494.63</v>
      </c>
      <c r="G16" s="18">
        <v>4494.63</v>
      </c>
      <c r="H16" s="18">
        <f t="shared" si="0"/>
        <v>8984.895</v>
      </c>
      <c r="I16" s="18">
        <v>4492.505</v>
      </c>
      <c r="J16" s="18">
        <v>4485.01</v>
      </c>
    </row>
    <row r="17" spans="1:10" ht="15">
      <c r="A17" s="17" t="s">
        <v>12</v>
      </c>
      <c r="B17" s="18">
        <v>63677.75636</v>
      </c>
      <c r="C17" s="18">
        <f t="shared" si="1"/>
        <v>113394.17023370815</v>
      </c>
      <c r="D17" s="18">
        <v>45848.62559057541</v>
      </c>
      <c r="E17" s="18">
        <v>25563.319700575405</v>
      </c>
      <c r="F17" s="18">
        <v>67545.54464313274</v>
      </c>
      <c r="G17" s="18">
        <v>84351.98199621274</v>
      </c>
      <c r="H17" s="18">
        <f t="shared" si="0"/>
        <v>109915.30169678814</v>
      </c>
      <c r="I17" s="18">
        <v>55447.38293447883</v>
      </c>
      <c r="J17" s="18">
        <v>47899.30152826024</v>
      </c>
    </row>
    <row r="18" spans="1:10" ht="15">
      <c r="A18" s="13" t="s">
        <v>13</v>
      </c>
      <c r="B18" s="19">
        <f aca="true" t="shared" si="2" ref="B18:J18">SUM(B7:B17)</f>
        <v>720540.7229700001</v>
      </c>
      <c r="C18" s="14">
        <f t="shared" si="1"/>
        <v>1683491.9438571506</v>
      </c>
      <c r="D18" s="19">
        <f t="shared" si="2"/>
        <v>807052.7309532561</v>
      </c>
      <c r="E18" s="19">
        <f t="shared" si="2"/>
        <v>715537.0558486142</v>
      </c>
      <c r="F18" s="19">
        <f t="shared" si="2"/>
        <v>876439.2129038944</v>
      </c>
      <c r="G18" s="19">
        <f t="shared" si="2"/>
        <v>915397.9478808516</v>
      </c>
      <c r="H18" s="14">
        <f t="shared" si="0"/>
        <v>1630935.0037294659</v>
      </c>
      <c r="I18" s="19">
        <f t="shared" si="2"/>
        <v>805562.3257139218</v>
      </c>
      <c r="J18" s="19">
        <f t="shared" si="2"/>
        <v>821306.1045271688</v>
      </c>
    </row>
    <row r="19" spans="1:10" ht="15">
      <c r="A19" s="15" t="s">
        <v>14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5">
      <c r="A20" s="17" t="s">
        <v>15</v>
      </c>
      <c r="B20" s="18">
        <v>-560410.93897</v>
      </c>
      <c r="C20" s="18">
        <f aca="true" t="shared" si="3" ref="C20:C26">D20+F20</f>
        <v>-1209072.646</v>
      </c>
      <c r="D20" s="18">
        <v>-586083.5549999999</v>
      </c>
      <c r="E20" s="18">
        <v>-586435.9619999999</v>
      </c>
      <c r="F20" s="18">
        <v>-622989.091</v>
      </c>
      <c r="G20" s="18">
        <v>-622989.0909999999</v>
      </c>
      <c r="H20" s="18">
        <f aca="true" t="shared" si="4" ref="H20:H26">E20+G20</f>
        <v>-1209425.0529999998</v>
      </c>
      <c r="I20" s="18">
        <v>-651390.7133338526</v>
      </c>
      <c r="J20" s="18">
        <v>-664989.127916189</v>
      </c>
    </row>
    <row r="21" spans="1:10" ht="15">
      <c r="A21" s="17" t="s">
        <v>16</v>
      </c>
      <c r="B21" s="18">
        <v>-5248.16147</v>
      </c>
      <c r="C21" s="18">
        <f t="shared" si="3"/>
        <v>-26581.929</v>
      </c>
      <c r="D21" s="18">
        <v>-12872.669</v>
      </c>
      <c r="E21" s="18">
        <v>-12966.123</v>
      </c>
      <c r="F21" s="18">
        <v>-13709.26</v>
      </c>
      <c r="G21" s="18">
        <v>-13885.17</v>
      </c>
      <c r="H21" s="18">
        <f t="shared" si="4"/>
        <v>-26851.292999999998</v>
      </c>
      <c r="I21" s="18">
        <v>-14273.95476</v>
      </c>
      <c r="J21" s="18">
        <v>-14673.62549328</v>
      </c>
    </row>
    <row r="22" spans="1:10" ht="15" hidden="1">
      <c r="A22" s="17" t="s">
        <v>17</v>
      </c>
      <c r="B22" s="18">
        <v>0</v>
      </c>
      <c r="C22" s="18">
        <f t="shared" si="3"/>
        <v>0</v>
      </c>
      <c r="D22" s="18">
        <v>0</v>
      </c>
      <c r="E22" s="18">
        <v>0</v>
      </c>
      <c r="F22" s="18">
        <v>0</v>
      </c>
      <c r="G22" s="18">
        <v>0</v>
      </c>
      <c r="H22" s="18">
        <f t="shared" si="4"/>
        <v>0</v>
      </c>
      <c r="I22" s="18">
        <v>0</v>
      </c>
      <c r="J22" s="18">
        <v>0</v>
      </c>
    </row>
    <row r="23" spans="1:10" ht="15">
      <c r="A23" s="17" t="s">
        <v>18</v>
      </c>
      <c r="B23" s="18">
        <v>-106670.936</v>
      </c>
      <c r="C23" s="18">
        <f t="shared" si="3"/>
        <v>-465386.353</v>
      </c>
      <c r="D23" s="18">
        <v>-211512.65</v>
      </c>
      <c r="E23" s="18">
        <v>-127446.30800000002</v>
      </c>
      <c r="F23" s="18">
        <v>-253873.703</v>
      </c>
      <c r="G23" s="18">
        <v>-333584.8257</v>
      </c>
      <c r="H23" s="18">
        <f t="shared" si="4"/>
        <v>-461031.1337</v>
      </c>
      <c r="I23" s="18">
        <v>-239388.2133</v>
      </c>
      <c r="J23" s="18">
        <v>-148331.77</v>
      </c>
    </row>
    <row r="24" spans="1:10" ht="15" hidden="1">
      <c r="A24" s="17" t="s">
        <v>19</v>
      </c>
      <c r="B24" s="18">
        <v>0</v>
      </c>
      <c r="C24" s="18">
        <f t="shared" si="3"/>
        <v>0</v>
      </c>
      <c r="D24" s="18">
        <v>0</v>
      </c>
      <c r="E24" s="18">
        <v>0</v>
      </c>
      <c r="F24" s="18">
        <v>0</v>
      </c>
      <c r="G24" s="18">
        <v>0</v>
      </c>
      <c r="H24" s="18">
        <f t="shared" si="4"/>
        <v>0</v>
      </c>
      <c r="I24" s="18">
        <v>0</v>
      </c>
      <c r="J24" s="18">
        <v>0</v>
      </c>
    </row>
    <row r="25" spans="1:10" ht="15">
      <c r="A25" s="17" t="s">
        <v>20</v>
      </c>
      <c r="B25" s="18">
        <v>-15126.13126</v>
      </c>
      <c r="C25" s="18">
        <f t="shared" si="3"/>
        <v>-33041.775528526065</v>
      </c>
      <c r="D25" s="18">
        <v>-16261.05626</v>
      </c>
      <c r="E25" s="18">
        <v>-15207.159959999999</v>
      </c>
      <c r="F25" s="18">
        <v>-16780.719268526063</v>
      </c>
      <c r="G25" s="18">
        <v>-16383.40378560892</v>
      </c>
      <c r="H25" s="18">
        <f t="shared" si="4"/>
        <v>-31590.563745608917</v>
      </c>
      <c r="I25" s="18">
        <v>-16396.549035608918</v>
      </c>
      <c r="J25" s="18">
        <v>-16397.810285608917</v>
      </c>
    </row>
    <row r="26" spans="1:10" ht="15">
      <c r="A26" s="13" t="s">
        <v>21</v>
      </c>
      <c r="B26" s="14">
        <f aca="true" t="shared" si="5" ref="B26:J26">SUM(B19:B25)</f>
        <v>-687456.1677000001</v>
      </c>
      <c r="C26" s="18">
        <f t="shared" si="3"/>
        <v>-1734082.703528526</v>
      </c>
      <c r="D26" s="14">
        <f t="shared" si="5"/>
        <v>-826729.9302599999</v>
      </c>
      <c r="E26" s="14">
        <f t="shared" si="5"/>
        <v>-742055.5529599999</v>
      </c>
      <c r="F26" s="14">
        <f t="shared" si="5"/>
        <v>-907352.7732685261</v>
      </c>
      <c r="G26" s="14">
        <f t="shared" si="5"/>
        <v>-986842.4904856088</v>
      </c>
      <c r="H26" s="14">
        <f t="shared" si="4"/>
        <v>-1728898.0434456086</v>
      </c>
      <c r="I26" s="14">
        <f t="shared" si="5"/>
        <v>-921449.4304294615</v>
      </c>
      <c r="J26" s="14">
        <f t="shared" si="5"/>
        <v>-844392.3336950779</v>
      </c>
    </row>
    <row r="27" spans="1:10" ht="15">
      <c r="A27" s="20" t="s">
        <v>22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5">
      <c r="A28" s="22" t="s">
        <v>23</v>
      </c>
      <c r="B28" s="23">
        <v>0</v>
      </c>
      <c r="C28" s="18">
        <f>D28+F28</f>
        <v>11983.54575</v>
      </c>
      <c r="D28" s="23">
        <v>6064.562239999999</v>
      </c>
      <c r="E28" s="23">
        <v>6069.02085</v>
      </c>
      <c r="F28" s="23">
        <v>5918.98351</v>
      </c>
      <c r="G28" s="23">
        <v>8082.550609999999</v>
      </c>
      <c r="H28" s="18">
        <f>E28+G28</f>
        <v>14151.57146</v>
      </c>
      <c r="I28" s="23">
        <v>6656.646680938526</v>
      </c>
      <c r="J28" s="23">
        <v>6796.62753409469</v>
      </c>
    </row>
    <row r="29" spans="1:10" ht="15">
      <c r="A29" s="22" t="s">
        <v>24</v>
      </c>
      <c r="B29" s="23">
        <v>0</v>
      </c>
      <c r="C29" s="18">
        <f>D29+F29</f>
        <v>16862.58380000001</v>
      </c>
      <c r="D29" s="23">
        <v>15371.8385</v>
      </c>
      <c r="E29" s="23">
        <v>9146.54</v>
      </c>
      <c r="F29" s="23">
        <v>1490.7453000000119</v>
      </c>
      <c r="G29" s="23">
        <v>16231.367</v>
      </c>
      <c r="H29" s="18">
        <f>E29+G29</f>
        <v>25377.907</v>
      </c>
      <c r="I29" s="23">
        <v>13154.38</v>
      </c>
      <c r="J29" s="23">
        <v>-1109.0896999999882</v>
      </c>
    </row>
    <row r="30" spans="1:10" ht="15">
      <c r="A30" s="24" t="s">
        <v>25</v>
      </c>
      <c r="B30" s="25">
        <f aca="true" t="shared" si="6" ref="B30:J30">+B29+B28</f>
        <v>0</v>
      </c>
      <c r="C30" s="14">
        <f>D30+F30</f>
        <v>28846.12955000001</v>
      </c>
      <c r="D30" s="25">
        <f t="shared" si="6"/>
        <v>21436.400739999997</v>
      </c>
      <c r="E30" s="25">
        <f t="shared" si="6"/>
        <v>15215.560850000002</v>
      </c>
      <c r="F30" s="25">
        <f t="shared" si="6"/>
        <v>7409.728810000011</v>
      </c>
      <c r="G30" s="25">
        <f t="shared" si="6"/>
        <v>24313.91761</v>
      </c>
      <c r="H30" s="14">
        <f>E30+G30</f>
        <v>39529.47846</v>
      </c>
      <c r="I30" s="25">
        <f t="shared" si="6"/>
        <v>19811.026680938525</v>
      </c>
      <c r="J30" s="25">
        <f t="shared" si="6"/>
        <v>5687.537834094703</v>
      </c>
    </row>
    <row r="31" spans="1:10" ht="15">
      <c r="A31" s="26" t="s">
        <v>26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">
      <c r="A32" s="17" t="s">
        <v>27</v>
      </c>
      <c r="B32" s="27">
        <v>0</v>
      </c>
      <c r="C32" s="18">
        <f aca="true" t="shared" si="7" ref="C32:C38">D32+F32</f>
        <v>22500</v>
      </c>
      <c r="D32" s="27">
        <v>22500</v>
      </c>
      <c r="E32" s="27">
        <v>27572.9</v>
      </c>
      <c r="F32" s="27">
        <v>0</v>
      </c>
      <c r="G32" s="27">
        <v>0</v>
      </c>
      <c r="H32" s="18">
        <f aca="true" t="shared" si="8" ref="H32:H38">E32+G32</f>
        <v>27572.9</v>
      </c>
      <c r="I32" s="27">
        <v>0</v>
      </c>
      <c r="J32" s="27">
        <v>0</v>
      </c>
    </row>
    <row r="33" spans="1:10" ht="15" hidden="1">
      <c r="A33" s="17" t="s">
        <v>28</v>
      </c>
      <c r="B33" s="27"/>
      <c r="C33" s="18">
        <f t="shared" si="7"/>
        <v>0</v>
      </c>
      <c r="D33" s="27"/>
      <c r="E33" s="27"/>
      <c r="F33" s="27"/>
      <c r="G33" s="27"/>
      <c r="H33" s="18">
        <f t="shared" si="8"/>
        <v>0</v>
      </c>
      <c r="I33" s="27"/>
      <c r="J33" s="27"/>
    </row>
    <row r="34" spans="1:10" ht="15" hidden="1">
      <c r="A34" s="17" t="s">
        <v>29</v>
      </c>
      <c r="B34" s="27">
        <v>0</v>
      </c>
      <c r="C34" s="18">
        <f t="shared" si="7"/>
        <v>0</v>
      </c>
      <c r="D34" s="27">
        <v>0</v>
      </c>
      <c r="E34" s="27">
        <v>0</v>
      </c>
      <c r="F34" s="27">
        <v>0</v>
      </c>
      <c r="G34" s="27">
        <v>0</v>
      </c>
      <c r="H34" s="18">
        <f t="shared" si="8"/>
        <v>0</v>
      </c>
      <c r="I34" s="27">
        <v>0</v>
      </c>
      <c r="J34" s="27">
        <v>0</v>
      </c>
    </row>
    <row r="35" spans="1:10" ht="15">
      <c r="A35" s="17" t="s">
        <v>30</v>
      </c>
      <c r="B35" s="27">
        <v>-25502.275553199986</v>
      </c>
      <c r="C35" s="18">
        <f t="shared" si="7"/>
        <v>4995.899610462551</v>
      </c>
      <c r="D35" s="27">
        <v>2449.5653359736607</v>
      </c>
      <c r="E35" s="27">
        <v>23358.98133597366</v>
      </c>
      <c r="F35" s="27">
        <v>2546.3342744888905</v>
      </c>
      <c r="G35" s="27">
        <v>2473.035274488888</v>
      </c>
      <c r="H35" s="18">
        <f t="shared" si="8"/>
        <v>25832.01661046255</v>
      </c>
      <c r="I35" s="27">
        <v>2258.5608670814763</v>
      </c>
      <c r="J35" s="27">
        <v>2757.0571325135807</v>
      </c>
    </row>
    <row r="36" spans="1:10" ht="18" hidden="1">
      <c r="A36" s="28" t="s">
        <v>41</v>
      </c>
      <c r="B36" s="27"/>
      <c r="C36" s="18">
        <f t="shared" si="7"/>
        <v>0</v>
      </c>
      <c r="D36" s="27"/>
      <c r="E36" s="27"/>
      <c r="F36" s="27"/>
      <c r="G36" s="27"/>
      <c r="H36" s="18">
        <f t="shared" si="8"/>
        <v>0</v>
      </c>
      <c r="I36" s="27"/>
      <c r="J36" s="27"/>
    </row>
    <row r="37" spans="1:10" ht="18" hidden="1">
      <c r="A37" s="28" t="s">
        <v>42</v>
      </c>
      <c r="B37" s="27"/>
      <c r="C37" s="18">
        <f t="shared" si="7"/>
        <v>0</v>
      </c>
      <c r="D37" s="27"/>
      <c r="E37" s="27"/>
      <c r="F37" s="27"/>
      <c r="G37" s="27"/>
      <c r="H37" s="18">
        <f t="shared" si="8"/>
        <v>0</v>
      </c>
      <c r="I37" s="27"/>
      <c r="J37" s="27"/>
    </row>
    <row r="38" spans="1:10" ht="15">
      <c r="A38" s="29" t="s">
        <v>31</v>
      </c>
      <c r="B38" s="30">
        <f aca="true" t="shared" si="9" ref="B38:J38">SUM(B32:B35)</f>
        <v>-25502.275553199986</v>
      </c>
      <c r="C38" s="18">
        <f t="shared" si="7"/>
        <v>27495.89961046255</v>
      </c>
      <c r="D38" s="30">
        <f t="shared" si="9"/>
        <v>24949.56533597366</v>
      </c>
      <c r="E38" s="30">
        <f t="shared" si="9"/>
        <v>50931.88133597367</v>
      </c>
      <c r="F38" s="30">
        <f t="shared" si="9"/>
        <v>2546.3342744888905</v>
      </c>
      <c r="G38" s="30">
        <f t="shared" si="9"/>
        <v>2473.035274488888</v>
      </c>
      <c r="H38" s="14">
        <f t="shared" si="8"/>
        <v>53404.916610462555</v>
      </c>
      <c r="I38" s="30">
        <f t="shared" si="9"/>
        <v>2258.5608670814763</v>
      </c>
      <c r="J38" s="30">
        <f t="shared" si="9"/>
        <v>2757.0571325135807</v>
      </c>
    </row>
    <row r="39" spans="1:10" ht="15">
      <c r="A39" s="31" t="s">
        <v>32</v>
      </c>
      <c r="B39" s="30">
        <f aca="true" t="shared" si="10" ref="B39:J39">+B38+B30+B26+B18+B5</f>
        <v>388291.9025939311</v>
      </c>
      <c r="C39" s="48">
        <f>D39+F39</f>
        <v>792702.7204677237</v>
      </c>
      <c r="D39" s="30">
        <f t="shared" si="10"/>
        <v>406830.1088739334</v>
      </c>
      <c r="E39" s="30">
        <f t="shared" si="10"/>
        <v>427920.84766851884</v>
      </c>
      <c r="F39" s="30">
        <f t="shared" si="10"/>
        <v>385872.6115937903</v>
      </c>
      <c r="G39" s="30">
        <f t="shared" si="10"/>
        <v>383263.25794825</v>
      </c>
      <c r="H39" s="14">
        <f>E39+G39</f>
        <v>811184.1056167688</v>
      </c>
      <c r="I39" s="30">
        <f t="shared" si="10"/>
        <v>289445.7407807304</v>
      </c>
      <c r="J39" s="30">
        <f t="shared" si="10"/>
        <v>274804.10657942964</v>
      </c>
    </row>
    <row r="40" spans="1:11" ht="15">
      <c r="A40" s="15" t="s">
        <v>33</v>
      </c>
      <c r="B40" s="32"/>
      <c r="C40" s="32"/>
      <c r="D40" s="32"/>
      <c r="E40" s="32"/>
      <c r="F40" s="32"/>
      <c r="G40" s="32"/>
      <c r="H40" s="32"/>
      <c r="I40" s="32"/>
      <c r="J40" s="32"/>
      <c r="K40" s="22"/>
    </row>
    <row r="41" spans="1:10" ht="18">
      <c r="A41" s="17" t="s">
        <v>43</v>
      </c>
      <c r="B41" s="33">
        <v>38864.07878724993</v>
      </c>
      <c r="C41" s="18">
        <f aca="true" t="shared" si="11" ref="C41:C46">D41+F41</f>
        <v>50800</v>
      </c>
      <c r="D41" s="33">
        <v>24600</v>
      </c>
      <c r="E41" s="33">
        <v>24600</v>
      </c>
      <c r="F41" s="33">
        <v>26200</v>
      </c>
      <c r="G41" s="33">
        <v>26149.643637536647</v>
      </c>
      <c r="H41" s="18">
        <f aca="true" t="shared" si="12" ref="H41:H46">E41+G41</f>
        <v>50749.64363753665</v>
      </c>
      <c r="I41" s="33">
        <v>27384.974199505377</v>
      </c>
      <c r="J41" s="33">
        <v>27900</v>
      </c>
    </row>
    <row r="42" spans="1:10" ht="15">
      <c r="A42" s="17" t="s">
        <v>34</v>
      </c>
      <c r="B42" s="33">
        <v>0</v>
      </c>
      <c r="C42" s="18">
        <f t="shared" si="11"/>
        <v>10405.461802571015</v>
      </c>
      <c r="D42" s="33">
        <v>0.3180113698981586</v>
      </c>
      <c r="E42" s="33">
        <v>1568.6380216095931</v>
      </c>
      <c r="F42" s="33">
        <v>10405.143791201117</v>
      </c>
      <c r="G42" s="33">
        <v>0</v>
      </c>
      <c r="H42" s="18">
        <f t="shared" si="12"/>
        <v>1568.6380216095931</v>
      </c>
      <c r="I42" s="33">
        <v>0</v>
      </c>
      <c r="J42" s="33">
        <v>0.4507083537464496</v>
      </c>
    </row>
    <row r="43" spans="1:10" ht="15">
      <c r="A43" s="17" t="s">
        <v>35</v>
      </c>
      <c r="B43" s="33">
        <v>246191.75225596572</v>
      </c>
      <c r="C43" s="18">
        <f t="shared" si="11"/>
        <v>446449.32185499696</v>
      </c>
      <c r="D43" s="33">
        <v>257490.86023767455</v>
      </c>
      <c r="E43" s="33">
        <v>262968.8988126745</v>
      </c>
      <c r="F43" s="33">
        <v>188958.46161732243</v>
      </c>
      <c r="G43" s="33">
        <v>188477.73237669742</v>
      </c>
      <c r="H43" s="18">
        <f t="shared" si="12"/>
        <v>451446.6311893719</v>
      </c>
      <c r="I43" s="33">
        <v>160532.37651585162</v>
      </c>
      <c r="J43" s="33">
        <v>168420.04944422227</v>
      </c>
    </row>
    <row r="44" spans="1:10" ht="15" hidden="1">
      <c r="A44" s="17" t="s">
        <v>19</v>
      </c>
      <c r="B44" s="33">
        <v>-1.0353155630582478E-06</v>
      </c>
      <c r="C44" s="18">
        <f t="shared" si="11"/>
        <v>-2.0706311261164956E-06</v>
      </c>
      <c r="D44" s="33">
        <v>-1.0353155630582478E-06</v>
      </c>
      <c r="E44" s="33">
        <v>-1.0353155630582478E-06</v>
      </c>
      <c r="F44" s="33">
        <v>-1.0353155630582478E-06</v>
      </c>
      <c r="G44" s="33">
        <v>-1.0353155630582478E-06</v>
      </c>
      <c r="H44" s="18">
        <f t="shared" si="12"/>
        <v>-2.0706311261164956E-06</v>
      </c>
      <c r="I44" s="33">
        <v>-1.0353155630582478E-06</v>
      </c>
      <c r="J44" s="33">
        <v>-1.0353155630582478E-06</v>
      </c>
    </row>
    <row r="45" spans="1:10" ht="15" hidden="1">
      <c r="A45" s="17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5">
      <c r="A46" s="34" t="s">
        <v>36</v>
      </c>
      <c r="B46" s="14">
        <f aca="true" t="shared" si="13" ref="B46:J46">SUM(B41:B45)</f>
        <v>285055.8310421803</v>
      </c>
      <c r="C46" s="18">
        <f t="shared" si="11"/>
        <v>507654.78365549736</v>
      </c>
      <c r="D46" s="14">
        <f t="shared" si="13"/>
        <v>282091.1782480091</v>
      </c>
      <c r="E46" s="14">
        <f t="shared" si="13"/>
        <v>289137.53683324874</v>
      </c>
      <c r="F46" s="14">
        <f t="shared" si="13"/>
        <v>225563.60540748824</v>
      </c>
      <c r="G46" s="14">
        <f t="shared" si="13"/>
        <v>214627.37601319875</v>
      </c>
      <c r="H46" s="14">
        <f t="shared" si="12"/>
        <v>503764.9128464475</v>
      </c>
      <c r="I46" s="14">
        <f t="shared" si="13"/>
        <v>187917.35071432168</v>
      </c>
      <c r="J46" s="14">
        <f t="shared" si="13"/>
        <v>196320.5001515407</v>
      </c>
    </row>
    <row r="47" spans="1:10" ht="15">
      <c r="A47" s="31" t="s">
        <v>37</v>
      </c>
      <c r="B47" s="30">
        <f aca="true" t="shared" si="14" ref="B47:J47">+B39-B46</f>
        <v>103236.07155175082</v>
      </c>
      <c r="C47" s="48">
        <f>D47+F47</f>
        <v>285047.9368122263</v>
      </c>
      <c r="D47" s="30">
        <f t="shared" si="14"/>
        <v>124738.93062592426</v>
      </c>
      <c r="E47" s="30">
        <f t="shared" si="14"/>
        <v>138783.3108352701</v>
      </c>
      <c r="F47" s="30">
        <f t="shared" si="14"/>
        <v>160309.00618630205</v>
      </c>
      <c r="G47" s="30">
        <f t="shared" si="14"/>
        <v>168635.88193505123</v>
      </c>
      <c r="H47" s="14">
        <f>E47+G47</f>
        <v>307419.19277032133</v>
      </c>
      <c r="I47" s="30">
        <f t="shared" si="14"/>
        <v>101528.3900664087</v>
      </c>
      <c r="J47" s="30">
        <f t="shared" si="14"/>
        <v>78483.60642788894</v>
      </c>
    </row>
    <row r="48" spans="1:10" s="2" customFormat="1" ht="15">
      <c r="A48" s="35"/>
      <c r="B48" s="36"/>
      <c r="C48" s="36"/>
      <c r="D48" s="36"/>
      <c r="E48" s="36"/>
      <c r="F48" s="36"/>
      <c r="G48" s="36"/>
      <c r="H48" s="36"/>
      <c r="I48" s="36"/>
      <c r="J48" s="36"/>
    </row>
    <row r="49" spans="1:10" s="8" customFormat="1" ht="18">
      <c r="A49" s="37" t="s">
        <v>44</v>
      </c>
      <c r="B49" s="38">
        <v>193705.82187433064</v>
      </c>
      <c r="C49" s="49">
        <f>D49+F49</f>
        <v>369302.724887497</v>
      </c>
      <c r="D49" s="38">
        <v>202450.96104407456</v>
      </c>
      <c r="E49" s="38">
        <v>201873.45250617454</v>
      </c>
      <c r="F49" s="38">
        <v>166851.76384342244</v>
      </c>
      <c r="G49" s="38">
        <v>166378.2645037974</v>
      </c>
      <c r="H49" s="49">
        <f>E49+G49</f>
        <v>368251.71700997197</v>
      </c>
      <c r="I49" s="38">
        <v>169616.19437450895</v>
      </c>
      <c r="J49" s="38">
        <v>196354.18860935143</v>
      </c>
    </row>
    <row r="50" spans="1:10" ht="15">
      <c r="A50" s="39"/>
      <c r="B50" s="7"/>
      <c r="C50" s="7"/>
      <c r="D50" s="7"/>
      <c r="E50" s="7"/>
      <c r="F50" s="7"/>
      <c r="G50" s="7"/>
      <c r="H50" s="7"/>
      <c r="I50" s="7"/>
      <c r="J50" s="7"/>
    </row>
    <row r="51" spans="1:10" ht="15">
      <c r="A51" s="40" t="s">
        <v>38</v>
      </c>
      <c r="B51" s="7"/>
      <c r="C51" s="7"/>
      <c r="D51" s="7"/>
      <c r="E51" s="7"/>
      <c r="F51" s="7"/>
      <c r="G51" s="7"/>
      <c r="H51" s="7"/>
      <c r="I51" s="9"/>
      <c r="J51" s="9"/>
    </row>
    <row r="52" spans="1:4" ht="18">
      <c r="A52" s="41" t="s">
        <v>39</v>
      </c>
      <c r="B52" s="42"/>
      <c r="C52" s="42"/>
      <c r="D52" s="42"/>
    </row>
    <row r="53" spans="1:10" ht="18">
      <c r="A53" s="44" t="s">
        <v>53</v>
      </c>
      <c r="B53" s="42"/>
      <c r="C53" s="42"/>
      <c r="D53" s="42"/>
      <c r="E53" s="7"/>
      <c r="F53" s="7"/>
      <c r="G53" s="7"/>
      <c r="H53" s="7"/>
      <c r="I53" s="7"/>
      <c r="J53" s="7"/>
    </row>
    <row r="54" spans="1:10" ht="18">
      <c r="A54" s="44" t="s">
        <v>52</v>
      </c>
      <c r="B54" s="42"/>
      <c r="C54" s="42"/>
      <c r="D54" s="42"/>
      <c r="E54" s="7"/>
      <c r="F54" s="7"/>
      <c r="G54" s="7"/>
      <c r="H54" s="7"/>
      <c r="I54" s="7"/>
      <c r="J54" s="7"/>
    </row>
    <row r="55" spans="1:10" ht="18">
      <c r="A55" s="45" t="s">
        <v>56</v>
      </c>
      <c r="B55" s="42"/>
      <c r="C55" s="42"/>
      <c r="D55" s="42"/>
      <c r="E55" s="7"/>
      <c r="F55" s="7"/>
      <c r="G55" s="7"/>
      <c r="H55" s="7"/>
      <c r="I55" s="7"/>
      <c r="J55" s="7"/>
    </row>
    <row r="56" spans="1:10" ht="18">
      <c r="A56" s="45" t="s">
        <v>54</v>
      </c>
      <c r="B56" s="42"/>
      <c r="C56" s="42"/>
      <c r="D56" s="42"/>
      <c r="E56" s="7"/>
      <c r="F56" s="7"/>
      <c r="G56" s="7"/>
      <c r="H56" s="7"/>
      <c r="I56" s="7"/>
      <c r="J56" s="7"/>
    </row>
    <row r="57" ht="18">
      <c r="A57" s="45"/>
    </row>
    <row r="58" ht="18">
      <c r="A58" s="45"/>
    </row>
    <row r="59" ht="18">
      <c r="A59" s="45"/>
    </row>
  </sheetData>
  <sheetProtection/>
  <printOptions horizontalCentered="1"/>
  <pageMargins left="0.18" right="0.16" top="0.78" bottom="0.5" header="0.32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De Wys</dc:creator>
  <cp:keywords/>
  <dc:description/>
  <cp:lastModifiedBy>kennisl</cp:lastModifiedBy>
  <cp:lastPrinted>2010-10-19T15:45:35Z</cp:lastPrinted>
  <dcterms:created xsi:type="dcterms:W3CDTF">2010-10-14T16:37:37Z</dcterms:created>
  <dcterms:modified xsi:type="dcterms:W3CDTF">2010-10-19T15:45:38Z</dcterms:modified>
  <cp:category/>
  <cp:version/>
  <cp:contentType/>
  <cp:contentStatus/>
</cp:coreProperties>
</file>