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475" windowHeight="9615" activeTab="0"/>
  </bookViews>
  <sheets>
    <sheet name="Fiscal Note" sheetId="1" r:id="rId1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<sst xmlns="http://schemas.openxmlformats.org/spreadsheetml/2006/main" count="39" uniqueCount="34">
  <si>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</si>
  <si>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</si>
  <si>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</si>
  <si>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</si>
  <si>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</si>
  <si>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</si>
  <si>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</si>
  <si>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</si>
  <si>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</si>
  <si>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</si>
  <si>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</si>
  <si>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</si>
  <si>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</si>
  <si>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</si>
  <si>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Note Prepared By:   Florencia Donato, PPM III - Roads CIP Section</t>
  </si>
  <si>
    <t>Note Reviewed By:  Mike Morrison, Budget Analyst, OMB</t>
  </si>
  <si>
    <t>Construction - Option 003</t>
  </si>
  <si>
    <t>County Force Acq/ROW - Option 008</t>
  </si>
  <si>
    <t>County Force Design - Option 007</t>
  </si>
  <si>
    <t>Construction Engineering - Option 009</t>
  </si>
  <si>
    <t>Notes:</t>
  </si>
  <si>
    <t xml:space="preserve"> </t>
  </si>
  <si>
    <t xml:space="preserve">Ordinance/Motion </t>
  </si>
  <si>
    <t>Mid-biennial supplemental Ordinance</t>
  </si>
  <si>
    <t xml:space="preserve">Affected Agency and/or Agencies:    Roads Construction Fund </t>
  </si>
  <si>
    <t>Roads Construction Fund - Project 100507</t>
  </si>
  <si>
    <t>Right of Way - Option 002</t>
  </si>
  <si>
    <t>Roads Construction Fund -</t>
  </si>
  <si>
    <t>Preliminary Engineering - Option 001</t>
  </si>
  <si>
    <t>Contingency - Option 005</t>
  </si>
  <si>
    <t>1% for Art - Option 006</t>
  </si>
  <si>
    <t>Title: Updates to the 2010-2011 adopted budget for the Roads Construction Fund # 3860</t>
  </si>
  <si>
    <t>Conceptual Design - Option 010</t>
  </si>
  <si>
    <t>Please refer to list of projects on the attached summary of changes to the 2010-2011 adopted Roads CIP - Fund 3860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</si>
</sst>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6" xfId="0" applyNumberFormat="1" applyFont="1" applyBorder="1" applyAlignment="1">
      <alignment horizontal="right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33" xfId="0" applyFont="1" applyBorder="1" applyAlignment="1" quotePrefix="1">
      <alignment horizontal="left"/>
    </xf>
    <xf numFmtId="0" fontId="4" fillId="0" borderId="34" xfId="0" applyFont="1" applyBorder="1" applyAlignment="1" quotePrefix="1">
      <alignment horizontal="left"/>
    </xf>
    <xf numFmtId="167" fontId="4" fillId="0" borderId="16" xfId="42" applyNumberFormat="1" applyFont="1" applyBorder="1" applyAlignment="1">
      <alignment horizontal="right"/>
    </xf>
    <xf numFmtId="167" fontId="4" fillId="0" borderId="31" xfId="42" applyNumberFormat="1" applyFont="1" applyBorder="1" applyAlignment="1">
      <alignment horizontal="right"/>
    </xf>
    <xf numFmtId="167" fontId="4" fillId="0" borderId="32" xfId="42" applyNumberFormat="1" applyFont="1" applyBorder="1" applyAlignment="1">
      <alignment/>
    </xf>
    <xf numFmtId="167" fontId="4" fillId="0" borderId="31" xfId="42" applyNumberFormat="1" applyFont="1" applyBorder="1" applyAlignment="1">
      <alignment/>
    </xf>
    <xf numFmtId="167" fontId="4" fillId="0" borderId="32" xfId="42" applyNumberFormat="1" applyFont="1" applyBorder="1" applyAlignment="1">
      <alignment horizontal="right"/>
    </xf>
    <xf numFmtId="167" fontId="4" fillId="0" borderId="16" xfId="42" applyNumberFormat="1" applyFont="1" applyFill="1" applyBorder="1" applyAlignment="1">
      <alignment horizontal="right"/>
    </xf>
    <xf numFmtId="167" fontId="4" fillId="0" borderId="35" xfId="42" applyNumberFormat="1" applyFont="1" applyBorder="1" applyAlignment="1">
      <alignment/>
    </xf>
    <xf numFmtId="167" fontId="6" fillId="0" borderId="26" xfId="42" applyNumberFormat="1" applyFont="1" applyBorder="1" applyAlignment="1">
      <alignment/>
    </xf>
    <xf numFmtId="167" fontId="9" fillId="0" borderId="16" xfId="42" applyNumberFormat="1" applyFont="1" applyBorder="1" applyAlignment="1">
      <alignment horizontal="right"/>
    </xf>
    <xf numFmtId="167" fontId="4" fillId="0" borderId="36" xfId="42" applyNumberFormat="1" applyFont="1" applyBorder="1" applyAlignment="1">
      <alignment/>
    </xf>
    <xf numFmtId="167" fontId="4" fillId="0" borderId="37" xfId="42" applyNumberFormat="1" applyFont="1" applyBorder="1" applyAlignment="1">
      <alignment/>
    </xf>
    <xf numFmtId="0" fontId="4" fillId="0" borderId="23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167" fontId="9" fillId="0" borderId="16" xfId="42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167" fontId="9" fillId="0" borderId="31" xfId="42" applyNumberFormat="1" applyFont="1" applyBorder="1" applyAlignment="1">
      <alignment horizontal="right"/>
    </xf>
    <xf numFmtId="167" fontId="9" fillId="0" borderId="31" xfId="42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167" fontId="9" fillId="0" borderId="32" xfId="42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0" xfId="0" applyFont="1" applyFill="1" applyBorder="1" applyAlignment="1">
      <alignment/>
    </xf>
    <xf numFmtId="167" fontId="6" fillId="0" borderId="41" xfId="42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16.00390625" style="0" customWidth="1"/>
    <col min="2" max="2" width="28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0" t="s">
        <v>0</v>
      </c>
      <c r="E1" s="3"/>
      <c r="F1" s="2"/>
      <c r="G1" s="2"/>
      <c r="H1" s="2"/>
      <c r="I1" s="1"/>
      <c r="J1" s="1"/>
    </row>
    <row r="2" spans="1:9" ht="14.25" thickBot="1">
      <c r="A2" s="25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76" t="s">
        <v>22</v>
      </c>
      <c r="B3" s="5" t="s">
        <v>23</v>
      </c>
      <c r="C3" s="6"/>
      <c r="D3" s="6"/>
      <c r="E3" s="6"/>
      <c r="F3" s="6"/>
      <c r="G3" s="6"/>
      <c r="H3" s="7"/>
      <c r="I3" s="4"/>
    </row>
    <row r="4" spans="1:9" ht="18" customHeight="1">
      <c r="A4" s="55" t="s">
        <v>31</v>
      </c>
      <c r="B4" s="8"/>
      <c r="C4" s="9"/>
      <c r="D4" s="9"/>
      <c r="E4" s="9"/>
      <c r="F4" s="9"/>
      <c r="G4" s="9"/>
      <c r="H4" s="10"/>
      <c r="I4" s="4"/>
    </row>
    <row r="5" spans="1:8" ht="18" customHeight="1">
      <c r="A5" s="55" t="s">
        <v>24</v>
      </c>
      <c r="B5" s="11"/>
      <c r="C5" s="11"/>
      <c r="D5" s="11"/>
      <c r="E5" s="11"/>
      <c r="F5" s="11"/>
      <c r="G5" s="11"/>
      <c r="H5" s="12"/>
    </row>
    <row r="6" spans="1:8" ht="18" customHeight="1">
      <c r="A6" s="55" t="s">
        <v>14</v>
      </c>
      <c r="B6" s="11"/>
      <c r="C6" s="11"/>
      <c r="D6" s="11"/>
      <c r="E6" s="11"/>
      <c r="F6" s="11"/>
      <c r="G6" s="11"/>
      <c r="H6" s="12"/>
    </row>
    <row r="7" spans="1:8" ht="18" customHeight="1" thickBot="1">
      <c r="A7" s="56" t="s">
        <v>15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1"/>
      <c r="E8" s="11"/>
      <c r="F8" s="11"/>
      <c r="G8" s="11"/>
      <c r="H8" s="11"/>
    </row>
    <row r="9" spans="1:8" ht="18" customHeight="1">
      <c r="A9" s="11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39" t="s">
        <v>2</v>
      </c>
      <c r="B10" s="11"/>
      <c r="C10" s="15"/>
      <c r="D10" s="15"/>
      <c r="E10" s="15"/>
      <c r="F10" s="15"/>
      <c r="G10" s="15"/>
      <c r="H10" s="15"/>
    </row>
    <row r="11" spans="1:8" ht="18" customHeight="1">
      <c r="A11" s="26" t="s">
        <v>3</v>
      </c>
      <c r="B11" s="27"/>
      <c r="C11" s="28" t="s">
        <v>4</v>
      </c>
      <c r="D11" s="28" t="s">
        <v>5</v>
      </c>
      <c r="E11" s="28">
        <v>2010</v>
      </c>
      <c r="F11" s="29">
        <v>2011</v>
      </c>
      <c r="G11" s="29">
        <v>2012</v>
      </c>
      <c r="H11" s="30">
        <v>2013</v>
      </c>
    </row>
    <row r="12" spans="1:8" ht="18" customHeight="1">
      <c r="A12" s="31"/>
      <c r="B12" s="16"/>
      <c r="C12" s="17" t="s">
        <v>7</v>
      </c>
      <c r="D12" s="17" t="s">
        <v>8</v>
      </c>
      <c r="E12" s="45"/>
      <c r="F12" s="45"/>
      <c r="G12" s="46"/>
      <c r="H12" s="47"/>
    </row>
    <row r="13" spans="1:9" ht="18" customHeight="1">
      <c r="A13" s="75" t="s">
        <v>27</v>
      </c>
      <c r="B13" s="72"/>
      <c r="C13" s="73">
        <v>3860</v>
      </c>
      <c r="D13" s="53">
        <v>33341</v>
      </c>
      <c r="E13" s="57"/>
      <c r="F13" s="57">
        <f>20813000-2668000</f>
        <v>18145000</v>
      </c>
      <c r="G13" s="58">
        <f>-521000-1000000</f>
        <v>-1521000</v>
      </c>
      <c r="H13" s="61">
        <f>-2479000-613000+2000000</f>
        <v>-1092000</v>
      </c>
      <c r="I13" s="24"/>
    </row>
    <row r="14" spans="1:9" ht="18" customHeight="1">
      <c r="A14" s="71"/>
      <c r="B14" s="16"/>
      <c r="C14" s="73">
        <v>3860</v>
      </c>
      <c r="D14" s="53">
        <v>39782</v>
      </c>
      <c r="E14" s="57">
        <v>-3400000</v>
      </c>
      <c r="F14" s="57">
        <f>-1969893-219107+276000+1266000-2500000-1266000</f>
        <v>-4413000</v>
      </c>
      <c r="G14" s="58">
        <f>-205000-199000-488000-1802000-554000-26000+1290000</f>
        <v>-1984000</v>
      </c>
      <c r="H14" s="59">
        <f>-1003000-144000-533000-30000-200000-4213000+51000</f>
        <v>-6072000</v>
      </c>
      <c r="I14" s="24"/>
    </row>
    <row r="15" spans="1:8" ht="18" customHeight="1">
      <c r="A15" s="68"/>
      <c r="B15" s="16"/>
      <c r="C15" s="54">
        <v>3860</v>
      </c>
      <c r="D15" s="17">
        <v>33437</v>
      </c>
      <c r="E15" s="62"/>
      <c r="F15" s="57"/>
      <c r="G15" s="58"/>
      <c r="H15" s="59">
        <v>-3764000</v>
      </c>
    </row>
    <row r="16" spans="1:9" ht="18" customHeight="1">
      <c r="A16" s="31"/>
      <c r="B16" s="16"/>
      <c r="C16" s="54"/>
      <c r="D16" s="17"/>
      <c r="E16" s="43"/>
      <c r="F16" s="57"/>
      <c r="G16" s="60"/>
      <c r="H16" s="61"/>
      <c r="I16" s="24"/>
    </row>
    <row r="17" spans="1:10" ht="18" customHeight="1" thickBot="1">
      <c r="A17" s="32"/>
      <c r="B17" s="33" t="s">
        <v>9</v>
      </c>
      <c r="C17" s="34"/>
      <c r="D17" s="34"/>
      <c r="E17" s="64">
        <f>SUM(E13:E16)</f>
        <v>-3400000</v>
      </c>
      <c r="F17" s="64">
        <f>SUM(F13:F16)</f>
        <v>13732000</v>
      </c>
      <c r="G17" s="64">
        <f>SUM(G13:G16)</f>
        <v>-3505000</v>
      </c>
      <c r="H17" s="83">
        <f>SUM(H13:H16)</f>
        <v>-10928000</v>
      </c>
      <c r="I17" s="24"/>
      <c r="J17" s="51"/>
    </row>
    <row r="18" spans="1:10" ht="18" customHeight="1">
      <c r="A18" s="15"/>
      <c r="B18" s="15"/>
      <c r="C18" s="15"/>
      <c r="D18" s="15"/>
      <c r="E18" s="18"/>
      <c r="F18" s="18"/>
      <c r="G18" s="18"/>
      <c r="H18" s="18"/>
      <c r="J18" s="51"/>
    </row>
    <row r="19" spans="1:8" ht="18" customHeight="1" thickBot="1">
      <c r="A19" s="38" t="s">
        <v>10</v>
      </c>
      <c r="B19" s="11"/>
      <c r="C19" s="11"/>
      <c r="D19" s="15"/>
      <c r="E19" s="15"/>
      <c r="F19" s="15"/>
      <c r="G19" s="15"/>
      <c r="H19" s="15"/>
    </row>
    <row r="20" spans="1:9" ht="18" customHeight="1">
      <c r="A20" s="26" t="s">
        <v>3</v>
      </c>
      <c r="B20" s="27"/>
      <c r="C20" s="28" t="s">
        <v>4</v>
      </c>
      <c r="D20" s="28" t="s">
        <v>11</v>
      </c>
      <c r="E20" s="28">
        <v>2010</v>
      </c>
      <c r="F20" s="28">
        <v>2011</v>
      </c>
      <c r="G20" s="29">
        <v>2012</v>
      </c>
      <c r="H20" s="30">
        <v>2013</v>
      </c>
      <c r="I20" s="24"/>
    </row>
    <row r="21" spans="1:8" ht="18" customHeight="1">
      <c r="A21" s="31"/>
      <c r="B21" s="19"/>
      <c r="C21" s="17" t="s">
        <v>7</v>
      </c>
      <c r="D21" s="17"/>
      <c r="E21" s="45"/>
      <c r="F21" s="45"/>
      <c r="G21" s="46"/>
      <c r="H21" s="47"/>
    </row>
    <row r="22" spans="1:9" ht="18" customHeight="1">
      <c r="A22" s="68" t="s">
        <v>25</v>
      </c>
      <c r="B22" s="16"/>
      <c r="C22" s="73">
        <v>3860</v>
      </c>
      <c r="D22" s="74">
        <v>737</v>
      </c>
      <c r="E22" s="43">
        <v>-3400000</v>
      </c>
      <c r="F22" s="43">
        <v>13732000</v>
      </c>
      <c r="G22" s="60">
        <v>-3505000</v>
      </c>
      <c r="H22" s="59">
        <v>-10928000</v>
      </c>
      <c r="I22" s="24"/>
    </row>
    <row r="23" spans="1:9" ht="18" customHeight="1">
      <c r="A23" s="31"/>
      <c r="B23" s="19"/>
      <c r="C23" s="50"/>
      <c r="D23" s="17"/>
      <c r="E23" s="57"/>
      <c r="F23" s="43"/>
      <c r="G23" s="60"/>
      <c r="H23" s="59"/>
      <c r="I23" s="24"/>
    </row>
    <row r="24" spans="1:9" ht="18" customHeight="1" thickBot="1">
      <c r="A24" s="32"/>
      <c r="B24" s="33" t="s">
        <v>12</v>
      </c>
      <c r="C24" s="34"/>
      <c r="D24" s="34"/>
      <c r="E24" s="64">
        <f>SUM(E22:E23)</f>
        <v>-3400000</v>
      </c>
      <c r="F24" s="64">
        <f>SUM(F22:F23)</f>
        <v>13732000</v>
      </c>
      <c r="G24" s="64" t="s">
        <v>21</v>
      </c>
      <c r="H24" s="83" t="s">
        <v>21</v>
      </c>
      <c r="I24" s="24"/>
    </row>
    <row r="25" spans="1:8" ht="18" customHeight="1">
      <c r="A25" s="15"/>
      <c r="B25" s="15"/>
      <c r="C25" s="15"/>
      <c r="D25" s="15"/>
      <c r="E25" s="18"/>
      <c r="F25" s="18"/>
      <c r="G25" s="18"/>
      <c r="H25" s="18"/>
    </row>
    <row r="26" spans="1:9" ht="18" customHeight="1" thickBot="1">
      <c r="A26" s="38" t="s">
        <v>13</v>
      </c>
      <c r="B26" s="11"/>
      <c r="C26" s="11"/>
      <c r="D26" s="11"/>
      <c r="E26" s="15"/>
      <c r="F26" s="15"/>
      <c r="G26" s="15"/>
      <c r="H26" s="15"/>
      <c r="I26" s="44"/>
    </row>
    <row r="27" spans="1:10" ht="18" customHeight="1">
      <c r="A27" s="26"/>
      <c r="B27" s="27"/>
      <c r="C27" s="35"/>
      <c r="D27" s="36"/>
      <c r="E27" s="28" t="s">
        <v>6</v>
      </c>
      <c r="F27" s="28">
        <v>2011</v>
      </c>
      <c r="G27" s="29">
        <v>2012</v>
      </c>
      <c r="H27" s="30">
        <v>2013</v>
      </c>
      <c r="J27" s="22"/>
    </row>
    <row r="28" spans="1:10" ht="18" customHeight="1">
      <c r="A28" s="71" t="s">
        <v>28</v>
      </c>
      <c r="B28" s="16"/>
      <c r="C28" s="20"/>
      <c r="D28" s="21"/>
      <c r="E28" s="65"/>
      <c r="F28" s="70"/>
      <c r="G28" s="78">
        <f>-508000-142000</f>
        <v>-650000</v>
      </c>
      <c r="H28" s="80"/>
      <c r="J28" s="22"/>
    </row>
    <row r="29" spans="1:10" ht="18" customHeight="1">
      <c r="A29" s="71" t="s">
        <v>26</v>
      </c>
      <c r="B29" s="72"/>
      <c r="C29" s="20"/>
      <c r="D29" s="21"/>
      <c r="E29" s="65">
        <v>-39000</v>
      </c>
      <c r="F29" s="70">
        <v>31000</v>
      </c>
      <c r="G29" s="78">
        <v>-499000</v>
      </c>
      <c r="H29" s="80">
        <f>-115000-30000-57000</f>
        <v>-202000</v>
      </c>
      <c r="J29" s="22"/>
    </row>
    <row r="30" spans="1:10" ht="18" customHeight="1">
      <c r="A30" s="71" t="s">
        <v>16</v>
      </c>
      <c r="B30" s="16"/>
      <c r="C30" s="16"/>
      <c r="D30" s="19"/>
      <c r="E30" s="65">
        <v>-2015000</v>
      </c>
      <c r="F30" s="65">
        <f>15670000-2668000</f>
        <v>13002000</v>
      </c>
      <c r="G30" s="65">
        <f>969000-1386000</f>
        <v>-417000</v>
      </c>
      <c r="H30" s="59">
        <f>-3005000-7126000</f>
        <v>-10131000</v>
      </c>
      <c r="I30" s="23"/>
      <c r="J30" s="23"/>
    </row>
    <row r="31" spans="1:10" ht="18" customHeight="1">
      <c r="A31" s="71" t="s">
        <v>29</v>
      </c>
      <c r="B31" s="16"/>
      <c r="C31" s="16"/>
      <c r="D31" s="19"/>
      <c r="E31" s="65">
        <v>-950000</v>
      </c>
      <c r="F31" s="65">
        <v>-2000000</v>
      </c>
      <c r="G31" s="77">
        <f>-26000</f>
        <v>-26000</v>
      </c>
      <c r="H31" s="59">
        <f>2000000+51000</f>
        <v>2051000</v>
      </c>
      <c r="I31" s="23"/>
      <c r="J31" s="23"/>
    </row>
    <row r="32" spans="1:10" ht="18" customHeight="1">
      <c r="A32" s="82" t="s">
        <v>30</v>
      </c>
      <c r="B32" s="16"/>
      <c r="C32" s="16"/>
      <c r="D32" s="19"/>
      <c r="E32" s="65"/>
      <c r="F32" s="65">
        <v>276000</v>
      </c>
      <c r="G32" s="77"/>
      <c r="H32" s="59"/>
      <c r="I32" s="23"/>
      <c r="J32" s="23"/>
    </row>
    <row r="33" spans="1:10" ht="18" customHeight="1">
      <c r="A33" s="69" t="s">
        <v>18</v>
      </c>
      <c r="B33" s="16"/>
      <c r="C33" s="16"/>
      <c r="D33" s="19"/>
      <c r="E33" s="43">
        <v>-96000</v>
      </c>
      <c r="F33" s="43">
        <v>235000</v>
      </c>
      <c r="G33" s="60">
        <f>-218000-344000-488000</f>
        <v>-1050000</v>
      </c>
      <c r="H33" s="59">
        <f>-29000-1146000-143000</f>
        <v>-1318000</v>
      </c>
      <c r="I33" s="23"/>
      <c r="J33" s="23"/>
    </row>
    <row r="34" spans="1:9" ht="18" customHeight="1">
      <c r="A34" s="69" t="s">
        <v>17</v>
      </c>
      <c r="B34" s="41"/>
      <c r="C34" s="16"/>
      <c r="D34" s="19"/>
      <c r="E34" s="43">
        <v>-21000</v>
      </c>
      <c r="F34" s="43">
        <v>41000</v>
      </c>
      <c r="G34" s="60">
        <v>-55000</v>
      </c>
      <c r="H34" s="59"/>
      <c r="I34" s="23"/>
    </row>
    <row r="35" spans="1:9" ht="18" customHeight="1">
      <c r="A35" s="69" t="s">
        <v>19</v>
      </c>
      <c r="B35" s="41"/>
      <c r="C35" s="41"/>
      <c r="D35" s="42"/>
      <c r="E35" s="66">
        <v>-279000</v>
      </c>
      <c r="F35" s="66">
        <v>2147000</v>
      </c>
      <c r="G35" s="67">
        <f>321000-416000</f>
        <v>-95000</v>
      </c>
      <c r="H35" s="63">
        <f>-477000-851000</f>
        <v>-1328000</v>
      </c>
      <c r="I35" s="23"/>
    </row>
    <row r="36" spans="1:9" ht="18" customHeight="1">
      <c r="A36" s="79" t="s">
        <v>32</v>
      </c>
      <c r="B36" s="41"/>
      <c r="C36" s="41"/>
      <c r="D36" s="42"/>
      <c r="E36" s="66"/>
      <c r="F36" s="66"/>
      <c r="G36" s="67">
        <v>-713000</v>
      </c>
      <c r="H36" s="63"/>
      <c r="I36" s="23"/>
    </row>
    <row r="37" spans="1:10" ht="18" customHeight="1" thickBot="1">
      <c r="A37" s="32" t="s">
        <v>12</v>
      </c>
      <c r="B37" s="33"/>
      <c r="C37" s="33"/>
      <c r="D37" s="37"/>
      <c r="E37" s="64">
        <f>SUM(E28:E35)</f>
        <v>-3400000</v>
      </c>
      <c r="F37" s="64">
        <f>SUM(F28:F35)</f>
        <v>13732000</v>
      </c>
      <c r="G37" s="64">
        <f>SUM(G28:G36)</f>
        <v>-3505000</v>
      </c>
      <c r="H37" s="83">
        <f>SUM(H28:H36)</f>
        <v>-10928000</v>
      </c>
      <c r="I37" s="24"/>
      <c r="J37" s="24"/>
    </row>
    <row r="38" spans="1:10" ht="18" customHeight="1">
      <c r="A38" s="15" t="s">
        <v>20</v>
      </c>
      <c r="B38" s="15"/>
      <c r="C38" s="15"/>
      <c r="D38" s="15"/>
      <c r="E38" s="18"/>
      <c r="F38" s="18"/>
      <c r="G38" s="18"/>
      <c r="H38" s="18"/>
      <c r="I38" s="24"/>
      <c r="J38" s="24"/>
    </row>
    <row r="39" spans="1:10" ht="13.5">
      <c r="A39" s="81" t="s">
        <v>33</v>
      </c>
      <c r="C39" s="15"/>
      <c r="D39" s="15"/>
      <c r="E39" s="18"/>
      <c r="F39" s="18"/>
      <c r="G39" s="18"/>
      <c r="H39" s="18"/>
      <c r="I39" s="24"/>
      <c r="J39" s="24"/>
    </row>
    <row r="40" spans="1:9" ht="15.75" customHeight="1">
      <c r="A40" s="84"/>
      <c r="B40" s="84"/>
      <c r="C40" s="84"/>
      <c r="D40" s="84"/>
      <c r="E40" s="84"/>
      <c r="F40" s="84"/>
      <c r="G40" s="84"/>
      <c r="H40" s="84"/>
      <c r="I40" s="24"/>
    </row>
    <row r="41" spans="1:10" ht="13.5">
      <c r="A41" s="15"/>
      <c r="C41" s="15"/>
      <c r="D41" s="15"/>
      <c r="E41" s="15"/>
      <c r="F41" s="15"/>
      <c r="G41" s="15"/>
      <c r="H41" s="15"/>
      <c r="J41" s="52"/>
    </row>
    <row r="42" spans="1:8" ht="13.5">
      <c r="A42" s="15"/>
      <c r="B42" s="15"/>
      <c r="C42" s="15"/>
      <c r="D42" s="15"/>
      <c r="E42" s="18"/>
      <c r="F42" s="18"/>
      <c r="G42" s="18"/>
      <c r="H42" s="18"/>
    </row>
    <row r="43" ht="12.75">
      <c r="A43" s="48"/>
    </row>
    <row r="44" ht="12.75">
      <c r="A44" s="49"/>
    </row>
  </sheetData>
  <sheetProtection/>
  <mergeCells count="1">
    <mergeCell ref="A40:H40"/>
  </mergeCells>
  <printOptions/>
  <pageMargins left="0.58" right="0.49" top="1" bottom="1" header="0.5" footer="0.5"/>
  <pageSetup fitToHeight="1" fitToWidth="1" horizontalDpi="600" verticalDpi="600" orientation="portrait" scale="7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Sid Bender</cp:lastModifiedBy>
  <cp:lastPrinted>2010-10-15T21:38:41Z</cp:lastPrinted>
  <dcterms:created xsi:type="dcterms:W3CDTF">1999-06-02T23:29:55Z</dcterms:created>
  <dcterms:modified xsi:type="dcterms:W3CDTF">2010-10-19T00:47:22Z</dcterms:modified>
  <cp:category/>
  <cp:version/>
  <cp:contentType/>
  <cp:contentStatus/>
</cp:coreProperties>
</file>