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65426" yWindow="65426" windowWidth="19420" windowHeight="10420" firstSheet="2" activeTab="2"/>
  </bookViews>
  <sheets>
    <sheet name="1.  Instructions" sheetId="3" state="hidden" r:id="rId1"/>
    <sheet name="2a.  Simple Form Data Entry" sheetId="2" state="hidden" r:id="rId2"/>
    <sheet name="3a.  Simple Form Fiscal Note" sheetId="1" r:id="rId3"/>
    <sheet name="Sheet1" sheetId="4" state="hidden" r:id="rId4"/>
  </sheets>
  <definedNames>
    <definedName name="_xlnm.Print_Area" localSheetId="2">'3a.  Simple Form Fiscal Note'!$A$1:$S$121</definedName>
  </definedNames>
  <calcPr calcId="191028"/>
  <extLst/>
</workbook>
</file>

<file path=xl/sharedStrings.xml><?xml version="1.0" encoding="utf-8"?>
<sst xmlns="http://schemas.openxmlformats.org/spreadsheetml/2006/main" count="367" uniqueCount="188">
  <si>
    <t>Simple Form Data Entry</t>
  </si>
  <si>
    <t>- In the highlighted cells, enter the information requested In this form.</t>
  </si>
  <si>
    <t>Simple data entry field</t>
  </si>
  <si>
    <t>- A fiscal note for the property sale/lease will be generated based on this information (see Fiscal Note tab).</t>
  </si>
  <si>
    <t>Dropdown menu data entry</t>
  </si>
  <si>
    <t>1.  General Transaction Information</t>
  </si>
  <si>
    <t>Financial Plan Element</t>
  </si>
  <si>
    <t>Description/Guidance on Requested Information</t>
  </si>
  <si>
    <t>Data Entry Field</t>
  </si>
  <si>
    <t>Description of Request:</t>
  </si>
  <si>
    <t>Sale of portion of Metro's Auburn Park &amp; Ride to City of Auburn</t>
  </si>
  <si>
    <t xml:space="preserve">Title:   </t>
  </si>
  <si>
    <t>Include property name and related agency/service/function.</t>
  </si>
  <si>
    <t>Auburn Park &amp; Ride</t>
  </si>
  <si>
    <t xml:space="preserve">Affected Agency and/or Agencies:   </t>
  </si>
  <si>
    <t>Applicable division and department names.</t>
  </si>
  <si>
    <t>Metro Transit</t>
  </si>
  <si>
    <t>Legal Transaction Type:</t>
  </si>
  <si>
    <t>Sale, lease renewal, new lease for new service, relocation, other.</t>
  </si>
  <si>
    <t xml:space="preserve">Sale  </t>
  </si>
  <si>
    <t>Fiscal Transaction Type:</t>
  </si>
  <si>
    <t>1st/2nd/3rd omnibus, biennial review, stand alone ordinance, other.</t>
  </si>
  <si>
    <t>Stand Alone</t>
  </si>
  <si>
    <t xml:space="preserve">Note Prepared By:  </t>
  </si>
  <si>
    <t>FMD finance manager and property agent.</t>
  </si>
  <si>
    <t>Carolyn Mock / Greg Svidenko / Steve Rizika</t>
  </si>
  <si>
    <t>Date Prepared:</t>
  </si>
  <si>
    <t>Date in XX/XX/XX text format (i.e., 'XX/XX/XX)</t>
  </si>
  <si>
    <t>11/30/21</t>
  </si>
  <si>
    <t>Transaction Duration:</t>
  </si>
  <si>
    <t>The term of the lease/agreement or capital investment.  Property sale = NA.</t>
  </si>
  <si>
    <t>NA</t>
  </si>
  <si>
    <t>Fair Market Value:</t>
  </si>
  <si>
    <t>If not a sale = NA.</t>
  </si>
  <si>
    <t>Current Year:</t>
  </si>
  <si>
    <t>First year of current biennium (in XXXX format, should be odd number).</t>
  </si>
  <si>
    <t>Appropriation Unit Name</t>
  </si>
  <si>
    <t>Appr. Unit Number</t>
  </si>
  <si>
    <t>Department</t>
  </si>
  <si>
    <t>Fund Number</t>
  </si>
  <si>
    <t>Appropriation Units Impacted:</t>
  </si>
  <si>
    <t>All impacted appropriation unit names and numbers and department initials.</t>
  </si>
  <si>
    <t>Metro</t>
  </si>
  <si>
    <t>Projects Impacted:</t>
  </si>
  <si>
    <t>Project numbers impacted by this transaction (enter as 7 digit number with', i.e., 'XXXXXXX).</t>
  </si>
  <si>
    <t>None</t>
  </si>
  <si>
    <t xml:space="preserve"> </t>
  </si>
  <si>
    <t>2.  Financial Impacts - Net Present Value</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</si>
  <si>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</si>
  <si>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t>Was an Net Present Value calculation performed?</t>
  </si>
  <si>
    <t>Indicate whether a NPV analysis has been performed.  If no NPV, then indicate why below.</t>
  </si>
  <si>
    <t>N</t>
  </si>
  <si>
    <t>Net Present Value to King County:</t>
  </si>
  <si>
    <t xml:space="preserve">The NPV of the transaction to King County as a whole.   NA = not performed.
</t>
  </si>
  <si>
    <t>Net Present Value to Impacted Agency:</t>
  </si>
  <si>
    <t xml:space="preserve">The NPV of the transaction to the primary customer of the transaction.  NA = not performed.
</t>
  </si>
  <si>
    <t>If an NPV analysis was not performed for either the County or the Agency or both, state rationale here:</t>
  </si>
  <si>
    <t>An NPV analysis was not performed because the property was underutilized and declared surplus to Metro's needs.</t>
  </si>
  <si>
    <t>3.  Financial Impacts -  Revenue and Expenditure Impacts</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</si>
  <si>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</si>
  <si>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xml:space="preserve">3.1.  Revenue Impacts: </t>
  </si>
  <si>
    <r>
      <t xml:space="preserve">Is the cost of the transaction partially or entirely covered by </t>
    </r>
    <r>
      <rPr>
        <b/>
        <u val="single"/>
        <sz val="11"/>
        <rFont val="Univers"/>
        <family val="2"/>
      </rPr>
      <t>fund balance</t>
    </r>
    <r>
      <rPr>
        <sz val="11"/>
        <rFont val="Univers"/>
        <family val="2"/>
      </rPr>
      <t>?</t>
    </r>
  </si>
  <si>
    <t xml:space="preserve">          If yes, indicate fund balance amount:
         (enter as text, including $ and ,)</t>
  </si>
  <si>
    <r>
      <t xml:space="preserve">Is the activity partially or entirely covered by </t>
    </r>
    <r>
      <rPr>
        <b/>
        <u val="single"/>
        <sz val="11"/>
        <rFont val="Univers"/>
        <family val="2"/>
      </rPr>
      <t>reallocation of grants</t>
    </r>
    <r>
      <rPr>
        <sz val="11"/>
        <rFont val="Univers"/>
        <family val="2"/>
      </rPr>
      <t>?</t>
    </r>
  </si>
  <si>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</si>
  <si>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</si>
  <si>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Project</t>
  </si>
  <si>
    <t>Revenue Account Code and Source/Description</t>
  </si>
  <si>
    <t>Sum of Outyear Impacts</t>
  </si>
  <si>
    <t>39512 Sale of Real Property</t>
  </si>
  <si>
    <t>3.2.  Expenditures Impacts:</t>
  </si>
  <si>
    <t>Indicate expenditure impacts in the categories indicated and defined below that result from this transaction.</t>
  </si>
  <si>
    <t>Descriptions of Expenditure Categories:</t>
  </si>
  <si>
    <t>Real Estate Services Labor Costs</t>
  </si>
  <si>
    <t>Labor costs that RES has incurred associated with this transaction.</t>
  </si>
  <si>
    <t>King County Project Management</t>
  </si>
  <si>
    <t>Project management to be incurred in association with this transaction.</t>
  </si>
  <si>
    <t>Lease Payments/Associated O&amp;M</t>
  </si>
  <si>
    <t>Lease payments as well as associated O&amp;M for the life of the agreement.</t>
  </si>
  <si>
    <t>Service Costs (Appraisal, Title, Move)</t>
  </si>
  <si>
    <t>Moving/relocation costs, appraisal costs, title fees, and other services provided in support of the transaction.</t>
  </si>
  <si>
    <t>Tenant and Other Improvements</t>
  </si>
  <si>
    <t>Tenant improvements , other capital costs, furnishings, equipment, etc.</t>
  </si>
  <si>
    <t>10% Art for General Fund Transactions</t>
  </si>
  <si>
    <t>Other Transaction Costs</t>
  </si>
  <si>
    <t>Items that do not fit in the above categories.  Contact  the PSB budget analyst for this transaction if other costs exceed 20% of total expenditures.</t>
  </si>
  <si>
    <t>Appropriation Unit/Project Combination #1</t>
  </si>
  <si>
    <t>Appropriation Unit</t>
  </si>
  <si>
    <t>Project Number</t>
  </si>
  <si>
    <t>Expenditure Category</t>
  </si>
  <si>
    <t>Expenditure Notes</t>
  </si>
  <si>
    <t>Personnel and permiting costs to prepare and execute the purchase and sales agreement</t>
  </si>
  <si>
    <t>Appropriation Unit/Project Combination #2</t>
  </si>
  <si>
    <t>Appropriation Unit/Project Combination #3</t>
  </si>
  <si>
    <t>Appropriation Unit/Project Combination #4</t>
  </si>
  <si>
    <t>Appropriation Unit/Project Combination #5</t>
  </si>
  <si>
    <t>Appropriation Unit/Project Combination #6</t>
  </si>
  <si>
    <t>4.  Appropriation Impacts</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</si>
  <si>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</si>
  <si>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 If the transaction has potential capital appropriation impacts within the 6-year CIP but outside of the current biennium, indicate the estimated planning-level costs in the appropriate cells.</t>
  </si>
  <si>
    <t>The transaction was anticipated in the adopted budget(s) so no appropriation impact is anticipated.</t>
  </si>
  <si>
    <t>Y</t>
  </si>
  <si>
    <t>The transaction results in expenditures, but impacts can be absorbed within the current budget appropriation(s).</t>
  </si>
  <si>
    <t>Total 6-Year</t>
  </si>
  <si>
    <t>Appropriation Notes</t>
  </si>
  <si>
    <t>CIP Outyear</t>
  </si>
  <si>
    <t>Allocation Change</t>
  </si>
  <si>
    <t>Planning-
Level Costs</t>
  </si>
  <si>
    <t>5.  Notes</t>
  </si>
  <si>
    <t>Is the transaction a sale that primarily generates revenue?</t>
  </si>
  <si>
    <t>Is the transaction backed by new revenue? (if above is Y, mark this as N)</t>
  </si>
  <si>
    <t>Does the new revenue include grant revenue?</t>
  </si>
  <si>
    <t>If the project has been grant backed, has the grant been awarded?</t>
  </si>
  <si>
    <t>If the transaction is backed by new revenue, has the revenue been received?</t>
  </si>
  <si>
    <t>If revenue has not been received, when and how will it be received?</t>
  </si>
  <si>
    <t>The new revenue will be recognized in accordance with the terms of the purchase and sale agreement.</t>
  </si>
  <si>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</si>
  <si>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 City of Auburn is purchasing remaining 1.58 acre portion of property declared surplus in 2012 to facilitate operations at the City Airport.</t>
  </si>
  <si>
    <t>- County will retain an easement to operate and maintain a storm water facility and acquire a temporary construction easement to maintain lighting, irrigation and drainage improvements for benefit of the remaining public transit facility.</t>
  </si>
  <si>
    <t>- The Auburn Park &amp; Ride has been underutilized and this sale will relieve King County Metro of maintenance and liability responsibilities and provide one-time funds to be used for FTA projects.</t>
  </si>
  <si>
    <t>Enter additional notes as necessary directly in fiscal note form.</t>
  </si>
  <si>
    <t>The transaction involves the sale of a property and the expenditures associated with this sale are limited to transaction costs.  No long-term expenditures requiring resource backing are associated with this transaction.</t>
  </si>
  <si>
    <t>Some deminimus costs, such as minor reductions in maintenance costs, may not be included in this fiscal note.</t>
  </si>
  <si>
    <r>
      <t xml:space="preserve">KING COUNTY FISCAL NOTE </t>
    </r>
    <r>
      <rPr>
        <b/>
        <i/>
        <sz val="14"/>
        <color theme="1"/>
        <rFont val="Univers"/>
        <family val="2"/>
      </rPr>
      <t>- Property Leases and Sales</t>
    </r>
  </si>
  <si>
    <t>GENERAL TRANSACTION INFORMATION</t>
  </si>
  <si>
    <t xml:space="preserve">Ordinance/Motion:  </t>
  </si>
  <si>
    <t>yrs</t>
  </si>
  <si>
    <t xml:space="preserve">Affected Agency/Agencies:   </t>
  </si>
  <si>
    <t xml:space="preserve">Note Reviewed By:   </t>
  </si>
  <si>
    <t>Date Reviewed:</t>
  </si>
  <si>
    <t>FINANCIAL IMPACTS</t>
  </si>
  <si>
    <t>Part 1 - Net Present Value Analysis Results</t>
  </si>
  <si>
    <t>Net Present Value to King County 
(all impacts): ***</t>
  </si>
  <si>
    <r>
      <t>Net Present Value to Primary Impacted Agency 
(customer of transaction):</t>
    </r>
    <r>
      <rPr>
        <b/>
        <vertAlign val="superscript"/>
        <sz val="10.5"/>
        <rFont val="Univers"/>
        <family val="2"/>
      </rPr>
      <t xml:space="preserve"> ***</t>
    </r>
  </si>
  <si>
    <t>Part 2 - Revenue and Expenditure Impacts</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</si>
  <si>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</si>
  <si>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Revenue to: </t>
    </r>
    <r>
      <rPr>
        <vertAlign val="superscript"/>
        <sz val="10.5"/>
        <rFont val="Univers"/>
        <family val="2"/>
      </rPr>
      <t>2,3,5</t>
    </r>
  </si>
  <si>
    <t xml:space="preserve">Appr. Number </t>
  </si>
  <si>
    <t xml:space="preserve">Department </t>
  </si>
  <si>
    <t>Revenue Account Code 
and Source/Description</t>
  </si>
  <si>
    <r>
      <t xml:space="preserve">Sum of Outyear Impacts </t>
    </r>
    <r>
      <rPr>
        <vertAlign val="superscript"/>
        <sz val="10.5"/>
        <rFont val="Arial"/>
        <family val="2"/>
      </rPr>
      <t>2</t>
    </r>
  </si>
  <si>
    <t xml:space="preserve">TOTAL </t>
  </si>
  <si>
    <r>
      <t>Expenditures from:</t>
    </r>
    <r>
      <rPr>
        <sz val="10.5"/>
        <rFont val="Univers"/>
        <family val="2"/>
      </rPr>
      <t xml:space="preserve"> </t>
    </r>
    <r>
      <rPr>
        <vertAlign val="superscript"/>
        <sz val="10.5"/>
        <rFont val="Univers"/>
        <family val="2"/>
      </rPr>
      <t>2,3,4,5</t>
    </r>
  </si>
  <si>
    <t>Appropriation Unit/Expenditure Type</t>
  </si>
  <si>
    <t>SUBTOTAL</t>
  </si>
  <si>
    <t>TOTAL</t>
  </si>
  <si>
    <t>APPROPRIATION IMPACTS</t>
  </si>
  <si>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</si>
  <si>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Appr. Number</t>
  </si>
  <si>
    <t>Total 6-Year CIP Outyear Planning Level Costs</t>
  </si>
  <si>
    <t>Assumption and Additional Notes:</t>
  </si>
  <si>
    <t>***</t>
  </si>
  <si>
    <t>1.</t>
  </si>
  <si>
    <t>If the expenditure impact equals or exceeds five percent of the fund expenditures, a copy of the most recent applicable appropriation unit financial plan is attached to this transmittal.</t>
  </si>
  <si>
    <t>2.</t>
  </si>
  <si>
    <t>The sum of outyear impacts is provided for capital projects and agreements.  This sum for revenue and expenditures includes all revenues/expenditures for the duration of the lease/other agreement or life of the capital investment.</t>
  </si>
  <si>
    <t>3.</t>
  </si>
  <si>
    <t>4.</t>
  </si>
  <si>
    <t>5.</t>
  </si>
  <si>
    <t xml:space="preserve">A detailed explanation of how the revenue/expenditure impacts were developed is provided below, including major assumptions made in developing the values presented in the fiscal note and other supporting data: </t>
  </si>
  <si>
    <t>- The net fiscal effect to Metro Transit after reimbursing FMD Real Estate Services for sale transaction costs is $225,000.</t>
  </si>
  <si>
    <t>Compatibility Report for 3. Fiscal Note - Auburn Park and Ride Sale.xlsx</t>
  </si>
  <si>
    <t>Run on 1/14/2022 16:42</t>
  </si>
  <si>
    <t>If the workbook is saved in an earlier file format or opened in an earlier version of Microsoft Excel, the listed features will not be available.</t>
  </si>
  <si>
    <t>Minor loss of fidelity</t>
  </si>
  <si>
    <t># of occurrences</t>
  </si>
  <si>
    <t>Version</t>
  </si>
  <si>
    <t>One or more cells in this workbook contain data validation rules which refer to values on other worksheets. These data validation rules will not be supported in earlier versions of Excel.</t>
  </si>
  <si>
    <t>2a.  Simple Form Data Entry'!D54</t>
  </si>
  <si>
    <t>2a.  Simple Form Data Entry'!D52</t>
  </si>
  <si>
    <t>2a.  Simple Form Data Entry'!F151:F152</t>
  </si>
  <si>
    <t>2a.  Simple Form Data Entry'!F166:F170</t>
  </si>
  <si>
    <t>2a.  Simple Form Data Entry'!G39</t>
  </si>
  <si>
    <t>2a.  Simple Form Data Entry'!C157:D162</t>
  </si>
  <si>
    <t>2a.  Simple Form Data Entry'!I124</t>
  </si>
  <si>
    <t>2a.  Simple Form Data Entry'!I102</t>
  </si>
  <si>
    <t>2a.  Simple Form Data Entry'!I91</t>
  </si>
  <si>
    <t>2a.  Simple Form Data Entry'!I80</t>
  </si>
  <si>
    <t>2a.  Simple Form Data Entry'!C58:D63</t>
  </si>
  <si>
    <t>2a.  Simple Form Data Entry'!I113</t>
  </si>
  <si>
    <t>2a.  Simple Form Data Entry'!I135</t>
  </si>
  <si>
    <t>2a.  Simple Form Data Entry'!E124</t>
  </si>
  <si>
    <t>2a.  Simple Form Data Entry'!E102</t>
  </si>
  <si>
    <t>2a.  Simple Form Data Entry'!E80</t>
  </si>
  <si>
    <t>2a.  Simple Form Data Entry'!E91</t>
  </si>
  <si>
    <t>2a.  Simple Form Data Entry'!E113</t>
  </si>
  <si>
    <t>2a.  Simple Form Data Entry'!E135</t>
  </si>
  <si>
    <t>Excel 2007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</si>
</sst>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48">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i/>
      <u val="single"/>
      <sz val="10.5"/>
      <name val="Univers"/>
      <family val="2"/>
    </font>
    <font>
      <u val="single"/>
      <sz val="10"/>
      <color theme="10"/>
      <name val="Arial"/>
      <family val="2"/>
    </font>
  </fonts>
  <fills count="7">
    <fill>
      <patternFill/>
    </fill>
    <fill>
      <patternFill patternType="gray125"/>
    </fill>
    <fill>
      <patternFill patternType="solid">
        <fgColor theme="1" tint="0.4999800026416778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74">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style="medium"/>
      <right/>
      <top style="medium"/>
      <bottom style="medium"/>
    </border>
    <border>
      <left style="medium"/>
      <right style="medium"/>
      <top/>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top style="thin"/>
      <bottom style="thin"/>
    </border>
    <border>
      <left style="medium"/>
      <right/>
      <top/>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bottom style="medium"/>
    </border>
    <border>
      <left style="thin"/>
      <right style="thin"/>
      <top style="medium"/>
      <bottom/>
    </border>
    <border>
      <left/>
      <right style="thin"/>
      <top style="medium"/>
      <bottom/>
    </border>
    <border>
      <left/>
      <right style="thin"/>
      <top/>
      <bottom style="medium"/>
    </border>
    <border>
      <left/>
      <right/>
      <top style="double"/>
      <bottom style="double"/>
    </border>
    <border>
      <left/>
      <right style="medium"/>
      <top style="thin"/>
      <bottom style="thin"/>
    </border>
    <border>
      <left/>
      <right style="medium"/>
      <top/>
      <bottom style="medium"/>
    </border>
    <border>
      <left style="medium"/>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right style="medium"/>
      <top style="medium"/>
      <bottom style="thin"/>
    </border>
    <border>
      <left style="medium"/>
      <right/>
      <top style="medium"/>
      <bottom/>
    </border>
    <border>
      <left/>
      <right style="medium"/>
      <top style="medium"/>
      <bottom/>
    </border>
    <border>
      <left/>
      <right/>
      <top style="medium"/>
      <bottom/>
    </border>
    <border>
      <left style="medium">
        <color indexed="8"/>
      </left>
      <right/>
      <top style="medium">
        <color indexed="8"/>
      </top>
      <bottom/>
    </border>
    <border>
      <left/>
      <right/>
      <top style="medium">
        <color indexed="8"/>
      </top>
      <bottom/>
    </border>
    <border>
      <left style="medium">
        <color indexed="8"/>
      </left>
      <right/>
      <top/>
      <bottom/>
    </border>
    <border>
      <left style="medium">
        <color indexed="8"/>
      </left>
      <right/>
      <top/>
      <bottom style="medium">
        <color indexed="8"/>
      </bottom>
    </border>
    <border>
      <left/>
      <right/>
      <top/>
      <bottom style="medium">
        <color indexed="8"/>
      </bottom>
    </border>
    <border>
      <left/>
      <right style="medium">
        <color indexed="8"/>
      </right>
      <top style="medium">
        <color indexed="8"/>
      </top>
      <bottom/>
    </border>
    <border>
      <left/>
      <right style="medium">
        <color indexed="8"/>
      </right>
      <top/>
      <bottom/>
    </border>
    <border>
      <left/>
      <right style="medium">
        <color indexed="8"/>
      </right>
      <top/>
      <bottom style="medium">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0" borderId="0" applyNumberFormat="0" applyFill="0" applyBorder="0" applyAlignment="0" applyProtection="0"/>
  </cellStyleXfs>
  <cellXfs count="462">
    <xf numFmtId="0" fontId="0" fillId="0" borderId="0" xfId="0"/>
    <xf numFmtId="0" fontId="0" fillId="0" borderId="0" xfId="0" applyAlignment="1">
      <alignment/>
    </xf>
    <xf numFmtId="0" fontId="1" fillId="0" borderId="0" xfId="0" applyFont="1" applyBorder="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8" fillId="0" borderId="7" xfId="0" applyFont="1" applyBorder="1"/>
    <xf numFmtId="0" fontId="1" fillId="0" borderId="5" xfId="0" applyFont="1" applyBorder="1" applyAlignment="1">
      <alignment horizontal="center" wrapText="1"/>
    </xf>
    <xf numFmtId="0" fontId="18" fillId="0" borderId="4" xfId="0" applyFont="1" applyBorder="1"/>
    <xf numFmtId="0" fontId="18"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8" fillId="0" borderId="12" xfId="0" applyFont="1" applyBorder="1"/>
    <xf numFmtId="0" fontId="18"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8" fillId="0" borderId="3" xfId="0" applyFont="1" applyBorder="1"/>
    <xf numFmtId="0" fontId="1" fillId="2" borderId="21" xfId="0" applyFont="1" applyFill="1" applyBorder="1" applyAlignment="1">
      <alignment horizontal="center"/>
    </xf>
    <xf numFmtId="0" fontId="18" fillId="0" borderId="6" xfId="0" applyFont="1" applyBorder="1" applyAlignment="1">
      <alignment horizontal="left" wrapText="1"/>
    </xf>
    <xf numFmtId="0" fontId="1" fillId="0" borderId="5" xfId="0" applyFont="1" applyFill="1" applyBorder="1" applyAlignment="1">
      <alignment horizontal="left"/>
    </xf>
    <xf numFmtId="0" fontId="1" fillId="0" borderId="21" xfId="0" applyFont="1" applyFill="1" applyBorder="1" applyAlignment="1">
      <alignment horizontal="left"/>
    </xf>
    <xf numFmtId="0" fontId="0" fillId="0" borderId="0" xfId="0" applyFont="1"/>
    <xf numFmtId="0" fontId="21" fillId="0" borderId="23" xfId="0" applyFont="1" applyBorder="1"/>
    <xf numFmtId="0" fontId="23" fillId="0" borderId="0" xfId="0" applyFont="1"/>
    <xf numFmtId="0" fontId="0" fillId="0" borderId="0" xfId="0" applyFont="1" applyAlignment="1" quotePrefix="1">
      <alignment horizontal="center"/>
    </xf>
    <xf numFmtId="0" fontId="30" fillId="0" borderId="24" xfId="0" applyFont="1" applyFill="1" applyBorder="1" applyAlignment="1">
      <alignment horizontal="left"/>
    </xf>
    <xf numFmtId="0" fontId="29" fillId="0" borderId="0" xfId="0" applyFont="1" applyFill="1" applyBorder="1"/>
    <xf numFmtId="166" fontId="2" fillId="0" borderId="3" xfId="16" applyNumberFormat="1" applyFont="1" applyBorder="1"/>
    <xf numFmtId="0" fontId="18" fillId="0" borderId="16" xfId="0" applyFont="1" applyBorder="1"/>
    <xf numFmtId="0" fontId="18"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6" fontId="2" fillId="0" borderId="15" xfId="16" applyNumberFormat="1" applyFont="1" applyBorder="1"/>
    <xf numFmtId="166" fontId="2" fillId="0" borderId="25" xfId="16" applyNumberFormat="1" applyFont="1" applyBorder="1"/>
    <xf numFmtId="166" fontId="2" fillId="0" borderId="26" xfId="16" applyNumberFormat="1" applyFont="1" applyBorder="1"/>
    <xf numFmtId="166" fontId="22"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24" fillId="0" borderId="0" xfId="0" applyFont="1" applyFill="1" applyBorder="1"/>
    <xf numFmtId="0" fontId="1" fillId="0" borderId="23" xfId="0" applyFont="1" applyFill="1" applyBorder="1"/>
    <xf numFmtId="0" fontId="1" fillId="0" borderId="21" xfId="0" applyFont="1" applyFill="1" applyBorder="1" applyAlignment="1">
      <alignment horizontal="center"/>
    </xf>
    <xf numFmtId="166" fontId="1" fillId="0" borderId="21" xfId="16" applyNumberFormat="1" applyFont="1" applyFill="1" applyBorder="1" applyAlignment="1">
      <alignment horizontal="left"/>
    </xf>
    <xf numFmtId="0" fontId="1" fillId="0" borderId="4" xfId="0" applyFont="1" applyFill="1" applyBorder="1"/>
    <xf numFmtId="1" fontId="21" fillId="0" borderId="6" xfId="0" applyNumberFormat="1" applyFont="1" applyFill="1" applyBorder="1" applyAlignment="1">
      <alignment horizontal="center" wrapText="1"/>
    </xf>
    <xf numFmtId="166" fontId="1" fillId="0" borderId="5" xfId="16" applyNumberFormat="1" applyFont="1" applyFill="1" applyBorder="1" applyAlignment="1">
      <alignment horizontal="left"/>
    </xf>
    <xf numFmtId="166" fontId="7" fillId="0" borderId="21" xfId="16" applyNumberFormat="1" applyFont="1" applyFill="1" applyBorder="1" applyAlignment="1">
      <alignment horizontal="center"/>
    </xf>
    <xf numFmtId="166"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6"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6" fontId="1" fillId="0" borderId="11" xfId="16" applyNumberFormat="1" applyFont="1" applyFill="1" applyBorder="1" applyAlignment="1">
      <alignment horizontal="left"/>
    </xf>
    <xf numFmtId="0" fontId="9" fillId="0" borderId="27" xfId="0" applyFont="1" applyBorder="1"/>
    <xf numFmtId="0" fontId="1" fillId="0" borderId="27" xfId="0" applyFont="1" applyBorder="1"/>
    <xf numFmtId="0" fontId="1" fillId="0" borderId="28" xfId="0" applyFont="1" applyBorder="1" applyAlignment="1">
      <alignment horizontal="center" wrapText="1"/>
    </xf>
    <xf numFmtId="0" fontId="1" fillId="0" borderId="28" xfId="0" applyFont="1" applyBorder="1" applyAlignment="1">
      <alignment horizontal="center"/>
    </xf>
    <xf numFmtId="0" fontId="10" fillId="0" borderId="29"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6" fontId="7" fillId="0" borderId="5" xfId="16" applyNumberFormat="1" applyFont="1" applyFill="1" applyBorder="1" applyAlignment="1">
      <alignment horizontal="center"/>
    </xf>
    <xf numFmtId="44" fontId="1" fillId="0" borderId="21" xfId="16" applyFont="1" applyFill="1" applyBorder="1" applyAlignment="1">
      <alignment horizontal="left"/>
    </xf>
    <xf numFmtId="166" fontId="1" fillId="0" borderId="28" xfId="16" applyNumberFormat="1" applyFont="1" applyBorder="1" applyAlignment="1">
      <alignment horizontal="center" wrapText="1"/>
    </xf>
    <xf numFmtId="0" fontId="0" fillId="0" borderId="0" xfId="0" applyProtection="1">
      <protection locked="0"/>
    </xf>
    <xf numFmtId="0" fontId="25" fillId="0" borderId="0" xfId="0" applyFont="1" applyProtection="1">
      <protection locked="0"/>
    </xf>
    <xf numFmtId="0" fontId="16" fillId="0" borderId="0" xfId="0" applyFont="1" applyProtection="1">
      <protection locked="0"/>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7"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32" fillId="0" borderId="0" xfId="0" applyFont="1" applyProtection="1">
      <protection locked="0"/>
    </xf>
    <xf numFmtId="0" fontId="32" fillId="0" borderId="30" xfId="0" applyFont="1" applyBorder="1" applyAlignment="1" applyProtection="1">
      <alignment vertical="top"/>
      <protection/>
    </xf>
    <xf numFmtId="0" fontId="0" fillId="0" borderId="31" xfId="0" applyBorder="1" applyProtection="1">
      <protection locked="0"/>
    </xf>
    <xf numFmtId="0" fontId="0" fillId="0" borderId="0" xfId="0" applyBorder="1" applyProtection="1">
      <protection locked="0"/>
    </xf>
    <xf numFmtId="0" fontId="36" fillId="0" borderId="0" xfId="0" applyFont="1" applyBorder="1" applyAlignment="1" applyProtection="1">
      <alignment vertical="top"/>
      <protection locked="0"/>
    </xf>
    <xf numFmtId="0" fontId="36" fillId="0" borderId="0" xfId="0" applyFont="1" applyBorder="1" applyProtection="1">
      <protection locked="0"/>
    </xf>
    <xf numFmtId="0" fontId="32" fillId="0" borderId="0" xfId="0" applyFont="1" applyBorder="1" applyAlignment="1" applyProtection="1">
      <alignment vertical="top"/>
      <protection locked="0"/>
    </xf>
    <xf numFmtId="0" fontId="41" fillId="0" borderId="0" xfId="0" applyFont="1" applyBorder="1" applyAlignment="1" applyProtection="1">
      <alignment vertical="top"/>
      <protection locked="0"/>
    </xf>
    <xf numFmtId="0" fontId="32" fillId="0" borderId="0" xfId="0" applyFont="1" applyBorder="1" applyProtection="1">
      <protection locked="0"/>
    </xf>
    <xf numFmtId="0" fontId="42" fillId="0" borderId="0" xfId="0" applyFont="1" applyBorder="1" applyAlignment="1" applyProtection="1">
      <alignment vertical="top"/>
      <protection locked="0"/>
    </xf>
    <xf numFmtId="0" fontId="0" fillId="0" borderId="32" xfId="0" applyBorder="1" applyAlignment="1" applyProtection="1">
      <alignment vertical="top"/>
      <protection locked="0"/>
    </xf>
    <xf numFmtId="0" fontId="0" fillId="0" borderId="32" xfId="0" applyBorder="1" applyProtection="1">
      <protection locked="0"/>
    </xf>
    <xf numFmtId="0" fontId="0" fillId="0" borderId="0" xfId="0" applyBorder="1" applyAlignment="1" applyProtection="1">
      <alignment vertical="top"/>
      <protection locked="0"/>
    </xf>
    <xf numFmtId="0" fontId="16" fillId="0" borderId="31" xfId="0" applyFont="1" applyBorder="1" applyAlignment="1" applyProtection="1">
      <alignment vertical="top"/>
      <protection locked="0"/>
    </xf>
    <xf numFmtId="0" fontId="0" fillId="0" borderId="31" xfId="0" applyBorder="1" applyAlignment="1" applyProtection="1">
      <alignment vertical="top"/>
      <protection locked="0"/>
    </xf>
    <xf numFmtId="0" fontId="37" fillId="0" borderId="0" xfId="0" applyFont="1" applyBorder="1" applyAlignment="1" applyProtection="1">
      <alignment vertical="top" wrapText="1"/>
      <protection locked="0"/>
    </xf>
    <xf numFmtId="0" fontId="16" fillId="0" borderId="0" xfId="0" applyFont="1" applyBorder="1" applyAlignment="1" applyProtection="1">
      <alignment vertical="top"/>
      <protection locked="0"/>
    </xf>
    <xf numFmtId="0" fontId="20" fillId="0" borderId="0" xfId="0" applyFont="1" applyBorder="1" applyAlignment="1" applyProtection="1" quotePrefix="1">
      <alignment wrapText="1"/>
      <protection locked="0"/>
    </xf>
    <xf numFmtId="0" fontId="20" fillId="0" borderId="0" xfId="0" applyFont="1" applyBorder="1" applyAlignment="1" applyProtection="1">
      <alignment wrapText="1"/>
      <protection locked="0"/>
    </xf>
    <xf numFmtId="0" fontId="38" fillId="0" borderId="0" xfId="0" applyFont="1" applyBorder="1" applyProtection="1">
      <protection locked="0"/>
    </xf>
    <xf numFmtId="0" fontId="41" fillId="0" borderId="0" xfId="0" applyFont="1" applyBorder="1" applyProtection="1">
      <protection locked="0"/>
    </xf>
    <xf numFmtId="0" fontId="32" fillId="0" borderId="32" xfId="0" applyFont="1" applyBorder="1" applyAlignment="1" applyProtection="1">
      <alignment vertical="top"/>
      <protection locked="0"/>
    </xf>
    <xf numFmtId="0" fontId="32" fillId="0" borderId="32" xfId="0" applyFont="1" applyBorder="1" applyProtection="1">
      <protection locked="0"/>
    </xf>
    <xf numFmtId="0" fontId="0" fillId="0" borderId="33" xfId="0" applyBorder="1" applyAlignment="1" applyProtection="1">
      <alignment vertical="top"/>
      <protection locked="0"/>
    </xf>
    <xf numFmtId="0" fontId="0" fillId="0" borderId="33" xfId="0" applyBorder="1" applyProtection="1">
      <protection locked="0"/>
    </xf>
    <xf numFmtId="0" fontId="35" fillId="3" borderId="34" xfId="0" applyFont="1" applyFill="1" applyBorder="1" applyAlignment="1" applyProtection="1">
      <alignment horizontal="left" vertical="top"/>
      <protection locked="0"/>
    </xf>
    <xf numFmtId="0" fontId="35" fillId="3" borderId="27" xfId="0" applyFont="1" applyFill="1" applyBorder="1" applyAlignment="1" applyProtection="1">
      <alignment horizontal="left" vertical="top"/>
      <protection locked="0"/>
    </xf>
    <xf numFmtId="0" fontId="35" fillId="3" borderId="29" xfId="0" applyFont="1" applyFill="1" applyBorder="1" applyAlignment="1" applyProtection="1">
      <alignment horizontal="left" vertical="top"/>
      <protection locked="0"/>
    </xf>
    <xf numFmtId="0" fontId="35" fillId="3" borderId="30" xfId="0" applyFont="1" applyFill="1" applyBorder="1" applyAlignment="1" applyProtection="1">
      <alignment horizontal="left" vertical="top"/>
      <protection locked="0"/>
    </xf>
    <xf numFmtId="166" fontId="35" fillId="3" borderId="30" xfId="16" applyNumberFormat="1" applyFont="1" applyFill="1" applyBorder="1" applyAlignment="1" applyProtection="1">
      <alignment horizontal="left" vertical="top"/>
      <protection locked="0"/>
    </xf>
    <xf numFmtId="0" fontId="35" fillId="3" borderId="34" xfId="0" applyFont="1" applyFill="1" applyBorder="1" applyAlignment="1" applyProtection="1">
      <alignment vertical="top"/>
      <protection locked="0"/>
    </xf>
    <xf numFmtId="0" fontId="35" fillId="3" borderId="27" xfId="0" applyFont="1" applyFill="1" applyBorder="1" applyAlignment="1" applyProtection="1">
      <alignment vertical="top"/>
      <protection locked="0"/>
    </xf>
    <xf numFmtId="49" fontId="35" fillId="3" borderId="30" xfId="0" applyNumberFormat="1" applyFont="1" applyFill="1" applyBorder="1" applyAlignment="1" applyProtection="1">
      <alignment horizontal="right" vertical="top"/>
      <protection locked="0"/>
    </xf>
    <xf numFmtId="0" fontId="33" fillId="3" borderId="27" xfId="0" applyFont="1" applyFill="1" applyBorder="1" applyAlignment="1" applyProtection="1">
      <alignment horizontal="left"/>
      <protection locked="0"/>
    </xf>
    <xf numFmtId="49" fontId="32" fillId="3" borderId="34" xfId="0" applyNumberFormat="1" applyFont="1" applyFill="1" applyBorder="1" applyProtection="1">
      <protection locked="0"/>
    </xf>
    <xf numFmtId="0" fontId="32" fillId="3" borderId="29" xfId="0" applyFont="1" applyFill="1" applyBorder="1" applyProtection="1">
      <protection locked="0"/>
    </xf>
    <xf numFmtId="0" fontId="32" fillId="4" borderId="30" xfId="0" applyFont="1" applyFill="1" applyBorder="1" applyAlignment="1" applyProtection="1">
      <alignment horizontal="left" vertical="center"/>
      <protection locked="0"/>
    </xf>
    <xf numFmtId="49" fontId="32" fillId="4" borderId="30" xfId="0" applyNumberFormat="1" applyFont="1" applyFill="1" applyBorder="1" applyAlignment="1" applyProtection="1">
      <alignment horizontal="left" vertical="center"/>
      <protection locked="0"/>
    </xf>
    <xf numFmtId="1" fontId="32" fillId="4" borderId="35" xfId="0" applyNumberFormat="1" applyFont="1" applyFill="1" applyBorder="1" applyAlignment="1" applyProtection="1">
      <alignment horizontal="left" vertical="center"/>
      <protection locked="0"/>
    </xf>
    <xf numFmtId="1" fontId="32" fillId="4" borderId="30" xfId="0" applyNumberFormat="1" applyFont="1" applyFill="1" applyBorder="1" applyAlignment="1" applyProtection="1">
      <alignment horizontal="left" vertical="center"/>
      <protection locked="0"/>
    </xf>
    <xf numFmtId="0" fontId="32" fillId="4" borderId="30" xfId="0" applyFont="1" applyFill="1" applyBorder="1" applyAlignment="1" applyProtection="1">
      <alignment horizontal="left"/>
      <protection locked="0"/>
    </xf>
    <xf numFmtId="0" fontId="32" fillId="4" borderId="30" xfId="0" applyFont="1" applyFill="1" applyBorder="1" applyAlignment="1" applyProtection="1">
      <alignment vertical="top"/>
      <protection locked="0"/>
    </xf>
    <xf numFmtId="0" fontId="32" fillId="3" borderId="34" xfId="0" applyFont="1" applyFill="1" applyBorder="1" applyProtection="1">
      <protection locked="0"/>
    </xf>
    <xf numFmtId="0" fontId="32" fillId="3" borderId="30" xfId="0" applyFont="1" applyFill="1" applyBorder="1" applyAlignment="1" applyProtection="1">
      <alignment vertical="top"/>
      <protection locked="0"/>
    </xf>
    <xf numFmtId="0" fontId="15" fillId="0" borderId="0" xfId="0" applyFont="1" applyProtection="1" quotePrefix="1">
      <protection locked="0"/>
    </xf>
    <xf numFmtId="0" fontId="15" fillId="0" borderId="0" xfId="0" applyFont="1" applyAlignment="1" applyProtection="1" quotePrefix="1">
      <alignment wrapText="1"/>
      <protection locked="0"/>
    </xf>
    <xf numFmtId="0" fontId="15" fillId="0" borderId="0" xfId="0" applyFont="1" applyProtection="1">
      <protection locked="0"/>
    </xf>
    <xf numFmtId="0" fontId="15" fillId="0" borderId="0" xfId="0" applyFont="1" applyFill="1" applyProtection="1">
      <protection locked="0"/>
    </xf>
    <xf numFmtId="0" fontId="39" fillId="0" borderId="0" xfId="0" applyFont="1" applyAlignment="1" quotePrefix="1">
      <alignment wrapText="1"/>
    </xf>
    <xf numFmtId="0" fontId="39" fillId="0" borderId="0" xfId="0" applyFont="1" applyAlignment="1" applyProtection="1">
      <alignment wrapText="1"/>
      <protection locked="0"/>
    </xf>
    <xf numFmtId="0" fontId="0" fillId="3" borderId="34" xfId="0" applyFill="1" applyBorder="1" applyAlignment="1" applyProtection="1">
      <alignment horizontal="left"/>
      <protection locked="0"/>
    </xf>
    <xf numFmtId="0" fontId="0" fillId="3" borderId="29" xfId="0" applyFill="1" applyBorder="1" applyProtection="1">
      <protection locked="0"/>
    </xf>
    <xf numFmtId="0" fontId="0" fillId="4" borderId="30" xfId="0" applyFont="1" applyFill="1" applyBorder="1" applyAlignment="1" applyProtection="1">
      <alignment horizontal="left" vertical="center"/>
      <protection locked="0"/>
    </xf>
    <xf numFmtId="0" fontId="0" fillId="4" borderId="30" xfId="0" applyFont="1" applyFill="1" applyBorder="1" applyAlignment="1" applyProtection="1">
      <alignment horizontal="left"/>
      <protection locked="0"/>
    </xf>
    <xf numFmtId="0" fontId="21" fillId="0" borderId="32" xfId="0" applyFont="1" applyBorder="1" applyAlignment="1" applyProtection="1">
      <alignment vertical="top" wrapText="1"/>
      <protection locked="0"/>
    </xf>
    <xf numFmtId="0" fontId="0" fillId="4" borderId="0" xfId="0" applyFill="1" applyProtection="1">
      <protection locked="0"/>
    </xf>
    <xf numFmtId="0" fontId="0" fillId="3" borderId="0" xfId="0" applyFill="1" applyProtection="1">
      <protection locked="0"/>
    </xf>
    <xf numFmtId="1" fontId="1" fillId="0" borderId="5" xfId="0" applyNumberFormat="1" applyFont="1" applyFill="1" applyBorder="1" applyAlignment="1">
      <alignment horizontal="center"/>
    </xf>
    <xf numFmtId="0" fontId="40" fillId="0" borderId="0" xfId="0" applyFont="1" applyBorder="1" applyAlignment="1" applyProtection="1" quotePrefix="1">
      <alignment vertical="center" wrapText="1"/>
      <protection locked="0"/>
    </xf>
    <xf numFmtId="0" fontId="40" fillId="0" borderId="0" xfId="0" applyFont="1" applyBorder="1" applyAlignment="1" applyProtection="1">
      <alignment horizontal="left" vertical="center" wrapText="1"/>
      <protection locked="0"/>
    </xf>
    <xf numFmtId="0" fontId="40" fillId="0" borderId="0" xfId="0" applyFont="1" applyBorder="1" applyAlignment="1" applyProtection="1">
      <alignment vertical="center" wrapText="1"/>
      <protection locked="0"/>
    </xf>
    <xf numFmtId="0" fontId="42" fillId="0" borderId="0" xfId="0" applyFont="1" applyBorder="1" applyAlignment="1" applyProtection="1">
      <alignment horizontal="left" vertical="top" wrapText="1"/>
      <protection locked="0"/>
    </xf>
    <xf numFmtId="49" fontId="35" fillId="3" borderId="30" xfId="0" applyNumberFormat="1" applyFont="1" applyFill="1" applyBorder="1" applyAlignment="1" applyProtection="1" quotePrefix="1">
      <alignment horizontal="left" vertical="top"/>
      <protection locked="0"/>
    </xf>
    <xf numFmtId="0" fontId="35" fillId="3" borderId="30" xfId="0" applyFont="1" applyFill="1" applyBorder="1" applyAlignment="1" applyProtection="1" quotePrefix="1">
      <alignment horizontal="left" vertical="top"/>
      <protection locked="0"/>
    </xf>
    <xf numFmtId="0" fontId="41" fillId="0" borderId="0" xfId="0" applyFont="1" applyBorder="1" applyAlignment="1" applyProtection="1" quotePrefix="1">
      <alignment vertical="top" wrapText="1"/>
      <protection locked="0"/>
    </xf>
    <xf numFmtId="0" fontId="32" fillId="4" borderId="36" xfId="0" applyFont="1" applyFill="1" applyBorder="1" applyAlignment="1" applyProtection="1">
      <alignment vertical="top"/>
      <protection locked="0"/>
    </xf>
    <xf numFmtId="0" fontId="32" fillId="4" borderId="30" xfId="0" applyFont="1" applyFill="1" applyBorder="1" applyAlignment="1" applyProtection="1">
      <alignment horizontal="center" vertical="center"/>
      <protection locked="0"/>
    </xf>
    <xf numFmtId="0" fontId="1" fillId="0" borderId="5" xfId="0"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37" xfId="0" applyFont="1" applyFill="1" applyBorder="1" applyAlignment="1">
      <alignment wrapText="1"/>
    </xf>
    <xf numFmtId="0" fontId="18" fillId="0" borderId="3" xfId="0" applyFont="1" applyFill="1" applyBorder="1" applyAlignment="1">
      <alignment wrapText="1"/>
    </xf>
    <xf numFmtId="0" fontId="0" fillId="0" borderId="38" xfId="0" applyBorder="1" applyProtection="1">
      <protection locked="0"/>
    </xf>
    <xf numFmtId="0" fontId="0" fillId="0" borderId="39" xfId="0" applyBorder="1" applyProtection="1">
      <protection locked="0"/>
    </xf>
    <xf numFmtId="0" fontId="0" fillId="0" borderId="40" xfId="0" applyBorder="1" applyProtection="1">
      <protection locked="0"/>
    </xf>
    <xf numFmtId="0" fontId="0" fillId="0" borderId="41" xfId="0" applyBorder="1" applyProtection="1">
      <protection locked="0"/>
    </xf>
    <xf numFmtId="0" fontId="20" fillId="0" borderId="41" xfId="0" applyFont="1" applyFill="1" applyBorder="1" applyAlignment="1" applyProtection="1">
      <alignment horizontal="left"/>
      <protection locked="0"/>
    </xf>
    <xf numFmtId="0" fontId="20" fillId="0" borderId="41" xfId="0" applyFont="1" applyFill="1" applyBorder="1" applyProtection="1">
      <protection locked="0"/>
    </xf>
    <xf numFmtId="0" fontId="20" fillId="0" borderId="41" xfId="0" applyFont="1" applyFill="1" applyBorder="1" applyAlignment="1" applyProtection="1">
      <alignment/>
      <protection locked="0"/>
    </xf>
    <xf numFmtId="49" fontId="0" fillId="0" borderId="0" xfId="0" applyNumberFormat="1" applyProtection="1">
      <protection locked="0"/>
    </xf>
    <xf numFmtId="0" fontId="0" fillId="0" borderId="42" xfId="0" applyBorder="1" applyProtection="1">
      <protection locked="0"/>
    </xf>
    <xf numFmtId="0" fontId="0" fillId="0" borderId="43" xfId="0" applyBorder="1" applyProtection="1">
      <protection locked="0"/>
    </xf>
    <xf numFmtId="0" fontId="20" fillId="0" borderId="41" xfId="0" applyFont="1" applyBorder="1" applyAlignment="1" applyProtection="1" quotePrefix="1">
      <alignment wrapText="1"/>
      <protection locked="0"/>
    </xf>
    <xf numFmtId="0" fontId="20" fillId="0" borderId="0" xfId="0" applyFont="1" applyAlignment="1" applyProtection="1" quotePrefix="1">
      <alignment wrapText="1"/>
      <protection locked="0"/>
    </xf>
    <xf numFmtId="0" fontId="19" fillId="0" borderId="0" xfId="0" applyFont="1" applyBorder="1" applyAlignment="1" applyProtection="1">
      <alignment horizontal="left" vertical="center" wrapText="1"/>
      <protection locked="0"/>
    </xf>
    <xf numFmtId="0" fontId="19" fillId="0" borderId="41"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8" fillId="0" borderId="41" xfId="0" applyFont="1" applyBorder="1" applyAlignment="1" applyProtection="1" quotePrefix="1">
      <alignment vertical="center" wrapText="1"/>
      <protection locked="0"/>
    </xf>
    <xf numFmtId="0" fontId="28"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2" fillId="0" borderId="0" xfId="0" applyFont="1" applyProtection="1" quotePrefix="1">
      <protection/>
    </xf>
    <xf numFmtId="0" fontId="16" fillId="0" borderId="31" xfId="0" applyFont="1" applyBorder="1" applyProtection="1">
      <protection/>
    </xf>
    <xf numFmtId="0" fontId="0" fillId="0" borderId="31" xfId="0" applyBorder="1" applyProtection="1">
      <protection/>
    </xf>
    <xf numFmtId="0" fontId="0" fillId="0" borderId="0" xfId="0" applyBorder="1" applyProtection="1">
      <protection/>
    </xf>
    <xf numFmtId="0" fontId="13" fillId="0" borderId="32" xfId="0" applyFont="1" applyBorder="1" applyProtection="1">
      <protection/>
    </xf>
    <xf numFmtId="0" fontId="33" fillId="0" borderId="0" xfId="0" applyFont="1" applyBorder="1" applyAlignment="1" applyProtection="1">
      <alignment horizontal="left" vertical="top"/>
      <protection/>
    </xf>
    <xf numFmtId="0" fontId="33" fillId="0" borderId="0" xfId="0" applyFont="1" applyBorder="1" applyAlignment="1" applyProtection="1">
      <alignment vertical="top" wrapText="1"/>
      <protection/>
    </xf>
    <xf numFmtId="0" fontId="33" fillId="0" borderId="0" xfId="0" applyFont="1" applyBorder="1" applyAlignment="1" applyProtection="1">
      <alignment vertical="top"/>
      <protection/>
    </xf>
    <xf numFmtId="0" fontId="32" fillId="0" borderId="0" xfId="0" applyFont="1" applyBorder="1" applyAlignment="1" applyProtection="1">
      <alignment vertical="top"/>
      <protection/>
    </xf>
    <xf numFmtId="0" fontId="41" fillId="0" borderId="0" xfId="0" applyFont="1" applyBorder="1" applyAlignment="1" applyProtection="1">
      <alignment vertical="top"/>
      <protection/>
    </xf>
    <xf numFmtId="0" fontId="42" fillId="0" borderId="0" xfId="0" applyFont="1" applyBorder="1" applyAlignment="1" applyProtection="1">
      <alignment vertical="top"/>
      <protection/>
    </xf>
    <xf numFmtId="0" fontId="32" fillId="0" borderId="0" xfId="0" applyFont="1" applyBorder="1" applyAlignment="1" applyProtection="1">
      <alignment horizontal="center" vertical="center" wrapText="1"/>
      <protection/>
    </xf>
    <xf numFmtId="0" fontId="0" fillId="0" borderId="32" xfId="0" applyBorder="1" applyProtection="1">
      <protection/>
    </xf>
    <xf numFmtId="0" fontId="16" fillId="0" borderId="31" xfId="0" applyFont="1" applyBorder="1" applyAlignment="1" applyProtection="1">
      <alignment vertical="top"/>
      <protection/>
    </xf>
    <xf numFmtId="0" fontId="0" fillId="0" borderId="31" xfId="0" applyBorder="1" applyAlignment="1" applyProtection="1">
      <alignment vertical="top"/>
      <protection/>
    </xf>
    <xf numFmtId="0" fontId="16" fillId="0" borderId="0" xfId="0" applyFont="1" applyBorder="1" applyAlignment="1" applyProtection="1">
      <alignment vertical="top"/>
      <protection/>
    </xf>
    <xf numFmtId="0" fontId="0" fillId="0" borderId="0" xfId="0" applyBorder="1" applyAlignment="1" applyProtection="1">
      <alignment vertical="top"/>
      <protection/>
    </xf>
    <xf numFmtId="0" fontId="2" fillId="0" borderId="0" xfId="0" applyFont="1" applyBorder="1" applyProtection="1">
      <protection/>
    </xf>
    <xf numFmtId="0" fontId="32" fillId="0" borderId="0" xfId="0" applyFont="1" applyBorder="1" applyProtection="1">
      <protection/>
    </xf>
    <xf numFmtId="0" fontId="33" fillId="0" borderId="0" xfId="0" applyFont="1" applyBorder="1" applyAlignment="1" applyProtection="1">
      <alignment horizontal="center" wrapText="1"/>
      <protection/>
    </xf>
    <xf numFmtId="0" fontId="33" fillId="0" borderId="0" xfId="0" applyFont="1" applyBorder="1" applyAlignment="1" applyProtection="1">
      <alignment horizontal="center"/>
      <protection/>
    </xf>
    <xf numFmtId="0" fontId="32" fillId="0" borderId="0" xfId="0" applyFont="1" applyBorder="1" applyAlignment="1" applyProtection="1">
      <alignment horizontal="center" wrapText="1"/>
      <protection/>
    </xf>
    <xf numFmtId="0" fontId="38" fillId="0" borderId="0" xfId="0" applyFont="1" applyBorder="1" applyAlignment="1" applyProtection="1">
      <alignment vertical="top"/>
      <protection/>
    </xf>
    <xf numFmtId="0" fontId="38" fillId="0" borderId="0" xfId="0" applyFont="1" applyBorder="1" applyProtection="1">
      <protection/>
    </xf>
    <xf numFmtId="0" fontId="33" fillId="0" borderId="0" xfId="0" applyFont="1" applyBorder="1" applyProtection="1">
      <protection/>
    </xf>
    <xf numFmtId="0" fontId="41" fillId="0" borderId="0" xfId="0" applyFont="1" applyBorder="1" applyProtection="1">
      <protection/>
    </xf>
    <xf numFmtId="0" fontId="39" fillId="0" borderId="0" xfId="0" applyFont="1" applyBorder="1" applyAlignment="1" applyProtection="1">
      <alignment vertical="top"/>
      <protection/>
    </xf>
    <xf numFmtId="0" fontId="33" fillId="0" borderId="29" xfId="0" applyFont="1" applyBorder="1" applyProtection="1">
      <protection/>
    </xf>
    <xf numFmtId="0" fontId="13" fillId="0" borderId="0" xfId="0" applyFont="1" applyBorder="1" applyAlignment="1" applyProtection="1">
      <alignment vertical="top"/>
      <protection/>
    </xf>
    <xf numFmtId="0" fontId="0" fillId="0" borderId="0" xfId="0" applyFont="1" applyBorder="1" applyAlignment="1" applyProtection="1">
      <alignment vertical="top"/>
      <protection/>
    </xf>
    <xf numFmtId="0" fontId="21" fillId="0" borderId="34" xfId="0" applyFont="1" applyBorder="1" applyProtection="1">
      <protection/>
    </xf>
    <xf numFmtId="0" fontId="1" fillId="0" borderId="29" xfId="0" applyFont="1" applyBorder="1" applyProtection="1">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0" fontId="10" fillId="0" borderId="0"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2" fillId="0" borderId="0" xfId="0" applyFont="1" applyBorder="1" applyAlignment="1" applyProtection="1">
      <alignment horizontal="center" vertical="top"/>
      <protection/>
    </xf>
    <xf numFmtId="0" fontId="35" fillId="0" borderId="44" xfId="0" applyFont="1" applyBorder="1" applyAlignment="1" applyProtection="1">
      <alignment horizontal="center" wrapText="1"/>
      <protection/>
    </xf>
    <xf numFmtId="0" fontId="32" fillId="0" borderId="0" xfId="0" applyFont="1" applyBorder="1" applyAlignment="1" applyProtection="1">
      <alignment horizontal="center"/>
      <protection locked="0"/>
    </xf>
    <xf numFmtId="0" fontId="32" fillId="0" borderId="0" xfId="0" applyFont="1" applyBorder="1" applyAlignment="1" applyProtection="1">
      <alignment horizontal="center" wrapText="1"/>
      <protection locked="0"/>
    </xf>
    <xf numFmtId="0" fontId="2" fillId="0" borderId="2" xfId="0" applyFont="1" applyBorder="1"/>
    <xf numFmtId="0" fontId="1" fillId="0" borderId="6" xfId="0" applyFont="1" applyFill="1" applyBorder="1" applyAlignment="1">
      <alignment horizontal="right"/>
    </xf>
    <xf numFmtId="0" fontId="1" fillId="0" borderId="45" xfId="0" applyFont="1" applyFill="1" applyBorder="1" applyAlignment="1">
      <alignment horizontal="right"/>
    </xf>
    <xf numFmtId="44" fontId="2" fillId="0" borderId="0" xfId="16" applyFont="1" applyBorder="1"/>
    <xf numFmtId="0" fontId="32" fillId="3" borderId="0" xfId="0" applyFont="1" applyFill="1" applyBorder="1" applyAlignment="1" applyProtection="1">
      <alignment vertical="top"/>
      <protection locked="0"/>
    </xf>
    <xf numFmtId="0" fontId="0" fillId="0" borderId="24" xfId="0" applyBorder="1"/>
    <xf numFmtId="166" fontId="7" fillId="0" borderId="11" xfId="16" applyNumberFormat="1" applyFont="1" applyFill="1" applyBorder="1" applyAlignment="1">
      <alignment horizontal="center"/>
    </xf>
    <xf numFmtId="166" fontId="22" fillId="0" borderId="26" xfId="16" applyNumberFormat="1" applyFont="1" applyBorder="1"/>
    <xf numFmtId="166" fontId="7" fillId="2" borderId="5" xfId="16" applyNumberFormat="1" applyFont="1" applyFill="1" applyBorder="1" applyAlignment="1">
      <alignment horizontal="center"/>
    </xf>
    <xf numFmtId="166" fontId="22" fillId="2" borderId="3" xfId="16" applyNumberFormat="1" applyFont="1" applyFill="1" applyBorder="1"/>
    <xf numFmtId="0" fontId="1" fillId="0" borderId="0" xfId="0" applyFont="1" applyAlignment="1">
      <alignment vertical="top"/>
    </xf>
    <xf numFmtId="0" fontId="46" fillId="0" borderId="0" xfId="0" applyFont="1"/>
    <xf numFmtId="0" fontId="32" fillId="0" borderId="0" xfId="0" applyFont="1" applyBorder="1" applyAlignment="1" applyProtection="1">
      <alignment vertical="top" wrapText="1"/>
      <protection locked="0"/>
    </xf>
    <xf numFmtId="0" fontId="32" fillId="2" borderId="30" xfId="0" applyFont="1" applyFill="1" applyBorder="1" applyAlignment="1" applyProtection="1">
      <alignment vertical="top"/>
      <protection locked="0"/>
    </xf>
    <xf numFmtId="49" fontId="0" fillId="0" borderId="0" xfId="0" applyNumberFormat="1" applyFont="1" applyAlignment="1" applyProtection="1">
      <alignment vertical="top"/>
      <protection/>
    </xf>
    <xf numFmtId="0" fontId="0" fillId="0" borderId="16" xfId="0" applyFont="1" applyBorder="1"/>
    <xf numFmtId="0" fontId="0" fillId="0" borderId="0" xfId="0" applyFont="1" applyBorder="1"/>
    <xf numFmtId="0" fontId="0" fillId="0" borderId="46" xfId="0" applyFont="1" applyBorder="1"/>
    <xf numFmtId="0" fontId="0" fillId="0" borderId="44" xfId="0" applyFont="1" applyBorder="1"/>
    <xf numFmtId="0" fontId="40" fillId="0" borderId="0" xfId="0" applyFont="1" applyBorder="1" applyAlignment="1" applyProtection="1" quotePrefix="1">
      <alignment vertical="center" wrapText="1"/>
      <protection/>
    </xf>
    <xf numFmtId="0" fontId="32" fillId="0" borderId="44" xfId="0" applyFont="1" applyBorder="1" applyAlignment="1" applyProtection="1">
      <alignment horizontal="center"/>
      <protection/>
    </xf>
    <xf numFmtId="0" fontId="32" fillId="0" borderId="0" xfId="0" applyFont="1" applyBorder="1" applyAlignment="1" applyProtection="1">
      <alignment horizontal="center"/>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3" fillId="0" borderId="44" xfId="0" applyFont="1" applyBorder="1" applyAlignment="1" applyProtection="1">
      <alignment horizontal="center" wrapText="1"/>
      <protection/>
    </xf>
    <xf numFmtId="0" fontId="40" fillId="0" borderId="24" xfId="0" applyFont="1" applyFill="1" applyBorder="1" applyAlignment="1" applyProtection="1">
      <alignment vertical="top" wrapText="1"/>
      <protection/>
    </xf>
    <xf numFmtId="0" fontId="33" fillId="3" borderId="47" xfId="0" applyFont="1" applyFill="1" applyBorder="1" applyAlignment="1" applyProtection="1">
      <alignment horizontal="left"/>
      <protection locked="0"/>
    </xf>
    <xf numFmtId="0" fontId="42" fillId="0" borderId="0" xfId="0" applyFont="1" applyBorder="1" applyAlignment="1" applyProtection="1">
      <alignment vertical="top" wrapText="1"/>
      <protection locked="0"/>
    </xf>
    <xf numFmtId="0" fontId="1" fillId="0" borderId="0" xfId="0" applyFont="1"/>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33" fillId="0" borderId="0" xfId="0" applyFont="1" applyFill="1" applyBorder="1" applyAlignment="1" applyProtection="1">
      <alignment vertical="top"/>
      <protection/>
    </xf>
    <xf numFmtId="0" fontId="33" fillId="0" borderId="0" xfId="0" applyFont="1" applyFill="1" applyBorder="1" applyAlignment="1" applyProtection="1">
      <alignment horizontal="left" vertical="top"/>
      <protection/>
    </xf>
    <xf numFmtId="0" fontId="33" fillId="3" borderId="29" xfId="0" applyFont="1" applyFill="1" applyBorder="1" applyAlignment="1" applyProtection="1">
      <alignment vertical="top"/>
      <protection locked="0"/>
    </xf>
    <xf numFmtId="0" fontId="33" fillId="3" borderId="30" xfId="0" applyFont="1" applyFill="1" applyBorder="1" applyAlignment="1" applyProtection="1">
      <alignment horizontal="left" vertical="top"/>
      <protection locked="0"/>
    </xf>
    <xf numFmtId="49" fontId="33" fillId="3" borderId="30" xfId="18" applyNumberFormat="1" applyFont="1" applyFill="1" applyBorder="1" applyAlignment="1" applyProtection="1" quotePrefix="1">
      <alignment horizontal="center"/>
      <protection locked="0"/>
    </xf>
    <xf numFmtId="165" fontId="33" fillId="3" borderId="30" xfId="18" applyNumberFormat="1" applyFont="1" applyFill="1" applyBorder="1" applyAlignment="1" applyProtection="1">
      <alignment horizontal="center"/>
      <protection locked="0"/>
    </xf>
    <xf numFmtId="165" fontId="33" fillId="0" borderId="30" xfId="18" applyNumberFormat="1" applyFont="1" applyFill="1" applyBorder="1" applyAlignment="1" applyProtection="1">
      <alignment horizontal="center"/>
      <protection locked="0"/>
    </xf>
    <xf numFmtId="165" fontId="33" fillId="0" borderId="0" xfId="18" applyNumberFormat="1" applyFont="1" applyFill="1" applyBorder="1" applyAlignment="1" applyProtection="1">
      <alignment horizontal="center"/>
      <protection locked="0"/>
    </xf>
    <xf numFmtId="0" fontId="33" fillId="0" borderId="0" xfId="0" applyFont="1" applyBorder="1" applyAlignment="1" applyProtection="1">
      <alignment horizontal="left" vertical="center" wrapText="1"/>
      <protection/>
    </xf>
    <xf numFmtId="166" fontId="33" fillId="5" borderId="30" xfId="16" applyNumberFormat="1" applyFont="1" applyFill="1" applyBorder="1" applyAlignment="1" applyProtection="1">
      <alignment horizontal="center" vertical="center"/>
      <protection locked="0"/>
    </xf>
    <xf numFmtId="166" fontId="33" fillId="5" borderId="30" xfId="16" applyNumberFormat="1" applyFont="1" applyFill="1" applyBorder="1" applyAlignment="1" applyProtection="1" quotePrefix="1">
      <alignment horizontal="center" vertical="center"/>
      <protection locked="0"/>
    </xf>
    <xf numFmtId="0" fontId="33" fillId="0" borderId="0" xfId="0" applyFont="1" applyBorder="1" applyAlignment="1" applyProtection="1">
      <alignment horizontal="left" vertical="center" wrapText="1"/>
      <protection locked="0"/>
    </xf>
    <xf numFmtId="0" fontId="3" fillId="0" borderId="0" xfId="0" applyFont="1" applyBorder="1" applyProtection="1">
      <protection/>
    </xf>
    <xf numFmtId="0" fontId="33" fillId="0" borderId="0" xfId="0" applyFont="1" applyBorder="1" applyAlignment="1" applyProtection="1">
      <alignment wrapText="1"/>
      <protection/>
    </xf>
    <xf numFmtId="166" fontId="33" fillId="3" borderId="28" xfId="16" applyNumberFormat="1" applyFont="1" applyFill="1" applyBorder="1" applyAlignment="1" applyProtection="1">
      <alignment horizontal="center"/>
      <protection locked="0"/>
    </xf>
    <xf numFmtId="166" fontId="33" fillId="3" borderId="48" xfId="16" applyNumberFormat="1" applyFont="1" applyFill="1" applyBorder="1" applyAlignment="1" applyProtection="1">
      <alignment horizontal="center"/>
      <protection locked="0"/>
    </xf>
    <xf numFmtId="166" fontId="33" fillId="3" borderId="49" xfId="16" applyNumberFormat="1" applyFont="1" applyFill="1" applyBorder="1" applyAlignment="1" applyProtection="1">
      <alignment horizontal="center"/>
      <protection locked="0"/>
    </xf>
    <xf numFmtId="166" fontId="33" fillId="3" borderId="50" xfId="16" applyNumberFormat="1" applyFont="1" applyFill="1" applyBorder="1" applyAlignment="1" applyProtection="1">
      <alignment horizontal="center"/>
      <protection locked="0"/>
    </xf>
    <xf numFmtId="166" fontId="33" fillId="3" borderId="44" xfId="16" applyNumberFormat="1" applyFont="1" applyFill="1" applyBorder="1" applyAlignment="1" applyProtection="1">
      <alignment horizontal="center"/>
      <protection locked="0"/>
    </xf>
    <xf numFmtId="166" fontId="33" fillId="3" borderId="27" xfId="16" applyNumberFormat="1" applyFont="1" applyFill="1" applyBorder="1" applyAlignment="1" applyProtection="1">
      <alignment horizontal="center"/>
      <protection locked="0"/>
    </xf>
    <xf numFmtId="0" fontId="14" fillId="0" borderId="0" xfId="0" applyFont="1" applyBorder="1" applyAlignment="1" applyProtection="1">
      <alignment vertical="center" wrapText="1"/>
      <protection/>
    </xf>
    <xf numFmtId="0" fontId="35" fillId="0" borderId="0" xfId="0" applyFont="1" applyBorder="1" applyProtection="1">
      <protection/>
    </xf>
    <xf numFmtId="0" fontId="35" fillId="0" borderId="34" xfId="0" applyFont="1" applyBorder="1" applyProtection="1">
      <protection/>
    </xf>
    <xf numFmtId="166" fontId="33" fillId="3" borderId="47" xfId="16" applyNumberFormat="1" applyFont="1" applyFill="1" applyBorder="1" applyAlignment="1" applyProtection="1">
      <alignment horizontal="center"/>
      <protection locked="0"/>
    </xf>
    <xf numFmtId="0" fontId="1" fillId="0" borderId="0" xfId="0" applyFont="1" applyFill="1" applyBorder="1" applyAlignment="1">
      <alignment/>
    </xf>
    <xf numFmtId="0" fontId="21" fillId="0" borderId="0" xfId="0" applyFont="1" applyFill="1" applyBorder="1" applyAlignment="1">
      <alignment horizontal="right"/>
    </xf>
    <xf numFmtId="0" fontId="21" fillId="0" borderId="0" xfId="0" applyFont="1" applyFill="1" applyBorder="1" applyAlignment="1">
      <alignment horizontal="right" vertical="center"/>
    </xf>
    <xf numFmtId="0" fontId="21" fillId="0" borderId="24" xfId="0" applyFont="1" applyFill="1" applyBorder="1" applyAlignment="1">
      <alignment/>
    </xf>
    <xf numFmtId="166" fontId="21" fillId="0" borderId="0" xfId="16" applyNumberFormat="1" applyFont="1" applyFill="1" applyBorder="1" applyAlignment="1">
      <alignment horizontal="right"/>
    </xf>
    <xf numFmtId="166" fontId="21" fillId="0" borderId="0" xfId="16" applyNumberFormat="1" applyFont="1" applyFill="1" applyBorder="1" applyAlignment="1">
      <alignment horizontal="center"/>
    </xf>
    <xf numFmtId="0" fontId="21" fillId="0" borderId="0" xfId="0" applyFont="1" applyFill="1" applyBorder="1" applyAlignment="1">
      <alignment horizontal="left"/>
    </xf>
    <xf numFmtId="0" fontId="21" fillId="0" borderId="0" xfId="0" applyNumberFormat="1" applyFont="1" applyFill="1" applyBorder="1" applyAlignment="1">
      <alignment horizontal="left"/>
    </xf>
    <xf numFmtId="0" fontId="21" fillId="0" borderId="24" xfId="0" applyFont="1" applyFill="1" applyBorder="1" applyAlignment="1">
      <alignment horizontal="left"/>
    </xf>
    <xf numFmtId="0" fontId="1" fillId="0" borderId="34" xfId="0" applyFont="1" applyBorder="1"/>
    <xf numFmtId="166" fontId="1" fillId="0" borderId="21" xfId="16" applyNumberFormat="1" applyFont="1" applyFill="1" applyBorder="1"/>
    <xf numFmtId="166" fontId="1" fillId="0" borderId="22" xfId="16" applyNumberFormat="1" applyFont="1" applyFill="1" applyBorder="1"/>
    <xf numFmtId="0" fontId="21" fillId="2" borderId="51" xfId="0" applyFont="1" applyFill="1" applyBorder="1" applyAlignment="1">
      <alignment horizontal="center"/>
    </xf>
    <xf numFmtId="0" fontId="21" fillId="0" borderId="52" xfId="0" applyFont="1" applyBorder="1" applyAlignment="1">
      <alignment horizontal="center" wrapText="1"/>
    </xf>
    <xf numFmtId="0" fontId="21" fillId="0" borderId="51" xfId="0" applyFont="1" applyBorder="1" applyAlignment="1">
      <alignment horizontal="center" wrapText="1"/>
    </xf>
    <xf numFmtId="3" fontId="1" fillId="0" borderId="0" xfId="0" applyNumberFormat="1" applyFont="1" applyBorder="1" applyAlignment="1">
      <alignment horizontal="center" vertical="center"/>
    </xf>
    <xf numFmtId="0" fontId="21" fillId="2" borderId="50" xfId="0" applyFont="1" applyFill="1" applyBorder="1" applyAlignment="1">
      <alignment horizontal="center" wrapText="1"/>
    </xf>
    <xf numFmtId="0" fontId="21" fillId="0" borderId="53" xfId="0" applyFont="1" applyBorder="1" applyAlignment="1">
      <alignment horizontal="center" wrapText="1"/>
    </xf>
    <xf numFmtId="0" fontId="21" fillId="0" borderId="50" xfId="0" applyFont="1" applyBorder="1" applyAlignment="1">
      <alignment horizontal="center" wrapText="1"/>
    </xf>
    <xf numFmtId="0" fontId="21" fillId="0" borderId="5" xfId="0" applyNumberFormat="1" applyFont="1" applyFill="1" applyBorder="1" applyAlignment="1">
      <alignment horizontal="center" wrapText="1"/>
    </xf>
    <xf numFmtId="44" fontId="1" fillId="0" borderId="0" xfId="16" applyFont="1" applyBorder="1"/>
    <xf numFmtId="44" fontId="1" fillId="0" borderId="0" xfId="16" applyFont="1" applyBorder="1" applyAlignment="1">
      <alignment horizontal="center"/>
    </xf>
    <xf numFmtId="0" fontId="22" fillId="0" borderId="2" xfId="0" applyFont="1" applyBorder="1"/>
    <xf numFmtId="0" fontId="1" fillId="0" borderId="0" xfId="0" applyFont="1" applyAlignment="1" applyProtection="1">
      <alignment wrapText="1"/>
      <protection/>
    </xf>
    <xf numFmtId="0" fontId="32" fillId="5" borderId="34" xfId="0" applyFont="1" applyFill="1" applyBorder="1" applyAlignment="1" applyProtection="1">
      <alignment vertical="top"/>
      <protection locked="0"/>
    </xf>
    <xf numFmtId="0" fontId="32" fillId="5" borderId="27" xfId="0" applyFont="1" applyFill="1" applyBorder="1" applyAlignment="1" applyProtection="1">
      <alignment vertical="top"/>
      <protection locked="0"/>
    </xf>
    <xf numFmtId="0" fontId="32" fillId="5" borderId="29" xfId="0" applyFont="1" applyFill="1" applyBorder="1" applyAlignment="1" applyProtection="1">
      <alignment vertical="top"/>
      <protection locked="0"/>
    </xf>
    <xf numFmtId="49" fontId="32" fillId="5" borderId="34" xfId="0" applyNumberFormat="1" applyFont="1" applyFill="1" applyBorder="1" applyAlignment="1" applyProtection="1" quotePrefix="1">
      <alignment vertical="center" wrapText="1"/>
      <protection/>
    </xf>
    <xf numFmtId="49" fontId="32" fillId="5" borderId="27" xfId="0" applyNumberFormat="1" applyFont="1" applyFill="1" applyBorder="1" applyAlignment="1" applyProtection="1" quotePrefix="1">
      <alignment vertical="center" wrapText="1"/>
      <protection/>
    </xf>
    <xf numFmtId="49" fontId="32" fillId="5" borderId="29" xfId="0" applyNumberFormat="1" applyFont="1" applyFill="1" applyBorder="1" applyAlignment="1" applyProtection="1" quotePrefix="1">
      <alignment vertical="center" wrapText="1"/>
      <protection/>
    </xf>
    <xf numFmtId="0" fontId="40" fillId="0" borderId="0" xfId="0" applyFont="1" applyBorder="1" applyAlignment="1" applyProtection="1" quotePrefix="1">
      <alignment vertical="center" wrapText="1"/>
      <protection/>
    </xf>
    <xf numFmtId="49" fontId="32" fillId="5" borderId="34" xfId="0" applyNumberFormat="1" applyFont="1" applyFill="1" applyBorder="1" applyAlignment="1" applyProtection="1" quotePrefix="1">
      <alignment vertical="center" wrapText="1"/>
      <protection locked="0"/>
    </xf>
    <xf numFmtId="49" fontId="32" fillId="5" borderId="27" xfId="0" applyNumberFormat="1" applyFont="1" applyFill="1" applyBorder="1" applyAlignment="1" applyProtection="1" quotePrefix="1">
      <alignment vertical="center" wrapText="1"/>
      <protection locked="0"/>
    </xf>
    <xf numFmtId="49" fontId="32" fillId="5" borderId="29" xfId="0" applyNumberFormat="1" applyFont="1" applyFill="1" applyBorder="1" applyAlignment="1" applyProtection="1" quotePrefix="1">
      <alignment vertical="center" wrapText="1"/>
      <protection locked="0"/>
    </xf>
    <xf numFmtId="0" fontId="35" fillId="0" borderId="0" xfId="0" applyFont="1" applyFill="1" applyBorder="1" applyAlignment="1" applyProtection="1">
      <alignment horizontal="center" wrapText="1"/>
      <protection/>
    </xf>
    <xf numFmtId="0" fontId="35" fillId="0" borderId="44" xfId="0" applyFont="1" applyFill="1" applyBorder="1" applyAlignment="1" applyProtection="1">
      <alignment horizontal="center" wrapText="1"/>
      <protection/>
    </xf>
    <xf numFmtId="0" fontId="32" fillId="0" borderId="44" xfId="0" applyFont="1" applyBorder="1" applyAlignment="1" applyProtection="1">
      <alignment horizontal="center" wrapText="1"/>
      <protection/>
    </xf>
    <xf numFmtId="0" fontId="32" fillId="0" borderId="44" xfId="0" applyFont="1" applyBorder="1" applyAlignment="1" applyProtection="1">
      <alignment horizontal="center"/>
      <protection/>
    </xf>
    <xf numFmtId="0" fontId="21" fillId="0" borderId="34" xfId="0" applyFont="1" applyBorder="1" applyAlignment="1" applyProtection="1">
      <alignment wrapText="1"/>
      <protection/>
    </xf>
    <xf numFmtId="0" fontId="21" fillId="0" borderId="29" xfId="0" applyFont="1" applyBorder="1" applyAlignment="1" applyProtection="1">
      <alignment wrapText="1"/>
      <protection/>
    </xf>
    <xf numFmtId="0" fontId="21" fillId="0" borderId="34" xfId="0" applyFont="1" applyFill="1" applyBorder="1" applyAlignment="1" applyProtection="1">
      <alignment wrapText="1"/>
      <protection/>
    </xf>
    <xf numFmtId="0" fontId="21" fillId="0" borderId="29" xfId="0" applyFont="1" applyFill="1" applyBorder="1" applyAlignment="1" applyProtection="1">
      <alignment wrapText="1"/>
      <protection/>
    </xf>
    <xf numFmtId="0" fontId="21" fillId="0" borderId="34" xfId="0" applyFont="1" applyBorder="1" applyAlignment="1" applyProtection="1">
      <alignment vertical="top" wrapText="1"/>
      <protection/>
    </xf>
    <xf numFmtId="0" fontId="21" fillId="0" borderId="29" xfId="0" applyFont="1" applyBorder="1" applyAlignment="1" applyProtection="1">
      <alignment vertical="top" wrapText="1"/>
      <protection/>
    </xf>
    <xf numFmtId="0" fontId="32" fillId="0" borderId="0" xfId="0" applyFont="1" applyBorder="1" applyAlignment="1" applyProtection="1">
      <alignment horizontal="center"/>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5" fillId="0" borderId="34" xfId="0" applyFont="1" applyBorder="1" applyAlignment="1" applyProtection="1">
      <alignment wrapText="1"/>
      <protection/>
    </xf>
    <xf numFmtId="0" fontId="35" fillId="0" borderId="29" xfId="0" applyFont="1" applyBorder="1" applyAlignment="1" applyProtection="1">
      <alignment wrapText="1"/>
      <protection/>
    </xf>
    <xf numFmtId="0" fontId="32" fillId="0" borderId="44" xfId="0" applyFont="1" applyBorder="1" applyAlignment="1" applyProtection="1">
      <alignment horizontal="center" vertical="center"/>
      <protection/>
    </xf>
    <xf numFmtId="0" fontId="40" fillId="0" borderId="0" xfId="0" applyFont="1" applyBorder="1" applyAlignment="1" applyProtection="1">
      <alignment vertical="center" wrapText="1"/>
      <protection/>
    </xf>
    <xf numFmtId="0" fontId="35" fillId="0" borderId="34" xfId="0" applyFont="1" applyFill="1" applyBorder="1" applyAlignment="1" applyProtection="1">
      <alignment wrapText="1"/>
      <protection/>
    </xf>
    <xf numFmtId="0" fontId="35" fillId="0" borderId="29" xfId="0" applyFont="1" applyFill="1" applyBorder="1" applyAlignment="1" applyProtection="1">
      <alignment wrapText="1"/>
      <protection/>
    </xf>
    <xf numFmtId="0" fontId="35" fillId="0" borderId="34" xfId="0" applyFont="1" applyBorder="1" applyAlignment="1" applyProtection="1">
      <alignment vertical="top" wrapText="1"/>
      <protection/>
    </xf>
    <xf numFmtId="0" fontId="35" fillId="0" borderId="29" xfId="0" applyFont="1" applyBorder="1" applyAlignment="1" applyProtection="1">
      <alignment vertical="top" wrapText="1"/>
      <protection/>
    </xf>
    <xf numFmtId="0" fontId="42" fillId="0" borderId="0" xfId="0" applyFont="1" applyBorder="1" applyAlignment="1" applyProtection="1">
      <alignment horizontal="left" vertical="top" wrapText="1"/>
      <protection/>
    </xf>
    <xf numFmtId="0" fontId="33" fillId="0" borderId="44" xfId="0" applyFont="1" applyBorder="1" applyAlignment="1" applyProtection="1">
      <alignment horizontal="center" wrapText="1"/>
      <protection/>
    </xf>
    <xf numFmtId="0" fontId="40" fillId="0" borderId="0" xfId="0" applyFont="1" applyFill="1" applyBorder="1" applyAlignment="1" applyProtection="1">
      <alignment horizontal="left" vertical="top" wrapText="1"/>
      <protection/>
    </xf>
    <xf numFmtId="0" fontId="40" fillId="0" borderId="24" xfId="0" applyFont="1" applyFill="1" applyBorder="1" applyAlignment="1" applyProtection="1">
      <alignment horizontal="left" vertical="top" wrapText="1"/>
      <protection/>
    </xf>
    <xf numFmtId="0" fontId="40" fillId="0" borderId="0" xfId="0" applyFont="1" applyFill="1" applyBorder="1" applyAlignment="1" applyProtection="1">
      <alignment vertical="top" wrapText="1"/>
      <protection/>
    </xf>
    <xf numFmtId="0" fontId="40" fillId="0" borderId="24" xfId="0" applyFont="1" applyFill="1" applyBorder="1" applyAlignment="1" applyProtection="1">
      <alignment vertical="top" wrapText="1"/>
      <protection/>
    </xf>
    <xf numFmtId="0" fontId="40" fillId="0" borderId="0" xfId="0" applyFont="1" applyFill="1" applyBorder="1" applyAlignment="1" applyProtection="1" quotePrefix="1">
      <alignment vertical="top" wrapText="1"/>
      <protection/>
    </xf>
    <xf numFmtId="0" fontId="35" fillId="0" borderId="0" xfId="0" applyFont="1" applyFill="1" applyBorder="1" applyAlignment="1" applyProtection="1">
      <alignment wrapText="1"/>
      <protection/>
    </xf>
    <xf numFmtId="0" fontId="35" fillId="0" borderId="0" xfId="0" applyFont="1" applyBorder="1" applyAlignment="1" applyProtection="1">
      <alignment wrapText="1"/>
      <protection/>
    </xf>
    <xf numFmtId="0" fontId="35" fillId="0" borderId="0" xfId="0" applyFont="1" applyBorder="1" applyAlignment="1" applyProtection="1">
      <alignment vertical="top" wrapText="1"/>
      <protection/>
    </xf>
    <xf numFmtId="0" fontId="40" fillId="0" borderId="0" xfId="0" applyFont="1" applyBorder="1" applyAlignment="1" applyProtection="1">
      <alignment horizontal="left" vertical="center" wrapText="1"/>
      <protection/>
    </xf>
    <xf numFmtId="0" fontId="40" fillId="0" borderId="24" xfId="0" applyFont="1" applyBorder="1" applyAlignment="1" applyProtection="1">
      <alignment horizontal="left" vertical="center" wrapText="1"/>
      <protection/>
    </xf>
    <xf numFmtId="0" fontId="33" fillId="3" borderId="34" xfId="0" applyFont="1" applyFill="1" applyBorder="1" applyAlignment="1" applyProtection="1">
      <alignment horizontal="left"/>
      <protection locked="0"/>
    </xf>
    <xf numFmtId="0" fontId="33" fillId="3" borderId="47" xfId="0" applyFont="1" applyFill="1" applyBorder="1" applyAlignment="1" applyProtection="1">
      <alignment horizontal="left"/>
      <protection locked="0"/>
    </xf>
    <xf numFmtId="0" fontId="33" fillId="5" borderId="34" xfId="0" applyFont="1" applyFill="1" applyBorder="1" applyAlignment="1" applyProtection="1">
      <alignment horizontal="left" vertical="center" wrapText="1"/>
      <protection locked="0"/>
    </xf>
    <xf numFmtId="0" fontId="33" fillId="5" borderId="27" xfId="0" applyFont="1" applyFill="1" applyBorder="1" applyAlignment="1" applyProtection="1">
      <alignment horizontal="left" vertical="center" wrapText="1"/>
      <protection locked="0"/>
    </xf>
    <xf numFmtId="0" fontId="33" fillId="5" borderId="29" xfId="0" applyFont="1" applyFill="1" applyBorder="1" applyAlignment="1" applyProtection="1">
      <alignment horizontal="left" vertical="center" wrapText="1"/>
      <protection locked="0"/>
    </xf>
    <xf numFmtId="0" fontId="41" fillId="0" borderId="32" xfId="0" applyFont="1" applyBorder="1" applyAlignment="1" applyProtection="1" quotePrefix="1">
      <alignment vertical="top" wrapText="1"/>
      <protection/>
    </xf>
    <xf numFmtId="0" fontId="42" fillId="0" borderId="0" xfId="0" applyFont="1" applyBorder="1" applyAlignment="1" applyProtection="1" quotePrefix="1">
      <alignment vertical="top" wrapText="1"/>
      <protection/>
    </xf>
    <xf numFmtId="0" fontId="42" fillId="0" borderId="0" xfId="0" applyFont="1" applyBorder="1" applyAlignment="1" applyProtection="1">
      <alignment vertical="top" wrapText="1"/>
      <protection/>
    </xf>
    <xf numFmtId="0" fontId="42" fillId="0" borderId="0" xfId="0" applyFont="1" applyBorder="1" applyAlignment="1" applyProtection="1">
      <alignment vertical="top" wrapText="1"/>
      <protection locked="0"/>
    </xf>
    <xf numFmtId="0" fontId="3" fillId="6" borderId="54" xfId="0" applyFont="1" applyFill="1" applyBorder="1" applyAlignment="1">
      <alignment horizontal="center" vertical="center"/>
    </xf>
    <xf numFmtId="166" fontId="21" fillId="0" borderId="34" xfId="16" applyNumberFormat="1" applyFont="1" applyFill="1" applyBorder="1" applyAlignment="1">
      <alignment horizontal="center" vertical="center" wrapText="1"/>
    </xf>
    <xf numFmtId="166" fontId="21" fillId="0" borderId="27" xfId="16" applyNumberFormat="1" applyFont="1" applyFill="1" applyBorder="1" applyAlignment="1">
      <alignment horizontal="center" vertical="center" wrapText="1"/>
    </xf>
    <xf numFmtId="166" fontId="21" fillId="0" borderId="29" xfId="16" applyNumberFormat="1" applyFont="1" applyFill="1" applyBorder="1" applyAlignment="1">
      <alignment horizontal="center" vertical="center" wrapText="1"/>
    </xf>
    <xf numFmtId="0" fontId="21" fillId="0" borderId="23" xfId="0" applyFont="1" applyBorder="1" applyAlignment="1">
      <alignment wrapText="1"/>
    </xf>
    <xf numFmtId="0" fontId="21" fillId="0" borderId="9" xfId="0" applyFont="1" applyBorder="1" applyAlignment="1">
      <alignment wrapText="1"/>
    </xf>
    <xf numFmtId="0" fontId="21" fillId="0" borderId="23" xfId="0" applyFont="1" applyFill="1" applyBorder="1" applyAlignment="1">
      <alignment wrapText="1"/>
    </xf>
    <xf numFmtId="0" fontId="21" fillId="0" borderId="9" xfId="0" applyFont="1" applyFill="1" applyBorder="1" applyAlignment="1">
      <alignment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166" fontId="1" fillId="0" borderId="8" xfId="16" applyNumberFormat="1" applyFont="1" applyBorder="1" applyAlignment="1">
      <alignment horizontal="center"/>
    </xf>
    <xf numFmtId="166" fontId="1" fillId="0" borderId="55" xfId="16" applyNumberFormat="1" applyFont="1" applyBorder="1" applyAlignment="1">
      <alignment horizontal="center"/>
    </xf>
    <xf numFmtId="166" fontId="2" fillId="0" borderId="46" xfId="16" applyNumberFormat="1" applyFont="1" applyBorder="1" applyAlignment="1">
      <alignment horizontal="center"/>
    </xf>
    <xf numFmtId="166" fontId="2" fillId="0" borderId="56" xfId="16" applyNumberFormat="1" applyFont="1" applyBorder="1" applyAlignment="1">
      <alignment horizontal="center"/>
    </xf>
    <xf numFmtId="0" fontId="21" fillId="0" borderId="57" xfId="0" applyFont="1" applyFill="1" applyBorder="1" applyAlignment="1">
      <alignment horizontal="left"/>
    </xf>
    <xf numFmtId="0" fontId="21" fillId="0" borderId="58" xfId="0" applyFont="1" applyFill="1" applyBorder="1" applyAlignment="1">
      <alignment horizontal="left"/>
    </xf>
    <xf numFmtId="0" fontId="21" fillId="0" borderId="59" xfId="0" applyFont="1" applyFill="1" applyBorder="1" applyAlignment="1">
      <alignment horizontal="left"/>
    </xf>
    <xf numFmtId="0" fontId="21" fillId="0" borderId="8" xfId="0" applyFont="1" applyFill="1" applyBorder="1" applyAlignment="1">
      <alignment horizontal="left"/>
    </xf>
    <xf numFmtId="0" fontId="21" fillId="0" borderId="23" xfId="0" applyFont="1" applyFill="1" applyBorder="1" applyAlignment="1">
      <alignment horizontal="left"/>
    </xf>
    <xf numFmtId="0" fontId="21" fillId="0" borderId="9" xfId="0" applyFont="1" applyFill="1" applyBorder="1" applyAlignment="1">
      <alignment horizontal="left"/>
    </xf>
    <xf numFmtId="0" fontId="21" fillId="0" borderId="23" xfId="0" applyFont="1" applyBorder="1" applyAlignment="1">
      <alignment vertical="top" wrapText="1"/>
    </xf>
    <xf numFmtId="0" fontId="21" fillId="0" borderId="9" xfId="0" applyFont="1" applyBorder="1" applyAlignment="1">
      <alignment vertical="top" wrapText="1"/>
    </xf>
    <xf numFmtId="0" fontId="1" fillId="0" borderId="51" xfId="0" applyFont="1" applyBorder="1" applyAlignment="1">
      <alignment horizontal="center" wrapText="1"/>
    </xf>
    <xf numFmtId="0" fontId="1" fillId="0" borderId="50" xfId="0" applyFont="1" applyBorder="1" applyAlignment="1">
      <alignment horizontal="center" wrapText="1"/>
    </xf>
    <xf numFmtId="0" fontId="21" fillId="0" borderId="60" xfId="0" applyFont="1" applyBorder="1" applyAlignment="1">
      <alignment horizontal="center" wrapText="1"/>
    </xf>
    <xf numFmtId="0" fontId="21" fillId="0" borderId="61" xfId="0" applyFont="1" applyBorder="1" applyAlignment="1">
      <alignment horizontal="center" wrapText="1"/>
    </xf>
    <xf numFmtId="3" fontId="10" fillId="0" borderId="0" xfId="0" applyNumberFormat="1" applyFont="1" applyAlignment="1">
      <alignment vertical="top" wrapText="1"/>
    </xf>
    <xf numFmtId="0" fontId="1" fillId="0" borderId="0" xfId="0" applyFont="1" applyAlignment="1">
      <alignment vertical="top" wrapText="1"/>
    </xf>
    <xf numFmtId="0" fontId="10" fillId="0" borderId="0" xfId="0" applyFont="1" applyAlignment="1" applyProtection="1">
      <alignment vertical="top" wrapText="1"/>
      <protection locked="0"/>
    </xf>
    <xf numFmtId="0" fontId="21" fillId="0" borderId="51" xfId="0" applyFont="1" applyBorder="1" applyAlignment="1">
      <alignment horizontal="center" wrapText="1"/>
    </xf>
    <xf numFmtId="0" fontId="21" fillId="0" borderId="50" xfId="0" applyFont="1" applyBorder="1" applyAlignment="1">
      <alignment horizontal="center" wrapText="1"/>
    </xf>
    <xf numFmtId="166" fontId="1" fillId="0" borderId="57" xfId="16" applyNumberFormat="1" applyFont="1" applyBorder="1" applyAlignment="1">
      <alignment horizontal="center"/>
    </xf>
    <xf numFmtId="166" fontId="1" fillId="0" borderId="62" xfId="16" applyNumberFormat="1" applyFont="1" applyBorder="1" applyAlignment="1">
      <alignment horizontal="center"/>
    </xf>
    <xf numFmtId="3" fontId="1" fillId="0" borderId="63" xfId="0" applyNumberFormat="1" applyFont="1" applyBorder="1" applyAlignment="1">
      <alignment horizontal="center" vertical="center" wrapText="1"/>
    </xf>
    <xf numFmtId="3" fontId="1" fillId="0" borderId="64" xfId="0" applyNumberFormat="1" applyFont="1" applyBorder="1" applyAlignment="1">
      <alignment horizontal="center" vertical="center" wrapText="1"/>
    </xf>
    <xf numFmtId="3" fontId="1" fillId="0" borderId="46" xfId="0" applyNumberFormat="1" applyFont="1" applyBorder="1" applyAlignment="1">
      <alignment horizontal="center" vertical="center" wrapText="1"/>
    </xf>
    <xf numFmtId="3" fontId="1" fillId="0" borderId="56" xfId="0" applyNumberFormat="1" applyFont="1" applyBorder="1" applyAlignment="1">
      <alignment horizontal="center" vertical="center" wrapText="1"/>
    </xf>
    <xf numFmtId="0" fontId="1" fillId="0" borderId="0" xfId="0" applyFont="1" applyAlignment="1">
      <alignment/>
    </xf>
    <xf numFmtId="0" fontId="10" fillId="0" borderId="0" xfId="0" applyFont="1" applyFill="1" applyAlignment="1">
      <alignment wrapText="1"/>
    </xf>
    <xf numFmtId="0" fontId="10" fillId="0" borderId="0" xfId="0" applyFont="1" applyFill="1" applyAlignment="1">
      <alignment/>
    </xf>
    <xf numFmtId="0" fontId="21" fillId="0" borderId="51" xfId="0" applyFont="1" applyFill="1" applyBorder="1" applyAlignment="1">
      <alignment horizontal="center" wrapText="1"/>
    </xf>
    <xf numFmtId="0" fontId="21" fillId="0" borderId="50" xfId="0" applyFont="1" applyFill="1" applyBorder="1" applyAlignment="1">
      <alignment horizontal="center" wrapText="1"/>
    </xf>
    <xf numFmtId="0" fontId="10" fillId="0" borderId="0" xfId="0" applyNumberFormat="1" applyFont="1" applyAlignment="1">
      <alignment horizontal="left" vertical="top" wrapText="1"/>
    </xf>
    <xf numFmtId="0" fontId="26" fillId="0" borderId="0" xfId="0" applyFont="1" applyAlignment="1">
      <alignment horizontal="center"/>
    </xf>
    <xf numFmtId="0" fontId="14" fillId="6" borderId="54" xfId="0" applyFont="1" applyFill="1" applyBorder="1" applyAlignment="1">
      <alignment horizontal="center" vertical="center"/>
    </xf>
    <xf numFmtId="167" fontId="21" fillId="0" borderId="34" xfId="16" applyNumberFormat="1" applyFont="1" applyFill="1" applyBorder="1" applyAlignment="1">
      <alignment horizontal="center" vertical="center" wrapText="1"/>
    </xf>
    <xf numFmtId="167" fontId="21" fillId="0" borderId="27" xfId="16" applyNumberFormat="1" applyFont="1" applyFill="1" applyBorder="1" applyAlignment="1">
      <alignment horizontal="center" vertical="center" wrapText="1"/>
    </xf>
    <xf numFmtId="167" fontId="21" fillId="0" borderId="29"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vertical="top"/>
    </xf>
    <xf numFmtId="0" fontId="0" fillId="0" borderId="24" xfId="0" applyFont="1" applyBorder="1" applyAlignment="1">
      <alignment vertical="top"/>
    </xf>
    <xf numFmtId="0" fontId="0" fillId="0" borderId="44" xfId="0" applyFont="1" applyBorder="1" applyAlignment="1">
      <alignment vertical="top"/>
    </xf>
    <xf numFmtId="0" fontId="0" fillId="0" borderId="56" xfId="0" applyFont="1" applyBorder="1" applyAlignment="1">
      <alignment vertical="top"/>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1" fillId="0" borderId="0" xfId="0" applyFont="1" applyFill="1" applyBorder="1" applyAlignment="1">
      <alignment wrapText="1"/>
    </xf>
    <xf numFmtId="0" fontId="1" fillId="0" borderId="16" xfId="0" applyFont="1" applyFill="1" applyBorder="1" applyAlignment="1">
      <alignment/>
    </xf>
    <xf numFmtId="0" fontId="1" fillId="0" borderId="0" xfId="0" applyFont="1" applyFill="1" applyBorder="1" applyAlignment="1">
      <alignment/>
    </xf>
    <xf numFmtId="0" fontId="22" fillId="0" borderId="0" xfId="0" applyFont="1" applyFill="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65" xfId="0" applyFont="1" applyBorder="1" applyAlignment="1">
      <alignment horizontal="left"/>
    </xf>
    <xf numFmtId="0" fontId="1" fillId="0" borderId="64" xfId="0" applyFont="1" applyBorder="1" applyAlignment="1">
      <alignment horizontal="left"/>
    </xf>
    <xf numFmtId="0" fontId="1" fillId="0" borderId="63" xfId="0" applyFont="1" applyBorder="1" applyAlignment="1">
      <alignment horizontal="left"/>
    </xf>
    <xf numFmtId="0" fontId="1" fillId="0" borderId="16" xfId="0" applyFont="1" applyFill="1" applyBorder="1" applyAlignment="1">
      <alignment wrapText="1"/>
    </xf>
    <xf numFmtId="0" fontId="21" fillId="0" borderId="0" xfId="0" applyFont="1" applyFill="1" applyBorder="1" applyAlignment="1">
      <alignment horizontal="left"/>
    </xf>
    <xf numFmtId="0" fontId="21" fillId="0" borderId="63" xfId="0" applyFont="1" applyBorder="1" applyAlignment="1">
      <alignment/>
    </xf>
    <xf numFmtId="0" fontId="21" fillId="0" borderId="65" xfId="0" applyFont="1" applyBorder="1" applyAlignment="1">
      <alignment/>
    </xf>
    <xf numFmtId="0" fontId="21" fillId="0" borderId="52" xfId="0" applyFont="1" applyBorder="1" applyAlignment="1">
      <alignment/>
    </xf>
    <xf numFmtId="0" fontId="21" fillId="0" borderId="46" xfId="0" applyFont="1" applyBorder="1" applyAlignment="1">
      <alignment/>
    </xf>
    <xf numFmtId="0" fontId="21" fillId="0" borderId="44" xfId="0" applyFont="1" applyBorder="1" applyAlignment="1">
      <alignment/>
    </xf>
    <xf numFmtId="0" fontId="21" fillId="0" borderId="53" xfId="0" applyFont="1" applyBorder="1" applyAlignment="1">
      <alignment/>
    </xf>
    <xf numFmtId="0" fontId="13" fillId="0" borderId="0" xfId="0" applyNumberFormat="1" applyFont="1" applyAlignment="1">
      <alignment vertical="top" wrapText="1"/>
    </xf>
    <xf numFmtId="0" fontId="0" fillId="0" borderId="0" xfId="0" applyNumberFormat="1" applyAlignment="1">
      <alignment vertical="top" wrapText="1"/>
    </xf>
    <xf numFmtId="0" fontId="0" fillId="0" borderId="66" xfId="0" applyNumberFormat="1" applyBorder="1" applyAlignment="1">
      <alignment vertical="top" wrapText="1"/>
    </xf>
    <xf numFmtId="0" fontId="0" fillId="0" borderId="67" xfId="0" applyNumberFormat="1" applyBorder="1" applyAlignment="1">
      <alignment vertical="top" wrapText="1"/>
    </xf>
    <xf numFmtId="0" fontId="0" fillId="0" borderId="68" xfId="0" applyNumberFormat="1" applyBorder="1" applyAlignment="1">
      <alignment vertical="top" wrapText="1"/>
    </xf>
    <xf numFmtId="0" fontId="0" fillId="0" borderId="69" xfId="0" applyNumberFormat="1" applyBorder="1" applyAlignment="1">
      <alignment vertical="top" wrapText="1"/>
    </xf>
    <xf numFmtId="0" fontId="0" fillId="0" borderId="70" xfId="0" applyNumberFormat="1" applyBorder="1" applyAlignment="1">
      <alignment vertical="top" wrapText="1"/>
    </xf>
    <xf numFmtId="0" fontId="1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67" xfId="0" applyNumberFormat="1" applyBorder="1" applyAlignment="1">
      <alignment horizontal="center" vertical="top" wrapText="1"/>
    </xf>
    <xf numFmtId="0" fontId="0" fillId="0" borderId="71" xfId="0" applyNumberFormat="1" applyBorder="1" applyAlignment="1">
      <alignment horizontal="center" vertical="top" wrapText="1"/>
    </xf>
    <xf numFmtId="0" fontId="47" fillId="0" borderId="0" xfId="20" applyNumberFormat="1" applyAlignment="1" quotePrefix="1">
      <alignment horizontal="center" vertical="top" wrapText="1"/>
    </xf>
    <xf numFmtId="0" fontId="0" fillId="0" borderId="72" xfId="0" applyNumberFormat="1" applyBorder="1" applyAlignment="1">
      <alignment horizontal="center" vertical="top" wrapText="1"/>
    </xf>
    <xf numFmtId="0" fontId="0" fillId="0" borderId="70" xfId="0" applyNumberFormat="1" applyBorder="1" applyAlignment="1">
      <alignment horizontal="center" vertical="top" wrapText="1"/>
    </xf>
    <xf numFmtId="0" fontId="47" fillId="0" borderId="70" xfId="20" applyNumberFormat="1" applyBorder="1" applyAlignment="1" quotePrefix="1">
      <alignment horizontal="center" vertical="top" wrapText="1"/>
    </xf>
    <xf numFmtId="0" fontId="0" fillId="0" borderId="73" xfId="0" applyNumberFormat="1" applyBorder="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customXml" Target="../customXml/item4.xml" /><Relationship Id="rId11" Type="http://schemas.openxmlformats.org/officeDocument/2006/relationships/customXml" Target="../customXml/item5.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9296400</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showGridLines="0" showRowColHeaders="0" workbookViewId="0" topLeftCell="A1">
      <selection activeCell="A14" sqref="A14"/>
    </sheetView>
  </sheetViews>
  <sheetFormatPr defaultColWidth="9.140625" defaultRowHeight="12.75"/>
  <cols>
    <col min="1" max="1" width="186.421875" style="0" customWidth="1"/>
  </cols>
  <sheetData>
    <row r="1" spans="1:9" ht="20.25" customHeight="1">
      <c r="A1" s="99"/>
      <c r="B1" s="100"/>
      <c r="C1" s="100"/>
      <c r="D1" s="100"/>
      <c r="E1" s="100"/>
      <c r="F1" s="100"/>
      <c r="G1" s="100"/>
      <c r="H1" s="100"/>
      <c r="I1" s="100"/>
    </row>
    <row r="2" spans="1:9" ht="12.75">
      <c r="A2" s="94"/>
      <c r="B2" s="94"/>
      <c r="C2" s="94"/>
      <c r="D2" s="94"/>
      <c r="E2" s="94"/>
      <c r="F2" s="94"/>
      <c r="G2" s="94"/>
      <c r="H2" s="94"/>
      <c r="I2" s="94"/>
    </row>
    <row r="3" spans="1:9" ht="29.25" customHeight="1">
      <c r="A3" s="145"/>
      <c r="B3" s="94"/>
      <c r="C3" s="94"/>
      <c r="D3" s="94"/>
      <c r="E3" s="94"/>
      <c r="F3" s="94"/>
      <c r="G3" s="94"/>
      <c r="H3" s="94"/>
      <c r="I3" s="94"/>
    </row>
    <row r="4" spans="1:9" ht="29.25" customHeight="1">
      <c r="A4" s="145"/>
      <c r="B4" s="94"/>
      <c r="C4" s="94"/>
      <c r="D4" s="94"/>
      <c r="E4" s="94"/>
      <c r="F4" s="94"/>
      <c r="G4" s="94"/>
      <c r="H4" s="94"/>
      <c r="I4" s="94"/>
    </row>
    <row r="5" spans="1:9" ht="44.25" customHeight="1">
      <c r="A5" s="146"/>
      <c r="B5" s="94"/>
      <c r="C5" s="94"/>
      <c r="D5" s="94"/>
      <c r="E5" s="94"/>
      <c r="F5" s="94"/>
      <c r="G5" s="94"/>
      <c r="H5" s="94"/>
      <c r="I5" s="94"/>
    </row>
    <row r="6" spans="1:9" ht="29.25" customHeight="1">
      <c r="A6" s="147"/>
      <c r="B6" s="94"/>
      <c r="C6" s="94"/>
      <c r="D6" s="94"/>
      <c r="E6" s="94"/>
      <c r="F6" s="94"/>
      <c r="G6" s="94"/>
      <c r="H6" s="94"/>
      <c r="I6" s="94"/>
    </row>
    <row r="7" spans="1:9" ht="29.25" customHeight="1">
      <c r="A7" s="148"/>
      <c r="B7" s="94"/>
      <c r="C7" s="94"/>
      <c r="D7" s="94"/>
      <c r="E7" s="94"/>
      <c r="F7" s="94"/>
      <c r="G7" s="94"/>
      <c r="H7" s="94"/>
      <c r="I7" s="94"/>
    </row>
    <row r="8" spans="1:9" ht="29.25" customHeight="1">
      <c r="A8" s="147"/>
      <c r="B8" s="94"/>
      <c r="C8" s="94"/>
      <c r="D8" s="94"/>
      <c r="E8" s="94"/>
      <c r="F8" s="94"/>
      <c r="G8" s="94"/>
      <c r="H8" s="94"/>
      <c r="I8" s="94"/>
    </row>
    <row r="9" spans="1:9" ht="39" customHeight="1">
      <c r="A9" s="146"/>
      <c r="B9" s="94"/>
      <c r="C9" s="94"/>
      <c r="D9" s="94"/>
      <c r="E9" s="94"/>
      <c r="F9" s="94"/>
      <c r="G9" s="94"/>
      <c r="H9" s="94"/>
      <c r="I9" s="94"/>
    </row>
    <row r="10" spans="1:9" ht="29.25" customHeight="1">
      <c r="A10" s="145"/>
      <c r="B10" s="94"/>
      <c r="C10" s="94"/>
      <c r="D10" s="94"/>
      <c r="E10" s="94"/>
      <c r="F10" s="94"/>
      <c r="G10" s="94"/>
      <c r="H10" s="94"/>
      <c r="I10" s="94"/>
    </row>
    <row r="11" spans="1:9" ht="29.25" customHeight="1">
      <c r="A11" s="147"/>
      <c r="B11" s="94"/>
      <c r="C11" s="94"/>
      <c r="D11" s="94"/>
      <c r="E11" s="94"/>
      <c r="F11" s="94"/>
      <c r="G11" s="94"/>
      <c r="H11" s="94"/>
      <c r="I11" s="94"/>
    </row>
    <row r="12" spans="1:9" ht="29.25" customHeight="1">
      <c r="A12" s="147"/>
      <c r="B12" s="94"/>
      <c r="C12" s="94"/>
      <c r="D12" s="94"/>
      <c r="E12" s="94"/>
      <c r="F12" s="94"/>
      <c r="G12" s="94"/>
      <c r="H12" s="94"/>
      <c r="I12" s="94"/>
    </row>
    <row r="13" spans="1:9" ht="29.25" customHeight="1">
      <c r="A13" s="145"/>
      <c r="B13" s="94"/>
      <c r="C13" s="94"/>
      <c r="D13" s="94"/>
      <c r="E13" s="94"/>
      <c r="F13" s="94"/>
      <c r="G13" s="94"/>
      <c r="H13" s="94"/>
      <c r="I13" s="94"/>
    </row>
    <row r="14" spans="1:9" ht="29.25" customHeight="1">
      <c r="A14" s="145"/>
      <c r="B14" s="94"/>
      <c r="C14" s="94"/>
      <c r="D14" s="94"/>
      <c r="E14" s="94"/>
      <c r="F14" s="94"/>
      <c r="G14" s="94"/>
      <c r="H14" s="94"/>
      <c r="I14" s="94"/>
    </row>
    <row r="15" spans="1:9" ht="29.25" customHeight="1">
      <c r="A15" s="145"/>
      <c r="B15" s="94"/>
      <c r="C15" s="94"/>
      <c r="D15" s="94"/>
      <c r="E15" s="94"/>
      <c r="F15" s="94"/>
      <c r="G15" s="94"/>
      <c r="H15" s="94"/>
      <c r="I15" s="94"/>
    </row>
    <row r="18" ht="18.75">
      <c r="A18" s="95"/>
    </row>
    <row r="19" ht="18.75">
      <c r="A19" s="95"/>
    </row>
    <row r="20" ht="15">
      <c r="A20" s="150"/>
    </row>
    <row r="21" ht="267" customHeight="1">
      <c r="A21" s="149"/>
    </row>
  </sheetData>
  <printOptions/>
  <pageMargins left="0.7" right="0.7" top="0.75" bottom="0.75" header="0.3" footer="0.3"/>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I342"/>
  <sheetViews>
    <sheetView showGridLines="0" zoomScale="80" zoomScaleNormal="80" workbookViewId="0" topLeftCell="A172">
      <selection activeCell="C173" sqref="C173:M173"/>
    </sheetView>
  </sheetViews>
  <sheetFormatPr defaultColWidth="9.140625" defaultRowHeight="12.75"/>
  <cols>
    <col min="1" max="1" width="2.00390625" style="94" customWidth="1"/>
    <col min="2" max="2" width="2.8515625" style="94" customWidth="1"/>
    <col min="3" max="3" width="41.8515625" style="94" customWidth="1"/>
    <col min="4" max="4" width="12.57421875" style="94" customWidth="1"/>
    <col min="5" max="5" width="63.140625" style="94" customWidth="1"/>
    <col min="6" max="6" width="21.57421875" style="94" customWidth="1"/>
    <col min="7" max="7" width="15.57421875" style="94" customWidth="1"/>
    <col min="8" max="8" width="15.140625" style="94" customWidth="1"/>
    <col min="9" max="9" width="17.140625" style="94" customWidth="1"/>
    <col min="10" max="12" width="14.8515625" style="94" customWidth="1"/>
    <col min="13" max="14" width="13.8515625" style="94" customWidth="1"/>
    <col min="15" max="15" width="3.00390625" style="94" customWidth="1"/>
    <col min="16" max="16384" width="9.140625" style="94" customWidth="1"/>
  </cols>
  <sheetData>
    <row r="1" ht="18">
      <c r="C1" s="96"/>
    </row>
    <row r="2" spans="3:14" ht="23">
      <c r="C2" s="343" t="s">
        <v>0</v>
      </c>
      <c r="D2" s="343"/>
      <c r="E2" s="343"/>
      <c r="F2" s="343"/>
      <c r="G2" s="343"/>
      <c r="H2" s="343"/>
      <c r="I2" s="343"/>
      <c r="J2" s="343"/>
      <c r="K2" s="343"/>
      <c r="L2" s="343"/>
      <c r="M2" s="343"/>
      <c r="N2" s="265"/>
    </row>
    <row r="3" ht="14">
      <c r="C3" s="101"/>
    </row>
    <row r="4" spans="3:12" ht="14">
      <c r="C4" s="202" t="s">
        <v>1</v>
      </c>
      <c r="I4" s="157"/>
      <c r="J4" s="101" t="s">
        <v>2</v>
      </c>
      <c r="K4" s="101"/>
      <c r="L4" s="101"/>
    </row>
    <row r="5" spans="3:12" ht="14">
      <c r="C5" s="202" t="s">
        <v>3</v>
      </c>
      <c r="I5" s="156"/>
      <c r="J5" s="101" t="s">
        <v>4</v>
      </c>
      <c r="K5" s="101"/>
      <c r="L5" s="101"/>
    </row>
    <row r="6" ht="13" thickBot="1"/>
    <row r="7" spans="2:15" ht="18.5" thickTop="1">
      <c r="B7" s="179"/>
      <c r="C7" s="203" t="s">
        <v>5</v>
      </c>
      <c r="D7" s="204"/>
      <c r="E7" s="204"/>
      <c r="F7" s="204"/>
      <c r="G7" s="103"/>
      <c r="H7" s="103"/>
      <c r="I7" s="103"/>
      <c r="J7" s="103"/>
      <c r="K7" s="103"/>
      <c r="L7" s="103"/>
      <c r="M7" s="103"/>
      <c r="N7" s="103"/>
      <c r="O7" s="180"/>
    </row>
    <row r="8" spans="2:15" ht="12.75">
      <c r="B8" s="181"/>
      <c r="C8" s="205"/>
      <c r="D8" s="205"/>
      <c r="E8" s="205"/>
      <c r="F8" s="205"/>
      <c r="G8" s="104"/>
      <c r="H8" s="104"/>
      <c r="I8" s="104"/>
      <c r="J8" s="104"/>
      <c r="K8" s="104"/>
      <c r="L8" s="104"/>
      <c r="M8" s="104"/>
      <c r="N8" s="104"/>
      <c r="O8" s="182"/>
    </row>
    <row r="9" spans="2:15" ht="13.5" thickBot="1">
      <c r="B9" s="181"/>
      <c r="C9" s="206" t="s">
        <v>6</v>
      </c>
      <c r="D9" s="206" t="s">
        <v>7</v>
      </c>
      <c r="E9" s="206"/>
      <c r="F9" s="206"/>
      <c r="G9" s="206" t="s">
        <v>8</v>
      </c>
      <c r="H9" s="112"/>
      <c r="I9" s="112"/>
      <c r="J9" s="112"/>
      <c r="K9" s="112"/>
      <c r="L9" s="112"/>
      <c r="M9" s="112"/>
      <c r="N9" s="104"/>
      <c r="O9" s="182"/>
    </row>
    <row r="10" spans="2:15" ht="32.25" customHeight="1" thickBot="1" thickTop="1">
      <c r="B10" s="181"/>
      <c r="C10" s="220" t="s">
        <v>9</v>
      </c>
      <c r="D10" s="205"/>
      <c r="E10" s="205"/>
      <c r="F10" s="205"/>
      <c r="G10" s="126" t="s">
        <v>10</v>
      </c>
      <c r="H10" s="127"/>
      <c r="I10" s="127"/>
      <c r="J10" s="127"/>
      <c r="K10" s="127"/>
      <c r="L10" s="127"/>
      <c r="M10" s="128"/>
      <c r="N10" s="104"/>
      <c r="O10" s="182"/>
    </row>
    <row r="11" spans="2:15" ht="15" thickBot="1">
      <c r="B11" s="181"/>
      <c r="C11" s="207" t="s">
        <v>11</v>
      </c>
      <c r="D11" s="355" t="s">
        <v>12</v>
      </c>
      <c r="E11" s="355"/>
      <c r="F11" s="356"/>
      <c r="G11" s="126" t="s">
        <v>13</v>
      </c>
      <c r="H11" s="127"/>
      <c r="I11" s="127"/>
      <c r="J11" s="127"/>
      <c r="K11" s="127"/>
      <c r="L11" s="127"/>
      <c r="M11" s="128"/>
      <c r="N11" s="104"/>
      <c r="O11" s="183"/>
    </row>
    <row r="12" spans="2:15" ht="15" thickBot="1">
      <c r="B12" s="181"/>
      <c r="C12" s="208" t="s">
        <v>14</v>
      </c>
      <c r="D12" s="357" t="s">
        <v>15</v>
      </c>
      <c r="E12" s="357"/>
      <c r="F12" s="358"/>
      <c r="G12" s="126" t="s">
        <v>16</v>
      </c>
      <c r="H12" s="127"/>
      <c r="I12" s="127"/>
      <c r="J12" s="127"/>
      <c r="K12" s="127"/>
      <c r="L12" s="127"/>
      <c r="M12" s="128"/>
      <c r="N12" s="104"/>
      <c r="O12" s="184"/>
    </row>
    <row r="13" spans="2:15" ht="15" thickBot="1">
      <c r="B13" s="181"/>
      <c r="C13" s="208" t="s">
        <v>17</v>
      </c>
      <c r="D13" s="357" t="s">
        <v>18</v>
      </c>
      <c r="E13" s="357"/>
      <c r="F13" s="358"/>
      <c r="G13" s="126" t="s">
        <v>19</v>
      </c>
      <c r="H13" s="127"/>
      <c r="I13" s="127"/>
      <c r="J13" s="127"/>
      <c r="K13" s="127"/>
      <c r="L13" s="127"/>
      <c r="M13" s="128"/>
      <c r="N13" s="104"/>
      <c r="O13" s="185"/>
    </row>
    <row r="14" spans="2:15" ht="15" thickBot="1">
      <c r="B14" s="181"/>
      <c r="C14" s="208" t="s">
        <v>20</v>
      </c>
      <c r="D14" s="359" t="s">
        <v>21</v>
      </c>
      <c r="E14" s="357"/>
      <c r="F14" s="358"/>
      <c r="G14" s="126" t="s">
        <v>22</v>
      </c>
      <c r="H14" s="127"/>
      <c r="I14" s="127"/>
      <c r="J14" s="127"/>
      <c r="K14" s="127"/>
      <c r="L14" s="127"/>
      <c r="M14" s="128"/>
      <c r="N14" s="104"/>
      <c r="O14" s="184"/>
    </row>
    <row r="15" spans="2:15" ht="15" thickBot="1">
      <c r="B15" s="181"/>
      <c r="C15" s="209" t="s">
        <v>23</v>
      </c>
      <c r="D15" s="357" t="s">
        <v>24</v>
      </c>
      <c r="E15" s="357"/>
      <c r="F15" s="358"/>
      <c r="G15" s="126" t="s">
        <v>25</v>
      </c>
      <c r="H15" s="127"/>
      <c r="I15" s="127"/>
      <c r="J15" s="127"/>
      <c r="K15" s="127"/>
      <c r="L15" s="127"/>
      <c r="M15" s="128"/>
      <c r="N15" s="104"/>
      <c r="O15" s="185"/>
    </row>
    <row r="16" spans="2:15" ht="17.25" customHeight="1" thickBot="1">
      <c r="B16" s="181"/>
      <c r="C16" s="209" t="s">
        <v>26</v>
      </c>
      <c r="D16" s="357" t="s">
        <v>27</v>
      </c>
      <c r="E16" s="357"/>
      <c r="F16" s="268"/>
      <c r="G16" s="163" t="s">
        <v>28</v>
      </c>
      <c r="H16" s="105"/>
      <c r="I16" s="105"/>
      <c r="J16" s="106"/>
      <c r="K16" s="106"/>
      <c r="L16" s="106"/>
      <c r="M16" s="106"/>
      <c r="N16" s="106"/>
      <c r="O16" s="185"/>
    </row>
    <row r="17" spans="2:15" ht="15" customHeight="1" thickBot="1">
      <c r="B17" s="181"/>
      <c r="C17" s="274" t="s">
        <v>29</v>
      </c>
      <c r="D17" s="357" t="s">
        <v>30</v>
      </c>
      <c r="E17" s="357"/>
      <c r="F17" s="358"/>
      <c r="G17" s="129" t="s">
        <v>31</v>
      </c>
      <c r="H17" s="105"/>
      <c r="I17" s="105"/>
      <c r="J17" s="106"/>
      <c r="K17" s="106"/>
      <c r="L17" s="106"/>
      <c r="M17" s="106"/>
      <c r="N17" s="106"/>
      <c r="O17" s="182"/>
    </row>
    <row r="18" spans="2:15" ht="15" thickBot="1">
      <c r="B18" s="181"/>
      <c r="C18" s="275" t="s">
        <v>32</v>
      </c>
      <c r="D18" s="355" t="s">
        <v>33</v>
      </c>
      <c r="E18" s="355"/>
      <c r="F18" s="356"/>
      <c r="G18" s="130">
        <v>234000</v>
      </c>
      <c r="H18" s="105"/>
      <c r="I18" s="105"/>
      <c r="J18" s="106"/>
      <c r="K18" s="106"/>
      <c r="L18" s="106"/>
      <c r="M18" s="106"/>
      <c r="N18" s="106"/>
      <c r="O18" s="182"/>
    </row>
    <row r="19" spans="2:16" ht="15" thickBot="1">
      <c r="B19" s="181"/>
      <c r="C19" s="275" t="s">
        <v>34</v>
      </c>
      <c r="D19" s="355" t="s">
        <v>35</v>
      </c>
      <c r="E19" s="355"/>
      <c r="F19" s="356"/>
      <c r="G19" s="164">
        <v>2021</v>
      </c>
      <c r="H19" s="105"/>
      <c r="I19" s="105"/>
      <c r="J19" s="106"/>
      <c r="K19" s="106"/>
      <c r="L19" s="106"/>
      <c r="M19" s="106"/>
      <c r="N19" s="106"/>
      <c r="O19" s="182"/>
      <c r="P19" s="186"/>
    </row>
    <row r="20" spans="2:15" ht="28.5" thickBot="1">
      <c r="B20" s="181"/>
      <c r="C20" s="210"/>
      <c r="D20" s="211"/>
      <c r="E20" s="211"/>
      <c r="F20" s="211"/>
      <c r="G20" s="347" t="s">
        <v>36</v>
      </c>
      <c r="H20" s="347"/>
      <c r="I20" s="347"/>
      <c r="J20" s="213" t="s">
        <v>37</v>
      </c>
      <c r="K20" s="264" t="s">
        <v>38</v>
      </c>
      <c r="L20" s="264" t="s">
        <v>39</v>
      </c>
      <c r="O20" s="182"/>
    </row>
    <row r="21" spans="2:15" ht="15" thickBot="1">
      <c r="B21" s="181"/>
      <c r="C21" s="210" t="s">
        <v>40</v>
      </c>
      <c r="D21" s="212" t="s">
        <v>41</v>
      </c>
      <c r="E21" s="212"/>
      <c r="F21" s="212"/>
      <c r="G21" s="131" t="s">
        <v>16</v>
      </c>
      <c r="H21" s="132"/>
      <c r="I21" s="276"/>
      <c r="J21" s="277">
        <v>797</v>
      </c>
      <c r="K21" s="277" t="s">
        <v>42</v>
      </c>
      <c r="L21" s="277">
        <v>3641</v>
      </c>
      <c r="O21" s="182"/>
    </row>
    <row r="22" spans="2:15" ht="15" thickBot="1">
      <c r="B22" s="181"/>
      <c r="C22" s="210"/>
      <c r="D22" s="212"/>
      <c r="E22" s="212"/>
      <c r="F22" s="212"/>
      <c r="G22" s="131"/>
      <c r="H22" s="132"/>
      <c r="I22" s="276"/>
      <c r="J22" s="277"/>
      <c r="K22" s="277"/>
      <c r="L22" s="277"/>
      <c r="O22" s="182"/>
    </row>
    <row r="23" spans="2:15" ht="15" thickBot="1">
      <c r="B23" s="181"/>
      <c r="C23" s="210"/>
      <c r="D23" s="212"/>
      <c r="E23" s="212"/>
      <c r="F23" s="212"/>
      <c r="G23" s="131"/>
      <c r="H23" s="132"/>
      <c r="I23" s="276"/>
      <c r="J23" s="277"/>
      <c r="K23" s="277"/>
      <c r="L23" s="277"/>
      <c r="O23" s="182"/>
    </row>
    <row r="24" spans="2:15" ht="15" thickBot="1">
      <c r="B24" s="181"/>
      <c r="C24" s="210"/>
      <c r="D24" s="212"/>
      <c r="E24" s="212"/>
      <c r="F24" s="212"/>
      <c r="G24" s="131"/>
      <c r="H24" s="132"/>
      <c r="I24" s="276"/>
      <c r="J24" s="277"/>
      <c r="K24" s="277"/>
      <c r="L24" s="277"/>
      <c r="O24" s="182"/>
    </row>
    <row r="25" spans="2:15" ht="15" thickBot="1">
      <c r="B25" s="181"/>
      <c r="C25" s="210"/>
      <c r="D25" s="212"/>
      <c r="E25" s="212"/>
      <c r="F25" s="212"/>
      <c r="G25" s="131"/>
      <c r="H25" s="132"/>
      <c r="I25" s="276"/>
      <c r="J25" s="277"/>
      <c r="K25" s="277"/>
      <c r="L25" s="277"/>
      <c r="O25" s="182"/>
    </row>
    <row r="26" spans="2:15" ht="15" thickBot="1">
      <c r="B26" s="181"/>
      <c r="C26" s="210"/>
      <c r="D26" s="212"/>
      <c r="E26" s="212"/>
      <c r="F26" s="212"/>
      <c r="G26" s="131"/>
      <c r="H26" s="132"/>
      <c r="I26" s="276"/>
      <c r="J26" s="277"/>
      <c r="K26" s="277"/>
      <c r="L26" s="277"/>
      <c r="O26" s="182"/>
    </row>
    <row r="27" spans="2:15" ht="14.5" hidden="1" thickBot="1">
      <c r="B27" s="181"/>
      <c r="C27" s="210"/>
      <c r="D27" s="199"/>
      <c r="E27" s="211"/>
      <c r="F27" s="211"/>
      <c r="G27" s="102"/>
      <c r="H27" s="107"/>
      <c r="I27" s="107"/>
      <c r="J27" s="109"/>
      <c r="K27" s="109"/>
      <c r="L27" s="109"/>
      <c r="M27" s="109"/>
      <c r="N27" s="109"/>
      <c r="O27" s="182"/>
    </row>
    <row r="28" spans="2:15" ht="14.5" thickBot="1">
      <c r="B28" s="181"/>
      <c r="C28" s="210"/>
      <c r="D28" s="211"/>
      <c r="E28" s="211"/>
      <c r="F28" s="211"/>
      <c r="G28" s="107"/>
      <c r="H28" s="107"/>
      <c r="I28" s="107"/>
      <c r="J28" s="109"/>
      <c r="K28" s="109"/>
      <c r="L28" s="109"/>
      <c r="M28" s="109"/>
      <c r="N28" s="109"/>
      <c r="O28" s="182"/>
    </row>
    <row r="29" spans="2:15" ht="15" thickBot="1">
      <c r="B29" s="181"/>
      <c r="C29" s="210" t="s">
        <v>43</v>
      </c>
      <c r="D29" s="212" t="s">
        <v>44</v>
      </c>
      <c r="E29" s="211"/>
      <c r="F29" s="211"/>
      <c r="G29" s="278" t="s">
        <v>45</v>
      </c>
      <c r="H29" s="278"/>
      <c r="I29" s="278"/>
      <c r="M29" s="109"/>
      <c r="N29" s="109"/>
      <c r="O29" s="182"/>
    </row>
    <row r="30" spans="2:15" ht="15" hidden="1" thickBot="1">
      <c r="B30" s="181"/>
      <c r="C30" s="107"/>
      <c r="D30" s="110"/>
      <c r="E30" s="108"/>
      <c r="F30" s="108"/>
      <c r="G30" s="279"/>
      <c r="H30" s="279"/>
      <c r="I30" s="279"/>
      <c r="M30" s="109"/>
      <c r="N30" s="109"/>
      <c r="O30" s="182"/>
    </row>
    <row r="31" spans="2:15" ht="15" hidden="1" thickBot="1">
      <c r="B31" s="181"/>
      <c r="C31" s="107"/>
      <c r="D31" s="110"/>
      <c r="E31" s="108"/>
      <c r="F31" s="108"/>
      <c r="G31" s="108"/>
      <c r="H31" s="108"/>
      <c r="I31" s="280" t="s">
        <v>31</v>
      </c>
      <c r="J31" s="280" t="s">
        <v>46</v>
      </c>
      <c r="K31" s="281"/>
      <c r="L31" s="281"/>
      <c r="M31" s="109"/>
      <c r="N31" s="109"/>
      <c r="O31" s="182"/>
    </row>
    <row r="32" spans="2:15" ht="13" thickBot="1">
      <c r="B32" s="187"/>
      <c r="C32" s="111"/>
      <c r="D32" s="111"/>
      <c r="E32" s="111"/>
      <c r="F32" s="111"/>
      <c r="G32" s="111"/>
      <c r="H32" s="111"/>
      <c r="I32" s="111"/>
      <c r="J32" s="112"/>
      <c r="K32" s="112"/>
      <c r="L32" s="112"/>
      <c r="M32" s="112"/>
      <c r="N32" s="112"/>
      <c r="O32" s="188"/>
    </row>
    <row r="33" spans="2:15" ht="13.5" thickBot="1" thickTop="1">
      <c r="B33" s="104"/>
      <c r="C33" s="113"/>
      <c r="D33" s="113"/>
      <c r="E33" s="113"/>
      <c r="F33" s="113"/>
      <c r="G33" s="113"/>
      <c r="H33" s="113"/>
      <c r="I33" s="113"/>
      <c r="J33" s="104"/>
      <c r="K33" s="104"/>
      <c r="L33" s="104"/>
      <c r="M33" s="104"/>
      <c r="N33" s="104"/>
      <c r="O33" s="104"/>
    </row>
    <row r="34" spans="2:15" ht="18.5" thickTop="1">
      <c r="B34" s="179"/>
      <c r="C34" s="114" t="s">
        <v>47</v>
      </c>
      <c r="D34" s="115"/>
      <c r="E34" s="115"/>
      <c r="F34" s="115"/>
      <c r="G34" s="115"/>
      <c r="H34" s="115"/>
      <c r="I34" s="115"/>
      <c r="J34" s="103"/>
      <c r="K34" s="103"/>
      <c r="L34" s="103"/>
      <c r="M34" s="103"/>
      <c r="N34" s="103"/>
      <c r="O34" s="180"/>
    </row>
    <row r="35" spans="2:15" ht="6.75" customHeight="1">
      <c r="B35" s="181"/>
      <c r="C35" s="113"/>
      <c r="D35" s="113"/>
      <c r="E35" s="113"/>
      <c r="F35" s="113"/>
      <c r="G35" s="113"/>
      <c r="H35" s="113"/>
      <c r="I35" s="113"/>
      <c r="J35" s="104"/>
      <c r="K35" s="104"/>
      <c r="L35" s="104"/>
      <c r="M35" s="104"/>
      <c r="N35" s="104"/>
      <c r="O35" s="182"/>
    </row>
    <row r="36" spans="2:15" ht="117.75" customHeight="1">
      <c r="B36" s="181"/>
      <c r="C36" s="353" t="s">
        <v>48</v>
      </c>
      <c r="D36" s="353"/>
      <c r="E36" s="353"/>
      <c r="F36" s="353"/>
      <c r="G36" s="353"/>
      <c r="H36" s="353"/>
      <c r="I36" s="353"/>
      <c r="J36" s="353"/>
      <c r="K36" s="353"/>
      <c r="L36" s="353"/>
      <c r="M36" s="353"/>
      <c r="N36" s="162"/>
      <c r="O36" s="182"/>
    </row>
    <row r="37" spans="2:15" ht="16.5" customHeight="1" thickBot="1">
      <c r="B37" s="181"/>
      <c r="C37" s="206" t="s">
        <v>6</v>
      </c>
      <c r="D37" s="206" t="s">
        <v>7</v>
      </c>
      <c r="E37" s="206"/>
      <c r="F37" s="206"/>
      <c r="G37" s="206" t="s">
        <v>8</v>
      </c>
      <c r="H37" s="214"/>
      <c r="I37" s="214"/>
      <c r="J37" s="214"/>
      <c r="K37" s="214"/>
      <c r="L37" s="214"/>
      <c r="M37" s="214"/>
      <c r="N37" s="104"/>
      <c r="O37" s="182"/>
    </row>
    <row r="38" spans="2:15" ht="6.75" customHeight="1" thickBot="1" thickTop="1">
      <c r="B38" s="181"/>
      <c r="C38" s="107"/>
      <c r="D38" s="116"/>
      <c r="E38" s="116"/>
      <c r="F38" s="116"/>
      <c r="G38" s="107"/>
      <c r="H38" s="107"/>
      <c r="I38" s="107"/>
      <c r="J38" s="109"/>
      <c r="K38" s="109"/>
      <c r="L38" s="109"/>
      <c r="M38" s="109"/>
      <c r="N38" s="109"/>
      <c r="O38" s="182"/>
    </row>
    <row r="39" spans="2:15" ht="28.5" customHeight="1" thickBot="1">
      <c r="B39" s="181"/>
      <c r="C39" s="255" t="s">
        <v>49</v>
      </c>
      <c r="D39" s="373" t="s">
        <v>50</v>
      </c>
      <c r="E39" s="373"/>
      <c r="F39" s="373"/>
      <c r="G39" s="167" t="s">
        <v>51</v>
      </c>
      <c r="H39" s="107"/>
      <c r="I39" s="107"/>
      <c r="J39" s="109"/>
      <c r="K39" s="109"/>
      <c r="L39" s="109"/>
      <c r="M39" s="109"/>
      <c r="N39" s="109"/>
      <c r="O39" s="182"/>
    </row>
    <row r="40" spans="2:15" ht="28.5" customHeight="1" thickBot="1">
      <c r="B40" s="181"/>
      <c r="C40" s="282" t="s">
        <v>52</v>
      </c>
      <c r="D40" s="363" t="s">
        <v>53</v>
      </c>
      <c r="E40" s="363"/>
      <c r="F40" s="364"/>
      <c r="G40" s="283"/>
      <c r="H40" s="107"/>
      <c r="I40" s="107"/>
      <c r="J40" s="109"/>
      <c r="K40" s="109"/>
      <c r="L40" s="109"/>
      <c r="M40" s="109"/>
      <c r="N40" s="109"/>
      <c r="O40" s="182"/>
    </row>
    <row r="41" spans="2:15" ht="27" customHeight="1" thickBot="1">
      <c r="B41" s="181"/>
      <c r="C41" s="282" t="s">
        <v>54</v>
      </c>
      <c r="D41" s="363" t="s">
        <v>55</v>
      </c>
      <c r="E41" s="363"/>
      <c r="F41" s="364"/>
      <c r="G41" s="284"/>
      <c r="H41" s="107"/>
      <c r="I41" s="107"/>
      <c r="J41" s="109"/>
      <c r="K41" s="109"/>
      <c r="L41" s="109"/>
      <c r="M41" s="109"/>
      <c r="N41" s="109"/>
      <c r="O41" s="182"/>
    </row>
    <row r="42" spans="2:15" ht="12.75" customHeight="1" thickBot="1">
      <c r="B42" s="181"/>
      <c r="C42" s="285"/>
      <c r="D42" s="160"/>
      <c r="E42" s="160"/>
      <c r="F42" s="160"/>
      <c r="G42" s="160"/>
      <c r="H42" s="107"/>
      <c r="I42" s="107"/>
      <c r="J42" s="109"/>
      <c r="K42" s="109"/>
      <c r="L42" s="109"/>
      <c r="M42" s="109"/>
      <c r="N42" s="109"/>
      <c r="O42" s="182"/>
    </row>
    <row r="43" spans="2:15" ht="42" customHeight="1" thickBot="1">
      <c r="B43" s="181"/>
      <c r="C43" s="282" t="s">
        <v>56</v>
      </c>
      <c r="D43" s="367" t="s">
        <v>57</v>
      </c>
      <c r="E43" s="368"/>
      <c r="F43" s="368"/>
      <c r="G43" s="368"/>
      <c r="H43" s="368"/>
      <c r="I43" s="369"/>
      <c r="J43" s="109"/>
      <c r="K43" s="109"/>
      <c r="L43" s="109"/>
      <c r="M43" s="109"/>
      <c r="N43" s="109"/>
      <c r="O43" s="182"/>
    </row>
    <row r="44" spans="2:15" ht="13" thickBot="1">
      <c r="B44" s="187"/>
      <c r="C44" s="111"/>
      <c r="D44" s="111"/>
      <c r="E44" s="111"/>
      <c r="F44" s="111"/>
      <c r="G44" s="111"/>
      <c r="H44" s="111"/>
      <c r="I44" s="111"/>
      <c r="J44" s="112"/>
      <c r="K44" s="112"/>
      <c r="L44" s="112"/>
      <c r="M44" s="112"/>
      <c r="N44" s="112"/>
      <c r="O44" s="188"/>
    </row>
    <row r="45" spans="2:15" ht="13.5" thickBot="1" thickTop="1">
      <c r="B45" s="104"/>
      <c r="C45" s="113"/>
      <c r="D45" s="113"/>
      <c r="E45" s="113"/>
      <c r="F45" s="113"/>
      <c r="G45" s="113"/>
      <c r="H45" s="113"/>
      <c r="I45" s="113"/>
      <c r="J45" s="104"/>
      <c r="K45" s="104"/>
      <c r="L45" s="104"/>
      <c r="M45" s="104"/>
      <c r="N45" s="104"/>
      <c r="O45" s="104"/>
    </row>
    <row r="46" spans="2:15" ht="18.5" thickTop="1">
      <c r="B46" s="179"/>
      <c r="C46" s="215" t="s">
        <v>58</v>
      </c>
      <c r="D46" s="216"/>
      <c r="E46" s="216"/>
      <c r="F46" s="216"/>
      <c r="G46" s="216"/>
      <c r="H46" s="216"/>
      <c r="I46" s="216"/>
      <c r="J46" s="204"/>
      <c r="K46" s="204"/>
      <c r="L46" s="204"/>
      <c r="M46" s="204"/>
      <c r="N46" s="103"/>
      <c r="O46" s="180"/>
    </row>
    <row r="47" spans="2:15" ht="11.25" customHeight="1">
      <c r="B47" s="181"/>
      <c r="C47" s="217"/>
      <c r="D47" s="218"/>
      <c r="E47" s="218"/>
      <c r="F47" s="218"/>
      <c r="G47" s="218"/>
      <c r="H47" s="218"/>
      <c r="I47" s="218"/>
      <c r="J47" s="205"/>
      <c r="K47" s="205"/>
      <c r="L47" s="205"/>
      <c r="M47" s="205"/>
      <c r="N47" s="104"/>
      <c r="O47" s="182"/>
    </row>
    <row r="48" spans="2:15" ht="196.5" customHeight="1" thickBot="1">
      <c r="B48" s="181"/>
      <c r="C48" s="370" t="s">
        <v>59</v>
      </c>
      <c r="D48" s="370"/>
      <c r="E48" s="370"/>
      <c r="F48" s="370"/>
      <c r="G48" s="370"/>
      <c r="H48" s="370"/>
      <c r="I48" s="370"/>
      <c r="J48" s="370"/>
      <c r="K48" s="370"/>
      <c r="L48" s="370"/>
      <c r="M48" s="370"/>
      <c r="N48" s="165"/>
      <c r="O48" s="182"/>
    </row>
    <row r="49" spans="2:22" ht="14" thickTop="1">
      <c r="B49" s="181"/>
      <c r="C49" s="118"/>
      <c r="D49" s="119" t="s">
        <v>46</v>
      </c>
      <c r="E49" s="118"/>
      <c r="F49" s="118"/>
      <c r="G49" s="118"/>
      <c r="H49" s="118"/>
      <c r="I49" s="118"/>
      <c r="J49" s="118"/>
      <c r="K49" s="118"/>
      <c r="L49" s="118"/>
      <c r="M49" s="118"/>
      <c r="N49" s="118"/>
      <c r="O49" s="189"/>
      <c r="P49" s="190"/>
      <c r="Q49" s="190"/>
      <c r="R49" s="190"/>
      <c r="S49" s="190"/>
      <c r="T49" s="191"/>
      <c r="U49" s="191"/>
      <c r="V49" s="191"/>
    </row>
    <row r="50" spans="2:15" ht="15.5">
      <c r="B50" s="181"/>
      <c r="C50" s="286" t="s">
        <v>60</v>
      </c>
      <c r="D50" s="104"/>
      <c r="E50" s="104"/>
      <c r="F50" s="104"/>
      <c r="G50" s="113"/>
      <c r="H50" s="113"/>
      <c r="I50" s="113"/>
      <c r="J50" s="104"/>
      <c r="K50" s="104"/>
      <c r="L50" s="104"/>
      <c r="M50" s="104"/>
      <c r="N50" s="104"/>
      <c r="O50" s="182"/>
    </row>
    <row r="51" spans="2:15" ht="8.25" customHeight="1" thickBot="1">
      <c r="B51" s="181"/>
      <c r="C51" s="219"/>
      <c r="D51" s="104"/>
      <c r="E51" s="104"/>
      <c r="F51" s="104"/>
      <c r="G51" s="113"/>
      <c r="H51" s="113"/>
      <c r="I51" s="113"/>
      <c r="J51" s="104"/>
      <c r="K51" s="104"/>
      <c r="L51" s="104"/>
      <c r="M51" s="104"/>
      <c r="N51" s="104"/>
      <c r="O51" s="182"/>
    </row>
    <row r="52" spans="2:15" ht="29.5" thickBot="1">
      <c r="B52" s="181"/>
      <c r="C52" s="287" t="s">
        <v>61</v>
      </c>
      <c r="D52" s="167" t="s">
        <v>51</v>
      </c>
      <c r="E52" s="287" t="s">
        <v>62</v>
      </c>
      <c r="F52" s="133"/>
      <c r="G52" s="109"/>
      <c r="I52" s="107"/>
      <c r="J52" s="109"/>
      <c r="K52" s="109"/>
      <c r="L52" s="109"/>
      <c r="O52" s="182"/>
    </row>
    <row r="53" spans="2:15" ht="15" thickBot="1">
      <c r="B53" s="181"/>
      <c r="C53" s="226"/>
      <c r="D53" s="109"/>
      <c r="E53" s="220"/>
      <c r="F53" s="109"/>
      <c r="G53" s="107"/>
      <c r="H53" s="107"/>
      <c r="I53" s="107"/>
      <c r="J53" s="109"/>
      <c r="K53" s="109"/>
      <c r="L53" s="109"/>
      <c r="M53" s="109"/>
      <c r="N53" s="109"/>
      <c r="O53" s="182"/>
    </row>
    <row r="54" spans="2:15" ht="29.5" thickBot="1">
      <c r="B54" s="181"/>
      <c r="C54" s="287" t="s">
        <v>63</v>
      </c>
      <c r="D54" s="167" t="s">
        <v>51</v>
      </c>
      <c r="E54" s="287" t="s">
        <v>64</v>
      </c>
      <c r="F54" s="133"/>
      <c r="G54" s="109"/>
      <c r="H54" s="107"/>
      <c r="I54" s="107"/>
      <c r="J54" s="109"/>
      <c r="K54" s="109"/>
      <c r="L54" s="109"/>
      <c r="M54" s="109"/>
      <c r="N54" s="109"/>
      <c r="O54" s="182"/>
    </row>
    <row r="55" spans="2:15" ht="15" customHeight="1">
      <c r="B55" s="181"/>
      <c r="C55" s="226"/>
      <c r="D55" s="109"/>
      <c r="E55" s="109"/>
      <c r="F55" s="109"/>
      <c r="G55" s="107"/>
      <c r="H55" s="107"/>
      <c r="I55" s="107"/>
      <c r="J55" s="109"/>
      <c r="K55" s="109"/>
      <c r="L55" s="109"/>
      <c r="M55" s="109"/>
      <c r="N55" s="109"/>
      <c r="O55" s="182"/>
    </row>
    <row r="56" spans="2:15" ht="14.5">
      <c r="B56" s="181"/>
      <c r="C56" s="212" t="s">
        <v>65</v>
      </c>
      <c r="D56" s="107"/>
      <c r="E56" s="107"/>
      <c r="F56" s="107"/>
      <c r="G56" s="107"/>
      <c r="H56" s="107"/>
      <c r="I56" s="107"/>
      <c r="J56" s="107"/>
      <c r="K56" s="107"/>
      <c r="L56" s="107"/>
      <c r="M56" s="107"/>
      <c r="N56" s="107"/>
      <c r="O56" s="182"/>
    </row>
    <row r="57" spans="2:15" ht="41.25" customHeight="1" thickBot="1">
      <c r="B57" s="181"/>
      <c r="C57" s="263" t="s">
        <v>36</v>
      </c>
      <c r="D57" s="267" t="s">
        <v>66</v>
      </c>
      <c r="E57" s="354" t="s">
        <v>67</v>
      </c>
      <c r="F57" s="354"/>
      <c r="G57" s="221">
        <v>2021</v>
      </c>
      <c r="H57" s="222">
        <f>G57+1</f>
        <v>2022</v>
      </c>
      <c r="I57" s="222">
        <f>H57+1</f>
        <v>2023</v>
      </c>
      <c r="J57" s="222">
        <f>I57+1</f>
        <v>2024</v>
      </c>
      <c r="K57" s="222">
        <f>J57+1</f>
        <v>2025</v>
      </c>
      <c r="L57" s="222">
        <f>K57+1</f>
        <v>2026</v>
      </c>
      <c r="M57" s="223" t="s">
        <v>68</v>
      </c>
      <c r="N57" s="223" t="str">
        <f>CONCATENATE("Sum of Revenues Prior to ",G$19)</f>
        <v>Sum of Revenues Prior to 2021</v>
      </c>
      <c r="O57" s="182"/>
    </row>
    <row r="58" spans="2:15" ht="15" thickBot="1">
      <c r="B58" s="181"/>
      <c r="C58" s="138" t="s">
        <v>16</v>
      </c>
      <c r="D58" s="139" t="s">
        <v>45</v>
      </c>
      <c r="E58" s="365" t="s">
        <v>69</v>
      </c>
      <c r="F58" s="366"/>
      <c r="G58" s="288"/>
      <c r="H58" s="288">
        <v>234000</v>
      </c>
      <c r="I58" s="288"/>
      <c r="J58" s="288"/>
      <c r="K58" s="288"/>
      <c r="L58" s="288"/>
      <c r="M58" s="288"/>
      <c r="N58" s="289"/>
      <c r="O58" s="182"/>
    </row>
    <row r="59" spans="2:15" ht="15" thickBot="1">
      <c r="B59" s="181"/>
      <c r="C59" s="138"/>
      <c r="D59" s="139" t="s">
        <v>46</v>
      </c>
      <c r="E59" s="134"/>
      <c r="F59" s="269"/>
      <c r="G59" s="288"/>
      <c r="H59" s="288"/>
      <c r="I59" s="290"/>
      <c r="J59" s="290"/>
      <c r="K59" s="290"/>
      <c r="L59" s="290"/>
      <c r="M59" s="290"/>
      <c r="N59" s="289"/>
      <c r="O59" s="182"/>
    </row>
    <row r="60" spans="2:15" ht="15" hidden="1" thickBot="1">
      <c r="B60" s="181"/>
      <c r="C60" s="138"/>
      <c r="D60" s="139" t="s">
        <v>46</v>
      </c>
      <c r="E60" s="134"/>
      <c r="F60" s="269"/>
      <c r="G60" s="288"/>
      <c r="H60" s="288"/>
      <c r="I60" s="290"/>
      <c r="J60" s="291"/>
      <c r="K60" s="292"/>
      <c r="L60" s="292"/>
      <c r="M60" s="293"/>
      <c r="N60" s="289"/>
      <c r="O60" s="182"/>
    </row>
    <row r="61" spans="2:15" ht="15" hidden="1" thickBot="1">
      <c r="B61" s="181"/>
      <c r="C61" s="138"/>
      <c r="D61" s="139" t="s">
        <v>46</v>
      </c>
      <c r="E61" s="134"/>
      <c r="F61" s="269"/>
      <c r="G61" s="288"/>
      <c r="H61" s="288"/>
      <c r="I61" s="290"/>
      <c r="J61" s="288"/>
      <c r="K61" s="293"/>
      <c r="L61" s="293"/>
      <c r="M61" s="293"/>
      <c r="N61" s="289"/>
      <c r="O61" s="182"/>
    </row>
    <row r="62" spans="2:15" ht="15" hidden="1" thickBot="1">
      <c r="B62" s="181"/>
      <c r="C62" s="138"/>
      <c r="D62" s="139" t="s">
        <v>46</v>
      </c>
      <c r="E62" s="134"/>
      <c r="F62" s="269"/>
      <c r="G62" s="288"/>
      <c r="H62" s="288"/>
      <c r="I62" s="290"/>
      <c r="J62" s="288"/>
      <c r="K62" s="293"/>
      <c r="L62" s="293"/>
      <c r="M62" s="293"/>
      <c r="N62" s="289"/>
      <c r="O62" s="182"/>
    </row>
    <row r="63" spans="2:15" ht="15" hidden="1" thickBot="1">
      <c r="B63" s="181"/>
      <c r="C63" s="138"/>
      <c r="D63" s="139" t="s">
        <v>46</v>
      </c>
      <c r="E63" s="134"/>
      <c r="F63" s="269"/>
      <c r="G63" s="288"/>
      <c r="H63" s="288"/>
      <c r="I63" s="290"/>
      <c r="J63" s="288"/>
      <c r="K63" s="293"/>
      <c r="L63" s="293"/>
      <c r="M63" s="293"/>
      <c r="N63" s="289"/>
      <c r="O63" s="182"/>
    </row>
    <row r="64" spans="2:15" ht="13" thickBot="1">
      <c r="B64" s="181"/>
      <c r="C64" s="124"/>
      <c r="D64" s="124"/>
      <c r="E64" s="124"/>
      <c r="F64" s="124"/>
      <c r="G64" s="124"/>
      <c r="H64" s="124"/>
      <c r="I64" s="124"/>
      <c r="J64" s="125"/>
      <c r="K64" s="125"/>
      <c r="L64" s="125"/>
      <c r="M64" s="125"/>
      <c r="N64" s="104"/>
      <c r="O64" s="182"/>
    </row>
    <row r="65" spans="2:15" ht="13" thickTop="1">
      <c r="B65" s="181"/>
      <c r="C65" s="113"/>
      <c r="D65" s="113"/>
      <c r="E65" s="113"/>
      <c r="F65" s="113"/>
      <c r="G65" s="113"/>
      <c r="H65" s="113"/>
      <c r="I65" s="113"/>
      <c r="J65" s="104"/>
      <c r="K65" s="104"/>
      <c r="L65" s="104"/>
      <c r="M65" s="104"/>
      <c r="N65" s="104"/>
      <c r="O65" s="182"/>
    </row>
    <row r="66" spans="2:15" ht="15.5">
      <c r="B66" s="181"/>
      <c r="C66" s="286" t="s">
        <v>70</v>
      </c>
      <c r="D66" s="218"/>
      <c r="E66" s="218"/>
      <c r="F66" s="218"/>
      <c r="G66" s="218"/>
      <c r="H66" s="218"/>
      <c r="I66" s="218"/>
      <c r="J66" s="205"/>
      <c r="K66" s="205"/>
      <c r="L66" s="205"/>
      <c r="M66" s="205"/>
      <c r="N66" s="104"/>
      <c r="O66" s="182"/>
    </row>
    <row r="67" spans="2:15" ht="7.5" customHeight="1">
      <c r="B67" s="181"/>
      <c r="C67" s="286"/>
      <c r="D67" s="218"/>
      <c r="E67" s="218"/>
      <c r="F67" s="218"/>
      <c r="G67" s="218"/>
      <c r="H67" s="218"/>
      <c r="I67" s="218"/>
      <c r="J67" s="205"/>
      <c r="K67" s="205"/>
      <c r="L67" s="205"/>
      <c r="M67" s="205"/>
      <c r="N67" s="104"/>
      <c r="O67" s="182"/>
    </row>
    <row r="68" spans="2:35" ht="15" customHeight="1">
      <c r="B68" s="181"/>
      <c r="C68" s="371" t="s">
        <v>71</v>
      </c>
      <c r="D68" s="372"/>
      <c r="E68" s="372"/>
      <c r="F68" s="372"/>
      <c r="G68" s="372"/>
      <c r="H68" s="372"/>
      <c r="I68" s="372"/>
      <c r="J68" s="372"/>
      <c r="K68" s="372"/>
      <c r="L68" s="372"/>
      <c r="M68" s="372"/>
      <c r="N68" s="270"/>
      <c r="O68" s="192"/>
      <c r="P68" s="193"/>
      <c r="Q68" s="193"/>
      <c r="R68" s="193"/>
      <c r="S68" s="193"/>
      <c r="T68" s="104"/>
      <c r="U68" s="104"/>
      <c r="V68" s="104"/>
      <c r="W68" s="104"/>
      <c r="X68" s="104"/>
      <c r="Y68" s="104"/>
      <c r="Z68" s="104"/>
      <c r="AA68" s="104"/>
      <c r="AB68" s="104"/>
      <c r="AC68" s="104"/>
      <c r="AD68" s="104"/>
      <c r="AE68" s="104"/>
      <c r="AF68" s="104"/>
      <c r="AG68" s="104"/>
      <c r="AH68" s="104"/>
      <c r="AI68" s="104"/>
    </row>
    <row r="69" spans="2:15" ht="9" customHeight="1">
      <c r="B69" s="181"/>
      <c r="C69" s="344"/>
      <c r="D69" s="344"/>
      <c r="E69" s="344"/>
      <c r="F69" s="344"/>
      <c r="G69" s="224"/>
      <c r="H69" s="224"/>
      <c r="I69" s="224"/>
      <c r="J69" s="225"/>
      <c r="K69" s="225"/>
      <c r="L69" s="225"/>
      <c r="M69" s="225"/>
      <c r="N69" s="120"/>
      <c r="O69" s="182"/>
    </row>
    <row r="70" spans="2:15" ht="19.5" customHeight="1">
      <c r="B70" s="181"/>
      <c r="C70" s="294" t="s">
        <v>72</v>
      </c>
      <c r="D70" s="266"/>
      <c r="E70" s="266"/>
      <c r="F70" s="266"/>
      <c r="G70" s="224"/>
      <c r="H70" s="224"/>
      <c r="I70" s="224"/>
      <c r="J70" s="225"/>
      <c r="K70" s="225"/>
      <c r="L70" s="225"/>
      <c r="M70" s="225"/>
      <c r="N70" s="120"/>
      <c r="O70" s="182"/>
    </row>
    <row r="71" spans="2:15" ht="13.5" customHeight="1">
      <c r="B71" s="181"/>
      <c r="C71" s="295" t="s">
        <v>73</v>
      </c>
      <c r="D71" s="226"/>
      <c r="E71" s="363" t="s">
        <v>74</v>
      </c>
      <c r="F71" s="363"/>
      <c r="G71" s="363"/>
      <c r="H71" s="363"/>
      <c r="I71" s="363"/>
      <c r="J71" s="363"/>
      <c r="K71" s="363"/>
      <c r="L71" s="363"/>
      <c r="M71" s="363"/>
      <c r="N71" s="160"/>
      <c r="O71" s="182"/>
    </row>
    <row r="72" spans="2:15" ht="13.5" customHeight="1">
      <c r="B72" s="181"/>
      <c r="C72" s="295" t="s">
        <v>75</v>
      </c>
      <c r="D72" s="226"/>
      <c r="E72" s="348" t="s">
        <v>76</v>
      </c>
      <c r="F72" s="348"/>
      <c r="G72" s="348"/>
      <c r="H72" s="348"/>
      <c r="I72" s="348"/>
      <c r="J72" s="348"/>
      <c r="K72" s="348"/>
      <c r="L72" s="348"/>
      <c r="M72" s="348"/>
      <c r="N72" s="161"/>
      <c r="O72" s="182"/>
    </row>
    <row r="73" spans="2:15" ht="14.5">
      <c r="B73" s="181"/>
      <c r="C73" s="295" t="s">
        <v>77</v>
      </c>
      <c r="D73" s="226"/>
      <c r="E73" s="348" t="s">
        <v>78</v>
      </c>
      <c r="F73" s="328"/>
      <c r="G73" s="328"/>
      <c r="H73" s="328"/>
      <c r="I73" s="328"/>
      <c r="J73" s="328"/>
      <c r="K73" s="328"/>
      <c r="L73" s="328"/>
      <c r="M73" s="328"/>
      <c r="N73" s="159"/>
      <c r="O73" s="182"/>
    </row>
    <row r="74" spans="2:15" ht="14.5">
      <c r="B74" s="181"/>
      <c r="C74" s="361" t="s">
        <v>79</v>
      </c>
      <c r="D74" s="361"/>
      <c r="E74" s="348" t="s">
        <v>80</v>
      </c>
      <c r="F74" s="328"/>
      <c r="G74" s="328"/>
      <c r="H74" s="328"/>
      <c r="I74" s="328"/>
      <c r="J74" s="328"/>
      <c r="K74" s="328"/>
      <c r="L74" s="328"/>
      <c r="M74" s="328"/>
      <c r="N74" s="159"/>
      <c r="O74" s="182"/>
    </row>
    <row r="75" spans="2:15" ht="14.25" customHeight="1">
      <c r="B75" s="181"/>
      <c r="C75" s="360" t="s">
        <v>81</v>
      </c>
      <c r="D75" s="360"/>
      <c r="E75" s="348" t="s">
        <v>82</v>
      </c>
      <c r="F75" s="348"/>
      <c r="G75" s="348"/>
      <c r="H75" s="348"/>
      <c r="I75" s="348"/>
      <c r="J75" s="348"/>
      <c r="K75" s="348"/>
      <c r="L75" s="348"/>
      <c r="M75" s="348"/>
      <c r="N75" s="161"/>
      <c r="O75" s="182"/>
    </row>
    <row r="76" spans="2:15" ht="14.5">
      <c r="B76" s="181"/>
      <c r="C76" s="361" t="s">
        <v>83</v>
      </c>
      <c r="D76" s="361"/>
      <c r="E76" s="348"/>
      <c r="F76" s="328"/>
      <c r="G76" s="328"/>
      <c r="H76" s="328"/>
      <c r="I76" s="328"/>
      <c r="J76" s="328"/>
      <c r="K76" s="328"/>
      <c r="L76" s="328"/>
      <c r="M76" s="328"/>
      <c r="N76" s="159"/>
      <c r="O76" s="182"/>
    </row>
    <row r="77" spans="2:15" ht="15" customHeight="1">
      <c r="B77" s="181"/>
      <c r="C77" s="362" t="s">
        <v>84</v>
      </c>
      <c r="D77" s="362"/>
      <c r="E77" s="348" t="s">
        <v>85</v>
      </c>
      <c r="F77" s="328"/>
      <c r="G77" s="328"/>
      <c r="H77" s="328"/>
      <c r="I77" s="328"/>
      <c r="J77" s="328"/>
      <c r="K77" s="328"/>
      <c r="L77" s="328"/>
      <c r="M77" s="328"/>
      <c r="N77" s="159"/>
      <c r="O77" s="182"/>
    </row>
    <row r="78" spans="2:15" ht="14.5">
      <c r="B78" s="181"/>
      <c r="C78" s="266"/>
      <c r="D78" s="266"/>
      <c r="E78" s="262"/>
      <c r="F78" s="262"/>
      <c r="G78" s="211"/>
      <c r="H78" s="211"/>
      <c r="I78" s="211"/>
      <c r="J78" s="227"/>
      <c r="K78" s="227"/>
      <c r="L78" s="227"/>
      <c r="M78" s="227"/>
      <c r="N78" s="121"/>
      <c r="O78" s="182"/>
    </row>
    <row r="79" spans="2:15" ht="14.5" thickBot="1">
      <c r="B79" s="181"/>
      <c r="C79" s="228" t="s">
        <v>86</v>
      </c>
      <c r="D79" s="109"/>
      <c r="E79" s="109"/>
      <c r="F79" s="109"/>
      <c r="G79" s="107"/>
      <c r="H79" s="107"/>
      <c r="I79" s="107"/>
      <c r="J79" s="109"/>
      <c r="K79" s="109"/>
      <c r="L79" s="109"/>
      <c r="M79" s="109"/>
      <c r="N79" s="109"/>
      <c r="O79" s="182"/>
    </row>
    <row r="80" spans="2:15" ht="14.5" thickBot="1">
      <c r="B80" s="181"/>
      <c r="C80" s="210" t="s">
        <v>87</v>
      </c>
      <c r="D80" s="109"/>
      <c r="E80" s="137" t="s">
        <v>16</v>
      </c>
      <c r="F80" s="109"/>
      <c r="G80" s="210" t="s">
        <v>88</v>
      </c>
      <c r="H80" s="107"/>
      <c r="I80" s="140" t="s">
        <v>46</v>
      </c>
      <c r="J80" s="109"/>
      <c r="K80" s="109"/>
      <c r="L80" s="109"/>
      <c r="M80" s="109"/>
      <c r="N80" s="109"/>
      <c r="O80" s="182"/>
    </row>
    <row r="81" spans="2:15" ht="43" thickBot="1">
      <c r="B81" s="181"/>
      <c r="C81" s="334" t="s">
        <v>89</v>
      </c>
      <c r="D81" s="334"/>
      <c r="E81" s="335" t="s">
        <v>90</v>
      </c>
      <c r="F81" s="335"/>
      <c r="G81" s="221">
        <f>$G$57</f>
        <v>2021</v>
      </c>
      <c r="H81" s="222">
        <f>G81+1</f>
        <v>2022</v>
      </c>
      <c r="I81" s="222">
        <f>H81+1</f>
        <v>2023</v>
      </c>
      <c r="J81" s="222">
        <f>I81+1</f>
        <v>2024</v>
      </c>
      <c r="K81" s="222">
        <f>J81+1</f>
        <v>2025</v>
      </c>
      <c r="L81" s="222">
        <f>K81+1</f>
        <v>2026</v>
      </c>
      <c r="M81" s="223" t="s">
        <v>68</v>
      </c>
      <c r="N81" s="223" t="str">
        <f>CONCATENATE("Sum of Expenditures Prior to ",G$19)</f>
        <v>Sum of Expenditures Prior to 2021</v>
      </c>
      <c r="O81" s="182"/>
    </row>
    <row r="82" spans="2:15" ht="15" thickBot="1">
      <c r="B82" s="181"/>
      <c r="C82" s="296" t="s">
        <v>73</v>
      </c>
      <c r="D82" s="229"/>
      <c r="E82" s="135" t="s">
        <v>91</v>
      </c>
      <c r="F82" s="136"/>
      <c r="G82" s="297">
        <v>9000</v>
      </c>
      <c r="H82" s="288"/>
      <c r="I82" s="290"/>
      <c r="J82" s="288"/>
      <c r="K82" s="288"/>
      <c r="L82" s="288"/>
      <c r="M82" s="288"/>
      <c r="N82" s="289"/>
      <c r="O82" s="182"/>
    </row>
    <row r="83" spans="2:15" ht="15" thickBot="1">
      <c r="B83" s="181"/>
      <c r="C83" s="296" t="s">
        <v>75</v>
      </c>
      <c r="D83" s="229"/>
      <c r="E83" s="135"/>
      <c r="F83" s="136"/>
      <c r="G83" s="297"/>
      <c r="H83" s="288"/>
      <c r="I83" s="290"/>
      <c r="J83" s="288"/>
      <c r="K83" s="288"/>
      <c r="L83" s="288"/>
      <c r="M83" s="288"/>
      <c r="N83" s="289"/>
      <c r="O83" s="182"/>
    </row>
    <row r="84" spans="2:15" ht="15" thickBot="1">
      <c r="B84" s="181"/>
      <c r="C84" s="296" t="s">
        <v>77</v>
      </c>
      <c r="D84" s="229"/>
      <c r="E84" s="135"/>
      <c r="F84" s="136"/>
      <c r="G84" s="297"/>
      <c r="H84" s="288"/>
      <c r="I84" s="290"/>
      <c r="J84" s="288"/>
      <c r="K84" s="288"/>
      <c r="L84" s="288"/>
      <c r="M84" s="288"/>
      <c r="N84" s="289"/>
      <c r="O84" s="182"/>
    </row>
    <row r="85" spans="2:15" ht="14.25" customHeight="1" thickBot="1">
      <c r="B85" s="181"/>
      <c r="C85" s="345" t="s">
        <v>79</v>
      </c>
      <c r="D85" s="346"/>
      <c r="E85" s="135"/>
      <c r="F85" s="136"/>
      <c r="G85" s="297"/>
      <c r="H85" s="288"/>
      <c r="I85" s="290"/>
      <c r="J85" s="288"/>
      <c r="K85" s="288"/>
      <c r="L85" s="288"/>
      <c r="M85" s="288"/>
      <c r="N85" s="289"/>
      <c r="O85" s="182"/>
    </row>
    <row r="86" spans="2:15" ht="15" customHeight="1" thickBot="1">
      <c r="B86" s="181"/>
      <c r="C86" s="349" t="s">
        <v>81</v>
      </c>
      <c r="D86" s="350"/>
      <c r="E86" s="135"/>
      <c r="F86" s="136"/>
      <c r="G86" s="297"/>
      <c r="H86" s="288"/>
      <c r="I86" s="290"/>
      <c r="J86" s="288"/>
      <c r="K86" s="288"/>
      <c r="L86" s="288"/>
      <c r="M86" s="288"/>
      <c r="N86" s="289"/>
      <c r="O86" s="182"/>
    </row>
    <row r="87" spans="2:15" ht="14.25" customHeight="1" thickBot="1">
      <c r="B87" s="181"/>
      <c r="C87" s="345" t="s">
        <v>83</v>
      </c>
      <c r="D87" s="346"/>
      <c r="E87" s="135"/>
      <c r="F87" s="136"/>
      <c r="G87" s="297"/>
      <c r="H87" s="288"/>
      <c r="I87" s="290"/>
      <c r="J87" s="288"/>
      <c r="K87" s="288"/>
      <c r="L87" s="288"/>
      <c r="M87" s="288"/>
      <c r="N87" s="289"/>
      <c r="O87" s="182"/>
    </row>
    <row r="88" spans="2:15" ht="15" thickBot="1">
      <c r="B88" s="181"/>
      <c r="C88" s="351" t="s">
        <v>84</v>
      </c>
      <c r="D88" s="352"/>
      <c r="E88" s="135"/>
      <c r="F88" s="136"/>
      <c r="G88" s="297"/>
      <c r="H88" s="288"/>
      <c r="I88" s="290"/>
      <c r="J88" s="288"/>
      <c r="K88" s="288"/>
      <c r="L88" s="288"/>
      <c r="M88" s="288"/>
      <c r="N88" s="289"/>
      <c r="O88" s="182"/>
    </row>
    <row r="89" spans="2:15" ht="14">
      <c r="B89" s="181"/>
      <c r="C89" s="107"/>
      <c r="D89" s="107"/>
      <c r="E89" s="107"/>
      <c r="F89" s="107"/>
      <c r="G89" s="107"/>
      <c r="H89" s="107"/>
      <c r="I89" s="107"/>
      <c r="J89" s="109"/>
      <c r="K89" s="109"/>
      <c r="L89" s="109"/>
      <c r="M89" s="109"/>
      <c r="N89" s="109"/>
      <c r="O89" s="182"/>
    </row>
    <row r="90" spans="2:15" ht="14.5" thickBot="1">
      <c r="B90" s="181"/>
      <c r="C90" s="228" t="s">
        <v>92</v>
      </c>
      <c r="D90" s="220"/>
      <c r="E90" s="109"/>
      <c r="F90" s="109"/>
      <c r="G90" s="107"/>
      <c r="H90" s="107"/>
      <c r="I90" s="107"/>
      <c r="J90" s="109"/>
      <c r="K90" s="109"/>
      <c r="L90" s="109"/>
      <c r="M90" s="109"/>
      <c r="N90" s="109"/>
      <c r="O90" s="182"/>
    </row>
    <row r="91" spans="2:15" ht="14.5" thickBot="1">
      <c r="B91" s="181"/>
      <c r="C91" s="210" t="s">
        <v>87</v>
      </c>
      <c r="D91" s="220"/>
      <c r="E91" s="137"/>
      <c r="F91" s="109"/>
      <c r="G91" s="210" t="s">
        <v>88</v>
      </c>
      <c r="H91" s="107"/>
      <c r="I91" s="141" t="s">
        <v>46</v>
      </c>
      <c r="J91" s="109"/>
      <c r="K91" s="109"/>
      <c r="L91" s="109"/>
      <c r="M91" s="109"/>
      <c r="N91" s="109"/>
      <c r="O91" s="182"/>
    </row>
    <row r="92" spans="2:15" ht="43" thickBot="1">
      <c r="B92" s="181"/>
      <c r="C92" s="334" t="s">
        <v>89</v>
      </c>
      <c r="D92" s="334"/>
      <c r="E92" s="335" t="s">
        <v>90</v>
      </c>
      <c r="F92" s="335"/>
      <c r="G92" s="221">
        <f>$G$57</f>
        <v>2021</v>
      </c>
      <c r="H92" s="222">
        <f>G92+1</f>
        <v>2022</v>
      </c>
      <c r="I92" s="222">
        <f>H92+1</f>
        <v>2023</v>
      </c>
      <c r="J92" s="222">
        <f>I92+1</f>
        <v>2024</v>
      </c>
      <c r="K92" s="222">
        <f>J92+1</f>
        <v>2025</v>
      </c>
      <c r="L92" s="222">
        <f>K92+1</f>
        <v>2026</v>
      </c>
      <c r="M92" s="223" t="s">
        <v>68</v>
      </c>
      <c r="N92" s="223" t="str">
        <f>CONCATENATE("Sum of Expenditures Prior to ",G$19)</f>
        <v>Sum of Expenditures Prior to 2021</v>
      </c>
      <c r="O92" s="182"/>
    </row>
    <row r="93" spans="2:15" ht="15" thickBot="1">
      <c r="B93" s="181"/>
      <c r="C93" s="296" t="s">
        <v>73</v>
      </c>
      <c r="D93" s="229"/>
      <c r="E93" s="135"/>
      <c r="F93" s="136"/>
      <c r="G93" s="297"/>
      <c r="H93" s="288"/>
      <c r="I93" s="290"/>
      <c r="J93" s="288"/>
      <c r="K93" s="288"/>
      <c r="L93" s="288"/>
      <c r="M93" s="288"/>
      <c r="N93" s="289"/>
      <c r="O93" s="182"/>
    </row>
    <row r="94" spans="2:15" ht="15" thickBot="1">
      <c r="B94" s="181"/>
      <c r="C94" s="296" t="s">
        <v>75</v>
      </c>
      <c r="D94" s="229"/>
      <c r="E94" s="135"/>
      <c r="F94" s="136"/>
      <c r="G94" s="297"/>
      <c r="H94" s="288"/>
      <c r="I94" s="290"/>
      <c r="J94" s="288"/>
      <c r="K94" s="288"/>
      <c r="L94" s="288"/>
      <c r="M94" s="288"/>
      <c r="N94" s="289"/>
      <c r="O94" s="182"/>
    </row>
    <row r="95" spans="2:15" ht="15" thickBot="1">
      <c r="B95" s="181"/>
      <c r="C95" s="296" t="s">
        <v>77</v>
      </c>
      <c r="D95" s="229"/>
      <c r="E95" s="135"/>
      <c r="F95" s="136"/>
      <c r="G95" s="297"/>
      <c r="H95" s="288"/>
      <c r="I95" s="290"/>
      <c r="J95" s="288"/>
      <c r="K95" s="288"/>
      <c r="L95" s="288"/>
      <c r="M95" s="288"/>
      <c r="N95" s="289"/>
      <c r="O95" s="182"/>
    </row>
    <row r="96" spans="2:15" ht="15" thickBot="1">
      <c r="B96" s="181"/>
      <c r="C96" s="345" t="s">
        <v>79</v>
      </c>
      <c r="D96" s="346"/>
      <c r="E96" s="135"/>
      <c r="F96" s="136"/>
      <c r="G96" s="297"/>
      <c r="H96" s="288"/>
      <c r="I96" s="290"/>
      <c r="J96" s="288"/>
      <c r="K96" s="288"/>
      <c r="L96" s="288"/>
      <c r="M96" s="288"/>
      <c r="N96" s="289"/>
      <c r="O96" s="182"/>
    </row>
    <row r="97" spans="2:15" ht="15" thickBot="1">
      <c r="B97" s="181"/>
      <c r="C97" s="349" t="s">
        <v>81</v>
      </c>
      <c r="D97" s="350"/>
      <c r="E97" s="135"/>
      <c r="F97" s="136"/>
      <c r="G97" s="297"/>
      <c r="H97" s="288"/>
      <c r="I97" s="290"/>
      <c r="J97" s="288"/>
      <c r="K97" s="288"/>
      <c r="L97" s="288"/>
      <c r="M97" s="288"/>
      <c r="N97" s="289"/>
      <c r="O97" s="182"/>
    </row>
    <row r="98" spans="2:15" ht="15" thickBot="1">
      <c r="B98" s="181"/>
      <c r="C98" s="345" t="s">
        <v>83</v>
      </c>
      <c r="D98" s="346"/>
      <c r="E98" s="135"/>
      <c r="F98" s="136"/>
      <c r="G98" s="297"/>
      <c r="H98" s="288"/>
      <c r="I98" s="290"/>
      <c r="J98" s="288"/>
      <c r="K98" s="288"/>
      <c r="L98" s="288"/>
      <c r="M98" s="288"/>
      <c r="N98" s="289"/>
      <c r="O98" s="182"/>
    </row>
    <row r="99" spans="2:15" ht="15" thickBot="1">
      <c r="B99" s="181"/>
      <c r="C99" s="351" t="s">
        <v>84</v>
      </c>
      <c r="D99" s="352"/>
      <c r="E99" s="135"/>
      <c r="F99" s="136"/>
      <c r="G99" s="297"/>
      <c r="H99" s="288"/>
      <c r="I99" s="290"/>
      <c r="J99" s="288"/>
      <c r="K99" s="288"/>
      <c r="L99" s="288"/>
      <c r="M99" s="288"/>
      <c r="N99" s="289"/>
      <c r="O99" s="182"/>
    </row>
    <row r="100" spans="2:15" ht="14" hidden="1">
      <c r="B100" s="181"/>
      <c r="C100" s="107"/>
      <c r="D100" s="107"/>
      <c r="E100" s="107"/>
      <c r="F100" s="107"/>
      <c r="G100" s="107"/>
      <c r="H100" s="107"/>
      <c r="I100" s="107"/>
      <c r="J100" s="109"/>
      <c r="K100" s="109"/>
      <c r="L100" s="109"/>
      <c r="M100" s="109"/>
      <c r="N100" s="109"/>
      <c r="O100" s="182"/>
    </row>
    <row r="101" spans="2:15" ht="14.5" hidden="1" thickBot="1">
      <c r="B101" s="181"/>
      <c r="C101" s="228" t="s">
        <v>93</v>
      </c>
      <c r="D101" s="220"/>
      <c r="E101" s="109"/>
      <c r="F101" s="109"/>
      <c r="G101" s="107"/>
      <c r="H101" s="107"/>
      <c r="I101" s="107"/>
      <c r="J101" s="109"/>
      <c r="K101" s="109"/>
      <c r="L101" s="109"/>
      <c r="M101" s="109"/>
      <c r="N101" s="109"/>
      <c r="O101" s="182"/>
    </row>
    <row r="102" spans="2:15" ht="14.5" hidden="1" thickBot="1">
      <c r="B102" s="181"/>
      <c r="C102" s="210" t="s">
        <v>87</v>
      </c>
      <c r="D102" s="220"/>
      <c r="E102" s="137"/>
      <c r="F102" s="109"/>
      <c r="G102" s="210" t="s">
        <v>88</v>
      </c>
      <c r="H102" s="107"/>
      <c r="I102" s="141" t="s">
        <v>46</v>
      </c>
      <c r="J102" s="109"/>
      <c r="K102" s="109"/>
      <c r="L102" s="109"/>
      <c r="M102" s="109"/>
      <c r="N102" s="109"/>
      <c r="O102" s="182"/>
    </row>
    <row r="103" spans="2:15" ht="43" hidden="1" thickBot="1">
      <c r="B103" s="181"/>
      <c r="C103" s="334" t="s">
        <v>89</v>
      </c>
      <c r="D103" s="334"/>
      <c r="E103" s="335" t="s">
        <v>90</v>
      </c>
      <c r="F103" s="335"/>
      <c r="G103" s="221">
        <f>$G$57</f>
        <v>2021</v>
      </c>
      <c r="H103" s="222">
        <f>G103+1</f>
        <v>2022</v>
      </c>
      <c r="I103" s="222">
        <f>H103+1</f>
        <v>2023</v>
      </c>
      <c r="J103" s="222">
        <f>I103+1</f>
        <v>2024</v>
      </c>
      <c r="K103" s="222"/>
      <c r="L103" s="222"/>
      <c r="M103" s="223" t="s">
        <v>68</v>
      </c>
      <c r="N103" s="223" t="str">
        <f>CONCATENATE("Sum of Expenditures Prior to ",G$19)</f>
        <v>Sum of Expenditures Prior to 2021</v>
      </c>
      <c r="O103" s="182"/>
    </row>
    <row r="104" spans="2:15" ht="15" hidden="1" thickBot="1">
      <c r="B104" s="181"/>
      <c r="C104" s="296" t="s">
        <v>73</v>
      </c>
      <c r="D104" s="229"/>
      <c r="E104" s="135"/>
      <c r="F104" s="136"/>
      <c r="G104" s="297"/>
      <c r="H104" s="288"/>
      <c r="I104" s="290"/>
      <c r="J104" s="288"/>
      <c r="K104" s="288"/>
      <c r="L104" s="288"/>
      <c r="M104" s="288"/>
      <c r="N104" s="289"/>
      <c r="O104" s="182"/>
    </row>
    <row r="105" spans="2:15" ht="15" hidden="1" thickBot="1">
      <c r="B105" s="181"/>
      <c r="C105" s="296" t="s">
        <v>75</v>
      </c>
      <c r="D105" s="229"/>
      <c r="E105" s="135"/>
      <c r="F105" s="136"/>
      <c r="G105" s="297"/>
      <c r="H105" s="288"/>
      <c r="I105" s="290"/>
      <c r="J105" s="288"/>
      <c r="K105" s="288"/>
      <c r="L105" s="288"/>
      <c r="M105" s="288"/>
      <c r="N105" s="289"/>
      <c r="O105" s="182"/>
    </row>
    <row r="106" spans="2:15" ht="15" hidden="1" thickBot="1">
      <c r="B106" s="181"/>
      <c r="C106" s="296" t="s">
        <v>77</v>
      </c>
      <c r="D106" s="229"/>
      <c r="E106" s="135"/>
      <c r="F106" s="136"/>
      <c r="G106" s="297"/>
      <c r="H106" s="288"/>
      <c r="I106" s="290"/>
      <c r="J106" s="288"/>
      <c r="K106" s="288"/>
      <c r="L106" s="288"/>
      <c r="M106" s="288"/>
      <c r="N106" s="289"/>
      <c r="O106" s="182"/>
    </row>
    <row r="107" spans="2:15" ht="15" hidden="1" thickBot="1">
      <c r="B107" s="181"/>
      <c r="C107" s="345" t="s">
        <v>79</v>
      </c>
      <c r="D107" s="346"/>
      <c r="E107" s="135"/>
      <c r="F107" s="136"/>
      <c r="G107" s="297"/>
      <c r="H107" s="288"/>
      <c r="I107" s="290"/>
      <c r="J107" s="288"/>
      <c r="K107" s="288"/>
      <c r="L107" s="288"/>
      <c r="M107" s="288"/>
      <c r="N107" s="289"/>
      <c r="O107" s="182"/>
    </row>
    <row r="108" spans="2:15" ht="15" hidden="1" thickBot="1">
      <c r="B108" s="181"/>
      <c r="C108" s="349" t="s">
        <v>81</v>
      </c>
      <c r="D108" s="350"/>
      <c r="E108" s="135"/>
      <c r="F108" s="136"/>
      <c r="G108" s="297"/>
      <c r="H108" s="288"/>
      <c r="I108" s="290"/>
      <c r="J108" s="288"/>
      <c r="K108" s="288"/>
      <c r="L108" s="288"/>
      <c r="M108" s="288"/>
      <c r="N108" s="289"/>
      <c r="O108" s="182"/>
    </row>
    <row r="109" spans="2:15" ht="15" hidden="1" thickBot="1">
      <c r="B109" s="181"/>
      <c r="C109" s="345" t="s">
        <v>83</v>
      </c>
      <c r="D109" s="346"/>
      <c r="E109" s="135"/>
      <c r="F109" s="136"/>
      <c r="G109" s="297"/>
      <c r="H109" s="288"/>
      <c r="I109" s="290"/>
      <c r="J109" s="288"/>
      <c r="K109" s="288"/>
      <c r="L109" s="288"/>
      <c r="M109" s="288"/>
      <c r="N109" s="289"/>
      <c r="O109" s="182"/>
    </row>
    <row r="110" spans="2:15" ht="15" hidden="1" thickBot="1">
      <c r="B110" s="181"/>
      <c r="C110" s="351" t="s">
        <v>84</v>
      </c>
      <c r="D110" s="352"/>
      <c r="E110" s="135"/>
      <c r="F110" s="136"/>
      <c r="G110" s="297"/>
      <c r="H110" s="288"/>
      <c r="I110" s="290"/>
      <c r="J110" s="288"/>
      <c r="K110" s="288"/>
      <c r="L110" s="288"/>
      <c r="M110" s="288"/>
      <c r="N110" s="289"/>
      <c r="O110" s="182"/>
    </row>
    <row r="111" spans="2:15" ht="14" hidden="1">
      <c r="B111" s="181"/>
      <c r="C111" s="107"/>
      <c r="D111" s="107"/>
      <c r="E111" s="107"/>
      <c r="F111" s="107"/>
      <c r="G111" s="107"/>
      <c r="H111" s="107"/>
      <c r="I111" s="107"/>
      <c r="J111" s="109"/>
      <c r="K111" s="109"/>
      <c r="L111" s="109"/>
      <c r="M111" s="109"/>
      <c r="N111" s="109"/>
      <c r="O111" s="182"/>
    </row>
    <row r="112" spans="2:15" ht="13.5" hidden="1" thickBot="1">
      <c r="B112" s="181"/>
      <c r="C112" s="230" t="s">
        <v>94</v>
      </c>
      <c r="D112" s="205"/>
      <c r="E112" s="104"/>
      <c r="F112" s="104"/>
      <c r="G112" s="113"/>
      <c r="H112" s="113"/>
      <c r="I112" s="113"/>
      <c r="J112" s="104"/>
      <c r="K112" s="104"/>
      <c r="L112" s="104"/>
      <c r="M112" s="104"/>
      <c r="N112" s="104"/>
      <c r="O112" s="182"/>
    </row>
    <row r="113" spans="2:15" ht="14.5" hidden="1" thickBot="1">
      <c r="B113" s="181"/>
      <c r="C113" s="231" t="s">
        <v>87</v>
      </c>
      <c r="D113" s="205"/>
      <c r="E113" s="153"/>
      <c r="F113" s="104"/>
      <c r="G113" s="210" t="s">
        <v>88</v>
      </c>
      <c r="H113" s="113"/>
      <c r="I113" s="154" t="s">
        <v>46</v>
      </c>
      <c r="J113" s="104"/>
      <c r="K113" s="104"/>
      <c r="L113" s="104"/>
      <c r="M113" s="104"/>
      <c r="N113" s="104"/>
      <c r="O113" s="182"/>
    </row>
    <row r="114" spans="2:15" ht="42.5" hidden="1" thickBot="1">
      <c r="B114" s="181"/>
      <c r="C114" s="334" t="s">
        <v>89</v>
      </c>
      <c r="D114" s="334"/>
      <c r="E114" s="335" t="s">
        <v>90</v>
      </c>
      <c r="F114" s="335"/>
      <c r="G114" s="235">
        <f>$G$57</f>
        <v>2021</v>
      </c>
      <c r="H114" s="236">
        <f>G114+1</f>
        <v>2022</v>
      </c>
      <c r="I114" s="236">
        <f>H114+1</f>
        <v>2023</v>
      </c>
      <c r="J114" s="236">
        <f>I114+1</f>
        <v>2024</v>
      </c>
      <c r="K114" s="236"/>
      <c r="L114" s="236"/>
      <c r="M114" s="237" t="s">
        <v>68</v>
      </c>
      <c r="N114" s="223" t="str">
        <f>CONCATENATE("Sum of Expenditures Prior to ",G$19)</f>
        <v>Sum of Expenditures Prior to 2021</v>
      </c>
      <c r="O114" s="182"/>
    </row>
    <row r="115" spans="2:15" ht="15" hidden="1" thickBot="1">
      <c r="B115" s="181"/>
      <c r="C115" s="232" t="s">
        <v>73</v>
      </c>
      <c r="D115" s="233"/>
      <c r="E115" s="151"/>
      <c r="F115" s="152"/>
      <c r="G115" s="297"/>
      <c r="H115" s="288"/>
      <c r="I115" s="290"/>
      <c r="J115" s="288"/>
      <c r="K115" s="288"/>
      <c r="L115" s="288"/>
      <c r="M115" s="288"/>
      <c r="N115" s="289"/>
      <c r="O115" s="182"/>
    </row>
    <row r="116" spans="2:15" ht="15" hidden="1" thickBot="1">
      <c r="B116" s="181"/>
      <c r="C116" s="232" t="s">
        <v>75</v>
      </c>
      <c r="D116" s="233"/>
      <c r="E116" s="151"/>
      <c r="F116" s="152"/>
      <c r="G116" s="297"/>
      <c r="H116" s="288"/>
      <c r="I116" s="290"/>
      <c r="J116" s="288"/>
      <c r="K116" s="288"/>
      <c r="L116" s="288"/>
      <c r="M116" s="288"/>
      <c r="N116" s="289"/>
      <c r="O116" s="182"/>
    </row>
    <row r="117" spans="2:15" ht="15" hidden="1" thickBot="1">
      <c r="B117" s="181"/>
      <c r="C117" s="232" t="s">
        <v>77</v>
      </c>
      <c r="D117" s="233"/>
      <c r="E117" s="151"/>
      <c r="F117" s="152"/>
      <c r="G117" s="297"/>
      <c r="H117" s="288"/>
      <c r="I117" s="290"/>
      <c r="J117" s="288"/>
      <c r="K117" s="288"/>
      <c r="L117" s="288"/>
      <c r="M117" s="288"/>
      <c r="N117" s="289"/>
      <c r="O117" s="182"/>
    </row>
    <row r="118" spans="2:15" ht="15" hidden="1" thickBot="1">
      <c r="B118" s="181"/>
      <c r="C118" s="336" t="s">
        <v>79</v>
      </c>
      <c r="D118" s="337"/>
      <c r="E118" s="151"/>
      <c r="F118" s="152"/>
      <c r="G118" s="297"/>
      <c r="H118" s="288"/>
      <c r="I118" s="290"/>
      <c r="J118" s="288"/>
      <c r="K118" s="288"/>
      <c r="L118" s="288"/>
      <c r="M118" s="288"/>
      <c r="N118" s="289"/>
      <c r="O118" s="182"/>
    </row>
    <row r="119" spans="2:15" ht="15" hidden="1" thickBot="1">
      <c r="B119" s="181"/>
      <c r="C119" s="338" t="s">
        <v>81</v>
      </c>
      <c r="D119" s="339"/>
      <c r="E119" s="151"/>
      <c r="F119" s="152"/>
      <c r="G119" s="297"/>
      <c r="H119" s="288"/>
      <c r="I119" s="290"/>
      <c r="J119" s="288"/>
      <c r="K119" s="288"/>
      <c r="L119" s="288"/>
      <c r="M119" s="288"/>
      <c r="N119" s="289"/>
      <c r="O119" s="182"/>
    </row>
    <row r="120" spans="2:15" ht="15" hidden="1" thickBot="1">
      <c r="B120" s="181"/>
      <c r="C120" s="336" t="s">
        <v>83</v>
      </c>
      <c r="D120" s="337"/>
      <c r="E120" s="151"/>
      <c r="F120" s="152"/>
      <c r="G120" s="297"/>
      <c r="H120" s="288"/>
      <c r="I120" s="290"/>
      <c r="J120" s="288"/>
      <c r="K120" s="288"/>
      <c r="L120" s="288"/>
      <c r="M120" s="288"/>
      <c r="N120" s="289"/>
      <c r="O120" s="182"/>
    </row>
    <row r="121" spans="2:15" ht="15" hidden="1" thickBot="1">
      <c r="B121" s="181"/>
      <c r="C121" s="340" t="s">
        <v>84</v>
      </c>
      <c r="D121" s="341"/>
      <c r="E121" s="151"/>
      <c r="F121" s="152"/>
      <c r="G121" s="297"/>
      <c r="H121" s="288"/>
      <c r="I121" s="290"/>
      <c r="J121" s="288"/>
      <c r="K121" s="288"/>
      <c r="L121" s="288"/>
      <c r="M121" s="288"/>
      <c r="N121" s="289"/>
      <c r="O121" s="182"/>
    </row>
    <row r="122" spans="2:15" ht="13.5" hidden="1">
      <c r="B122" s="181"/>
      <c r="C122" s="234"/>
      <c r="D122" s="234"/>
      <c r="E122" s="104"/>
      <c r="F122" s="104"/>
      <c r="G122" s="113"/>
      <c r="H122" s="113"/>
      <c r="I122" s="113"/>
      <c r="J122" s="104"/>
      <c r="K122" s="104"/>
      <c r="L122" s="104"/>
      <c r="M122" s="104"/>
      <c r="N122" s="104"/>
      <c r="O122" s="182"/>
    </row>
    <row r="123" spans="2:15" ht="13.5" hidden="1" thickBot="1">
      <c r="B123" s="181"/>
      <c r="C123" s="230" t="s">
        <v>95</v>
      </c>
      <c r="D123" s="205"/>
      <c r="E123" s="104"/>
      <c r="F123" s="104"/>
      <c r="G123" s="113"/>
      <c r="H123" s="113"/>
      <c r="I123" s="113"/>
      <c r="J123" s="104"/>
      <c r="K123" s="104"/>
      <c r="L123" s="104"/>
      <c r="M123" s="104"/>
      <c r="N123" s="104"/>
      <c r="O123" s="182"/>
    </row>
    <row r="124" spans="2:15" ht="14.5" hidden="1" thickBot="1">
      <c r="B124" s="181"/>
      <c r="C124" s="231" t="s">
        <v>87</v>
      </c>
      <c r="D124" s="205"/>
      <c r="E124" s="153"/>
      <c r="F124" s="104"/>
      <c r="G124" s="210" t="s">
        <v>88</v>
      </c>
      <c r="H124" s="113"/>
      <c r="I124" s="154" t="s">
        <v>46</v>
      </c>
      <c r="J124" s="104"/>
      <c r="K124" s="104"/>
      <c r="L124" s="104"/>
      <c r="M124" s="104"/>
      <c r="N124" s="104"/>
      <c r="O124" s="182"/>
    </row>
    <row r="125" spans="2:15" ht="42.5" hidden="1" thickBot="1">
      <c r="B125" s="181"/>
      <c r="C125" s="334" t="s">
        <v>89</v>
      </c>
      <c r="D125" s="334"/>
      <c r="E125" s="335" t="s">
        <v>90</v>
      </c>
      <c r="F125" s="335"/>
      <c r="G125" s="235">
        <f>$G$57</f>
        <v>2021</v>
      </c>
      <c r="H125" s="236">
        <f>G125+1</f>
        <v>2022</v>
      </c>
      <c r="I125" s="236">
        <f>H125+1</f>
        <v>2023</v>
      </c>
      <c r="J125" s="236">
        <f>I125+1</f>
        <v>2024</v>
      </c>
      <c r="K125" s="236"/>
      <c r="L125" s="236"/>
      <c r="M125" s="237" t="s">
        <v>68</v>
      </c>
      <c r="N125" s="223" t="str">
        <f>CONCATENATE("Sum of Expenditures Prior to ",G$19)</f>
        <v>Sum of Expenditures Prior to 2021</v>
      </c>
      <c r="O125" s="182"/>
    </row>
    <row r="126" spans="2:15" ht="15" hidden="1" thickBot="1">
      <c r="B126" s="181"/>
      <c r="C126" s="232" t="s">
        <v>73</v>
      </c>
      <c r="D126" s="233"/>
      <c r="E126" s="151"/>
      <c r="F126" s="152"/>
      <c r="G126" s="297"/>
      <c r="H126" s="288"/>
      <c r="I126" s="290"/>
      <c r="J126" s="288"/>
      <c r="K126" s="288"/>
      <c r="L126" s="288"/>
      <c r="M126" s="288"/>
      <c r="N126" s="289"/>
      <c r="O126" s="182"/>
    </row>
    <row r="127" spans="2:15" ht="15" hidden="1" thickBot="1">
      <c r="B127" s="181"/>
      <c r="C127" s="232" t="s">
        <v>75</v>
      </c>
      <c r="D127" s="233"/>
      <c r="E127" s="151"/>
      <c r="F127" s="152"/>
      <c r="G127" s="297"/>
      <c r="H127" s="288"/>
      <c r="I127" s="290"/>
      <c r="J127" s="288"/>
      <c r="K127" s="288"/>
      <c r="L127" s="288"/>
      <c r="M127" s="288"/>
      <c r="N127" s="289"/>
      <c r="O127" s="182"/>
    </row>
    <row r="128" spans="2:15" ht="15" hidden="1" thickBot="1">
      <c r="B128" s="181"/>
      <c r="C128" s="232" t="s">
        <v>77</v>
      </c>
      <c r="D128" s="233"/>
      <c r="E128" s="151"/>
      <c r="F128" s="152"/>
      <c r="G128" s="297"/>
      <c r="H128" s="288"/>
      <c r="I128" s="290"/>
      <c r="J128" s="288"/>
      <c r="K128" s="288"/>
      <c r="L128" s="288"/>
      <c r="M128" s="288"/>
      <c r="N128" s="289"/>
      <c r="O128" s="182"/>
    </row>
    <row r="129" spans="2:15" ht="15" hidden="1" thickBot="1">
      <c r="B129" s="181"/>
      <c r="C129" s="336" t="s">
        <v>79</v>
      </c>
      <c r="D129" s="337"/>
      <c r="E129" s="151"/>
      <c r="F129" s="152"/>
      <c r="G129" s="297"/>
      <c r="H129" s="288"/>
      <c r="I129" s="290"/>
      <c r="J129" s="288"/>
      <c r="K129" s="288"/>
      <c r="L129" s="288"/>
      <c r="M129" s="288"/>
      <c r="N129" s="289"/>
      <c r="O129" s="182"/>
    </row>
    <row r="130" spans="2:15" ht="15" hidden="1" thickBot="1">
      <c r="B130" s="181"/>
      <c r="C130" s="338" t="s">
        <v>81</v>
      </c>
      <c r="D130" s="339"/>
      <c r="E130" s="151"/>
      <c r="F130" s="152"/>
      <c r="G130" s="297"/>
      <c r="H130" s="288"/>
      <c r="I130" s="290"/>
      <c r="J130" s="288"/>
      <c r="K130" s="288"/>
      <c r="L130" s="288"/>
      <c r="M130" s="288"/>
      <c r="N130" s="289"/>
      <c r="O130" s="182"/>
    </row>
    <row r="131" spans="2:15" ht="15" hidden="1" thickBot="1">
      <c r="B131" s="181"/>
      <c r="C131" s="336" t="s">
        <v>83</v>
      </c>
      <c r="D131" s="337"/>
      <c r="E131" s="151"/>
      <c r="F131" s="152"/>
      <c r="G131" s="297"/>
      <c r="H131" s="288"/>
      <c r="I131" s="290"/>
      <c r="J131" s="288"/>
      <c r="K131" s="288"/>
      <c r="L131" s="288"/>
      <c r="M131" s="288"/>
      <c r="N131" s="289"/>
      <c r="O131" s="182"/>
    </row>
    <row r="132" spans="2:15" ht="15" hidden="1" thickBot="1">
      <c r="B132" s="181"/>
      <c r="C132" s="340" t="s">
        <v>84</v>
      </c>
      <c r="D132" s="341"/>
      <c r="E132" s="151"/>
      <c r="F132" s="152"/>
      <c r="G132" s="297"/>
      <c r="H132" s="288"/>
      <c r="I132" s="290"/>
      <c r="J132" s="288"/>
      <c r="K132" s="288"/>
      <c r="L132" s="288"/>
      <c r="M132" s="288"/>
      <c r="N132" s="289"/>
      <c r="O132" s="182"/>
    </row>
    <row r="133" spans="2:15" ht="13.5" hidden="1">
      <c r="B133" s="181"/>
      <c r="C133" s="234"/>
      <c r="D133" s="234"/>
      <c r="E133" s="104"/>
      <c r="F133" s="104"/>
      <c r="G133" s="113"/>
      <c r="H133" s="113"/>
      <c r="I133" s="113"/>
      <c r="J133" s="104"/>
      <c r="K133" s="104"/>
      <c r="L133" s="104"/>
      <c r="M133" s="104"/>
      <c r="N133" s="104"/>
      <c r="O133" s="182"/>
    </row>
    <row r="134" spans="2:15" ht="13.5" hidden="1" thickBot="1">
      <c r="B134" s="181"/>
      <c r="C134" s="230" t="s">
        <v>96</v>
      </c>
      <c r="D134" s="205"/>
      <c r="E134" s="104"/>
      <c r="F134" s="104"/>
      <c r="G134" s="113"/>
      <c r="H134" s="113"/>
      <c r="I134" s="113"/>
      <c r="J134" s="104"/>
      <c r="K134" s="104"/>
      <c r="L134" s="104"/>
      <c r="M134" s="104"/>
      <c r="N134" s="104"/>
      <c r="O134" s="182"/>
    </row>
    <row r="135" spans="2:15" ht="14.5" hidden="1" thickBot="1">
      <c r="B135" s="181"/>
      <c r="C135" s="231" t="s">
        <v>87</v>
      </c>
      <c r="D135" s="205"/>
      <c r="E135" s="153"/>
      <c r="F135" s="104"/>
      <c r="G135" s="210" t="s">
        <v>88</v>
      </c>
      <c r="H135" s="113"/>
      <c r="I135" s="154" t="s">
        <v>46</v>
      </c>
      <c r="J135" s="104"/>
      <c r="K135" s="104"/>
      <c r="L135" s="104"/>
      <c r="M135" s="104"/>
      <c r="N135" s="104"/>
      <c r="O135" s="182"/>
    </row>
    <row r="136" spans="2:15" ht="42.5" hidden="1" thickBot="1">
      <c r="B136" s="181"/>
      <c r="C136" s="334" t="s">
        <v>89</v>
      </c>
      <c r="D136" s="334"/>
      <c r="E136" s="335" t="s">
        <v>90</v>
      </c>
      <c r="F136" s="335"/>
      <c r="G136" s="235">
        <f>$G$57</f>
        <v>2021</v>
      </c>
      <c r="H136" s="236">
        <f>G136+1</f>
        <v>2022</v>
      </c>
      <c r="I136" s="236">
        <f>H136+1</f>
        <v>2023</v>
      </c>
      <c r="J136" s="236">
        <f>I136+1</f>
        <v>2024</v>
      </c>
      <c r="K136" s="236"/>
      <c r="L136" s="236"/>
      <c r="M136" s="237" t="s">
        <v>68</v>
      </c>
      <c r="N136" s="223" t="str">
        <f>CONCATENATE("Sum of Expenditures Prior to ",G$19)</f>
        <v>Sum of Expenditures Prior to 2021</v>
      </c>
      <c r="O136" s="182"/>
    </row>
    <row r="137" spans="2:15" ht="15" hidden="1" thickBot="1">
      <c r="B137" s="181"/>
      <c r="C137" s="232" t="s">
        <v>73</v>
      </c>
      <c r="D137" s="233"/>
      <c r="E137" s="151"/>
      <c r="F137" s="152"/>
      <c r="G137" s="297"/>
      <c r="H137" s="288"/>
      <c r="I137" s="290"/>
      <c r="J137" s="288"/>
      <c r="K137" s="288"/>
      <c r="L137" s="288"/>
      <c r="M137" s="288"/>
      <c r="N137" s="289"/>
      <c r="O137" s="182"/>
    </row>
    <row r="138" spans="2:15" ht="15" hidden="1" thickBot="1">
      <c r="B138" s="181"/>
      <c r="C138" s="232" t="s">
        <v>75</v>
      </c>
      <c r="D138" s="233"/>
      <c r="E138" s="151"/>
      <c r="F138" s="152"/>
      <c r="G138" s="297"/>
      <c r="H138" s="288"/>
      <c r="I138" s="290"/>
      <c r="J138" s="288"/>
      <c r="K138" s="288"/>
      <c r="L138" s="288"/>
      <c r="M138" s="288"/>
      <c r="N138" s="289"/>
      <c r="O138" s="182"/>
    </row>
    <row r="139" spans="2:15" ht="15" hidden="1" thickBot="1">
      <c r="B139" s="181"/>
      <c r="C139" s="232" t="s">
        <v>77</v>
      </c>
      <c r="D139" s="233"/>
      <c r="E139" s="151"/>
      <c r="F139" s="152"/>
      <c r="G139" s="297"/>
      <c r="H139" s="288"/>
      <c r="I139" s="290"/>
      <c r="J139" s="288"/>
      <c r="K139" s="288"/>
      <c r="L139" s="288"/>
      <c r="M139" s="288"/>
      <c r="N139" s="289"/>
      <c r="O139" s="182"/>
    </row>
    <row r="140" spans="2:15" ht="15" hidden="1" thickBot="1">
      <c r="B140" s="181"/>
      <c r="C140" s="336" t="s">
        <v>79</v>
      </c>
      <c r="D140" s="337"/>
      <c r="E140" s="151"/>
      <c r="F140" s="152"/>
      <c r="G140" s="297"/>
      <c r="H140" s="288"/>
      <c r="I140" s="290"/>
      <c r="J140" s="288"/>
      <c r="K140" s="288"/>
      <c r="L140" s="288"/>
      <c r="M140" s="288"/>
      <c r="N140" s="289"/>
      <c r="O140" s="182"/>
    </row>
    <row r="141" spans="2:15" ht="15" hidden="1" thickBot="1">
      <c r="B141" s="181"/>
      <c r="C141" s="338" t="s">
        <v>81</v>
      </c>
      <c r="D141" s="339"/>
      <c r="E141" s="151"/>
      <c r="F141" s="152"/>
      <c r="G141" s="297"/>
      <c r="H141" s="288"/>
      <c r="I141" s="290"/>
      <c r="J141" s="288"/>
      <c r="K141" s="288"/>
      <c r="L141" s="288"/>
      <c r="M141" s="288"/>
      <c r="N141" s="289"/>
      <c r="O141" s="182"/>
    </row>
    <row r="142" spans="2:15" ht="15" hidden="1" thickBot="1">
      <c r="B142" s="181"/>
      <c r="C142" s="336" t="s">
        <v>83</v>
      </c>
      <c r="D142" s="337"/>
      <c r="E142" s="151"/>
      <c r="F142" s="152"/>
      <c r="G142" s="297"/>
      <c r="H142" s="288"/>
      <c r="I142" s="290"/>
      <c r="J142" s="288"/>
      <c r="K142" s="288"/>
      <c r="L142" s="288"/>
      <c r="M142" s="288"/>
      <c r="N142" s="289"/>
      <c r="O142" s="182"/>
    </row>
    <row r="143" spans="2:15" ht="15" hidden="1" thickBot="1">
      <c r="B143" s="181"/>
      <c r="C143" s="340" t="s">
        <v>84</v>
      </c>
      <c r="D143" s="341"/>
      <c r="E143" s="151"/>
      <c r="F143" s="152"/>
      <c r="G143" s="297"/>
      <c r="H143" s="288"/>
      <c r="I143" s="290"/>
      <c r="J143" s="288"/>
      <c r="K143" s="288"/>
      <c r="L143" s="288"/>
      <c r="M143" s="288"/>
      <c r="N143" s="289"/>
      <c r="O143" s="182"/>
    </row>
    <row r="144" spans="2:15" ht="14" thickBot="1">
      <c r="B144" s="187"/>
      <c r="C144" s="155"/>
      <c r="D144" s="155"/>
      <c r="E144" s="155"/>
      <c r="F144" s="155"/>
      <c r="G144" s="155"/>
      <c r="H144" s="155"/>
      <c r="I144" s="155"/>
      <c r="J144" s="155"/>
      <c r="K144" s="155"/>
      <c r="L144" s="155"/>
      <c r="M144" s="155"/>
      <c r="N144" s="155"/>
      <c r="O144" s="188"/>
    </row>
    <row r="145" spans="3:9" ht="12.75" customHeight="1" thickBot="1" thickTop="1">
      <c r="C145" s="97"/>
      <c r="D145" s="97"/>
      <c r="E145" s="97"/>
      <c r="F145" s="97"/>
      <c r="G145" s="97"/>
      <c r="H145" s="97"/>
      <c r="I145" s="97"/>
    </row>
    <row r="146" spans="2:15" ht="18.5" thickTop="1">
      <c r="B146" s="179"/>
      <c r="C146" s="114" t="s">
        <v>97</v>
      </c>
      <c r="D146" s="115"/>
      <c r="E146" s="115"/>
      <c r="F146" s="115"/>
      <c r="G146" s="115"/>
      <c r="H146" s="115"/>
      <c r="I146" s="115"/>
      <c r="J146" s="103"/>
      <c r="K146" s="103"/>
      <c r="L146" s="103"/>
      <c r="M146" s="103"/>
      <c r="N146" s="103"/>
      <c r="O146" s="180"/>
    </row>
    <row r="147" spans="2:15" ht="11.25" customHeight="1">
      <c r="B147" s="181"/>
      <c r="C147" s="117"/>
      <c r="D147" s="113"/>
      <c r="E147" s="113"/>
      <c r="F147" s="113"/>
      <c r="G147" s="113"/>
      <c r="H147" s="113"/>
      <c r="I147" s="113"/>
      <c r="J147" s="104"/>
      <c r="K147" s="104"/>
      <c r="L147" s="104"/>
      <c r="M147" s="104"/>
      <c r="N147" s="104"/>
      <c r="O147" s="182"/>
    </row>
    <row r="148" spans="2:17" ht="46.5" customHeight="1">
      <c r="B148" s="181"/>
      <c r="C148" s="328" t="s">
        <v>98</v>
      </c>
      <c r="D148" s="328"/>
      <c r="E148" s="328"/>
      <c r="F148" s="328"/>
      <c r="G148" s="328"/>
      <c r="H148" s="328"/>
      <c r="I148" s="328"/>
      <c r="J148" s="328"/>
      <c r="K148" s="328"/>
      <c r="L148" s="328"/>
      <c r="M148" s="328"/>
      <c r="N148" s="159"/>
      <c r="O148" s="194"/>
      <c r="P148" s="195"/>
      <c r="Q148" s="195"/>
    </row>
    <row r="149" spans="2:17" ht="12.75" customHeight="1">
      <c r="B149" s="181"/>
      <c r="C149" s="328" t="s">
        <v>99</v>
      </c>
      <c r="D149" s="328"/>
      <c r="E149" s="328"/>
      <c r="F149" s="328"/>
      <c r="G149" s="328"/>
      <c r="H149" s="328"/>
      <c r="I149" s="328"/>
      <c r="J149" s="328"/>
      <c r="K149" s="328"/>
      <c r="L149" s="328"/>
      <c r="M149" s="328"/>
      <c r="N149" s="159"/>
      <c r="O149" s="194"/>
      <c r="P149" s="195"/>
      <c r="Q149" s="195"/>
    </row>
    <row r="150" spans="2:15" ht="14.5" thickBot="1">
      <c r="B150" s="181"/>
      <c r="C150" s="107"/>
      <c r="D150" s="107"/>
      <c r="E150" s="107"/>
      <c r="F150" s="107"/>
      <c r="G150" s="107"/>
      <c r="H150" s="107"/>
      <c r="I150" s="107"/>
      <c r="J150" s="109"/>
      <c r="K150" s="109"/>
      <c r="L150" s="109"/>
      <c r="M150" s="109"/>
      <c r="N150" s="109"/>
      <c r="O150" s="182"/>
    </row>
    <row r="151" spans="2:15" ht="14.5" thickBot="1">
      <c r="B151" s="181"/>
      <c r="C151" s="210" t="s">
        <v>100</v>
      </c>
      <c r="D151" s="107"/>
      <c r="E151" s="107"/>
      <c r="F151" s="142" t="s">
        <v>101</v>
      </c>
      <c r="G151" s="107"/>
      <c r="H151" s="107"/>
      <c r="I151" s="107"/>
      <c r="J151" s="109"/>
      <c r="K151" s="109"/>
      <c r="L151" s="109"/>
      <c r="M151" s="109"/>
      <c r="N151" s="109"/>
      <c r="O151" s="182"/>
    </row>
    <row r="152" spans="2:15" ht="14.5" thickBot="1">
      <c r="B152" s="181"/>
      <c r="C152" s="210" t="s">
        <v>102</v>
      </c>
      <c r="D152" s="107"/>
      <c r="E152" s="107"/>
      <c r="F152" s="142" t="s">
        <v>101</v>
      </c>
      <c r="G152" s="107"/>
      <c r="H152" s="107"/>
      <c r="I152" s="107"/>
      <c r="J152" s="109"/>
      <c r="K152" s="109"/>
      <c r="L152" s="109"/>
      <c r="M152" s="109"/>
      <c r="N152" s="109"/>
      <c r="O152" s="182"/>
    </row>
    <row r="153" spans="2:15" ht="14.25" customHeight="1">
      <c r="B153" s="181"/>
      <c r="C153" s="107"/>
      <c r="D153" s="107"/>
      <c r="E153" s="107"/>
      <c r="F153" s="107"/>
      <c r="G153" s="107"/>
      <c r="H153" s="107"/>
      <c r="I153" s="107"/>
      <c r="J153" s="109"/>
      <c r="K153" s="109"/>
      <c r="L153" s="109"/>
      <c r="M153" s="109"/>
      <c r="N153" s="109"/>
      <c r="O153" s="182"/>
    </row>
    <row r="154" spans="2:15" ht="14.25" customHeight="1">
      <c r="B154" s="181"/>
      <c r="C154" s="107"/>
      <c r="D154" s="107"/>
      <c r="E154" s="107"/>
      <c r="F154" s="107"/>
      <c r="G154" s="107"/>
      <c r="H154" s="107"/>
      <c r="I154" s="107"/>
      <c r="J154" s="241" t="s">
        <v>103</v>
      </c>
      <c r="K154" s="241"/>
      <c r="L154" s="241"/>
      <c r="M154" s="109"/>
      <c r="N154" s="109"/>
      <c r="O154" s="182"/>
    </row>
    <row r="155" spans="2:15" ht="14.5">
      <c r="B155" s="181"/>
      <c r="C155" s="342" t="s">
        <v>87</v>
      </c>
      <c r="D155" s="342" t="s">
        <v>66</v>
      </c>
      <c r="E155" s="332" t="s">
        <v>104</v>
      </c>
      <c r="F155" s="332"/>
      <c r="G155" s="238">
        <f>G81</f>
        <v>2021</v>
      </c>
      <c r="H155" s="239" t="str">
        <f>IF(OR(G19=2013,G19=2015,G19=2017,G19=2019),G19+1,"NA")</f>
        <v>NA</v>
      </c>
      <c r="I155" s="239"/>
      <c r="J155" s="241" t="s">
        <v>105</v>
      </c>
      <c r="K155" s="241"/>
      <c r="L155" s="241"/>
      <c r="M155" s="109"/>
      <c r="N155" s="109"/>
      <c r="O155" s="182"/>
    </row>
    <row r="156" spans="2:15" ht="29.5" thickBot="1">
      <c r="B156" s="181"/>
      <c r="C156" s="335"/>
      <c r="D156" s="335"/>
      <c r="E156" s="333"/>
      <c r="F156" s="333"/>
      <c r="G156" s="240" t="s">
        <v>106</v>
      </c>
      <c r="H156" s="240" t="str">
        <f>IF(H155="NA"," ","Allocation Change")</f>
        <v xml:space="preserve"> </v>
      </c>
      <c r="I156" s="240"/>
      <c r="J156" s="242" t="s">
        <v>107</v>
      </c>
      <c r="K156" s="242"/>
      <c r="L156" s="242"/>
      <c r="M156" s="109"/>
      <c r="N156" s="109"/>
      <c r="O156" s="182"/>
    </row>
    <row r="157" spans="2:15" ht="14.5" thickBot="1">
      <c r="B157" s="181"/>
      <c r="C157" s="137"/>
      <c r="D157" s="141" t="s">
        <v>46</v>
      </c>
      <c r="E157" s="135"/>
      <c r="F157" s="136"/>
      <c r="G157" s="144"/>
      <c r="H157" s="144"/>
      <c r="I157" s="256"/>
      <c r="J157" s="144"/>
      <c r="K157" s="242"/>
      <c r="L157" s="242"/>
      <c r="M157" s="109"/>
      <c r="N157" s="109"/>
      <c r="O157" s="182"/>
    </row>
    <row r="158" spans="2:15" ht="14.5" thickBot="1">
      <c r="B158" s="181"/>
      <c r="C158" s="137"/>
      <c r="D158" s="141" t="s">
        <v>46</v>
      </c>
      <c r="E158" s="143"/>
      <c r="F158" s="136"/>
      <c r="G158" s="144"/>
      <c r="H158" s="144"/>
      <c r="I158" s="256"/>
      <c r="J158" s="144"/>
      <c r="K158" s="242"/>
      <c r="L158" s="242"/>
      <c r="M158" s="109"/>
      <c r="N158" s="109"/>
      <c r="O158" s="182"/>
    </row>
    <row r="159" spans="2:15" ht="14.5" hidden="1" thickBot="1">
      <c r="B159" s="181"/>
      <c r="C159" s="137"/>
      <c r="D159" s="141" t="s">
        <v>46</v>
      </c>
      <c r="E159" s="143"/>
      <c r="F159" s="136"/>
      <c r="G159" s="144"/>
      <c r="H159" s="144"/>
      <c r="I159" s="144"/>
      <c r="J159" s="144"/>
      <c r="K159" s="247"/>
      <c r="L159" s="247"/>
      <c r="M159" s="109"/>
      <c r="N159" s="109"/>
      <c r="O159" s="182"/>
    </row>
    <row r="160" spans="2:15" ht="14.5" hidden="1" thickBot="1">
      <c r="B160" s="181"/>
      <c r="C160" s="137"/>
      <c r="D160" s="141" t="s">
        <v>46</v>
      </c>
      <c r="E160" s="143"/>
      <c r="F160" s="136"/>
      <c r="G160" s="144"/>
      <c r="H160" s="144"/>
      <c r="I160" s="144"/>
      <c r="J160" s="144"/>
      <c r="K160" s="247"/>
      <c r="L160" s="247"/>
      <c r="M160" s="109"/>
      <c r="N160" s="109"/>
      <c r="O160" s="182"/>
    </row>
    <row r="161" spans="2:15" ht="14.5" hidden="1" thickBot="1">
      <c r="B161" s="181"/>
      <c r="C161" s="137"/>
      <c r="D161" s="141" t="s">
        <v>46</v>
      </c>
      <c r="E161" s="143"/>
      <c r="F161" s="136"/>
      <c r="G161" s="144"/>
      <c r="H161" s="144"/>
      <c r="I161" s="144"/>
      <c r="J161" s="144"/>
      <c r="K161" s="247"/>
      <c r="L161" s="247"/>
      <c r="M161" s="109"/>
      <c r="N161" s="109"/>
      <c r="O161" s="182"/>
    </row>
    <row r="162" spans="2:15" ht="14.5" hidden="1" thickBot="1">
      <c r="B162" s="181"/>
      <c r="C162" s="137"/>
      <c r="D162" s="141" t="s">
        <v>46</v>
      </c>
      <c r="E162" s="143"/>
      <c r="F162" s="136"/>
      <c r="G162" s="144"/>
      <c r="H162" s="144"/>
      <c r="I162" s="144"/>
      <c r="J162" s="144"/>
      <c r="K162" s="247"/>
      <c r="L162" s="247"/>
      <c r="M162" s="109"/>
      <c r="N162" s="109"/>
      <c r="O162" s="182"/>
    </row>
    <row r="163" spans="2:15" ht="13" thickBot="1">
      <c r="B163" s="187"/>
      <c r="C163" s="111"/>
      <c r="D163" s="111"/>
      <c r="E163" s="111"/>
      <c r="F163" s="111"/>
      <c r="G163" s="111"/>
      <c r="H163" s="111"/>
      <c r="I163" s="111"/>
      <c r="J163" s="112"/>
      <c r="K163" s="112"/>
      <c r="L163" s="112"/>
      <c r="M163" s="112"/>
      <c r="N163" s="112"/>
      <c r="O163" s="188"/>
    </row>
    <row r="164" spans="3:9" ht="19" thickBot="1" thickTop="1">
      <c r="C164" s="98"/>
      <c r="D164" s="97"/>
      <c r="E164" s="97"/>
      <c r="F164" s="97"/>
      <c r="G164" s="97"/>
      <c r="H164" s="97"/>
      <c r="I164" s="97"/>
    </row>
    <row r="165" spans="2:15" ht="19" thickBot="1" thickTop="1">
      <c r="B165" s="179"/>
      <c r="C165" s="114" t="s">
        <v>108</v>
      </c>
      <c r="D165" s="115"/>
      <c r="E165" s="115"/>
      <c r="F165" s="115"/>
      <c r="G165" s="115"/>
      <c r="H165" s="115"/>
      <c r="I165" s="115"/>
      <c r="J165" s="103"/>
      <c r="K165" s="103"/>
      <c r="L165" s="103"/>
      <c r="M165" s="103"/>
      <c r="N165" s="103"/>
      <c r="O165" s="180"/>
    </row>
    <row r="166" spans="2:15" ht="15" customHeight="1" thickBot="1">
      <c r="B166" s="181"/>
      <c r="C166" s="210" t="s">
        <v>109</v>
      </c>
      <c r="D166" s="113"/>
      <c r="E166" s="113"/>
      <c r="F166" s="142" t="s">
        <v>101</v>
      </c>
      <c r="G166" s="113"/>
      <c r="H166" s="113"/>
      <c r="I166" s="113"/>
      <c r="J166" s="104"/>
      <c r="K166" s="104"/>
      <c r="L166" s="104"/>
      <c r="M166" s="104"/>
      <c r="N166" s="104"/>
      <c r="O166" s="182"/>
    </row>
    <row r="167" spans="2:15" ht="15" customHeight="1" thickBot="1">
      <c r="B167" s="181"/>
      <c r="C167" s="210" t="s">
        <v>110</v>
      </c>
      <c r="D167" s="107"/>
      <c r="E167" s="107"/>
      <c r="F167" s="142" t="s">
        <v>51</v>
      </c>
      <c r="G167" s="113"/>
      <c r="H167" s="113"/>
      <c r="I167" s="113"/>
      <c r="J167" s="104"/>
      <c r="K167" s="104"/>
      <c r="L167" s="104"/>
      <c r="M167" s="104"/>
      <c r="N167" s="104"/>
      <c r="O167" s="182"/>
    </row>
    <row r="168" spans="2:15" ht="15" customHeight="1" thickBot="1">
      <c r="B168" s="181"/>
      <c r="C168" s="210" t="s">
        <v>111</v>
      </c>
      <c r="D168" s="107"/>
      <c r="E168" s="107"/>
      <c r="F168" s="142" t="s">
        <v>51</v>
      </c>
      <c r="G168" s="113"/>
      <c r="H168" s="113"/>
      <c r="I168" s="113"/>
      <c r="J168" s="104"/>
      <c r="K168" s="104"/>
      <c r="L168" s="104"/>
      <c r="M168" s="104"/>
      <c r="N168" s="104"/>
      <c r="O168" s="182"/>
    </row>
    <row r="169" spans="2:15" ht="15" customHeight="1" thickBot="1">
      <c r="B169" s="181"/>
      <c r="C169" s="210" t="s">
        <v>112</v>
      </c>
      <c r="D169" s="107"/>
      <c r="E169" s="107"/>
      <c r="F169" s="142" t="s">
        <v>51</v>
      </c>
      <c r="G169" s="113"/>
      <c r="H169" s="113"/>
      <c r="I169" s="113"/>
      <c r="J169" s="104"/>
      <c r="K169" s="104"/>
      <c r="L169" s="104"/>
      <c r="M169" s="104"/>
      <c r="N169" s="104"/>
      <c r="O169" s="182"/>
    </row>
    <row r="170" spans="2:15" ht="15" customHeight="1" thickBot="1">
      <c r="B170" s="181"/>
      <c r="C170" s="210" t="s">
        <v>113</v>
      </c>
      <c r="D170" s="107"/>
      <c r="E170" s="107"/>
      <c r="F170" s="166" t="s">
        <v>51</v>
      </c>
      <c r="G170" s="113"/>
      <c r="H170" s="113"/>
      <c r="I170" s="113"/>
      <c r="J170" s="104"/>
      <c r="K170" s="104"/>
      <c r="L170" s="104"/>
      <c r="M170" s="104"/>
      <c r="N170" s="104"/>
      <c r="O170" s="182"/>
    </row>
    <row r="171" spans="2:15" ht="15" customHeight="1" thickBot="1">
      <c r="B171" s="181"/>
      <c r="C171" s="210" t="s">
        <v>114</v>
      </c>
      <c r="D171" s="113"/>
      <c r="E171" s="113"/>
      <c r="F171" s="322" t="s">
        <v>115</v>
      </c>
      <c r="G171" s="323"/>
      <c r="H171" s="323"/>
      <c r="I171" s="323"/>
      <c r="J171" s="323"/>
      <c r="K171" s="323"/>
      <c r="L171" s="323"/>
      <c r="M171" s="323"/>
      <c r="N171" s="324"/>
      <c r="O171" s="182"/>
    </row>
    <row r="172" spans="2:15" ht="15" customHeight="1">
      <c r="B172" s="181"/>
      <c r="C172" s="117"/>
      <c r="D172" s="113"/>
      <c r="E172" s="113"/>
      <c r="F172" s="113"/>
      <c r="G172" s="113"/>
      <c r="H172" s="113"/>
      <c r="I172" s="113"/>
      <c r="J172" s="104"/>
      <c r="K172" s="104"/>
      <c r="L172" s="104"/>
      <c r="M172" s="104"/>
      <c r="N172" s="104"/>
      <c r="O172" s="182"/>
    </row>
    <row r="173" spans="2:15" ht="135.75" customHeight="1" thickBot="1">
      <c r="B173" s="181"/>
      <c r="C173" s="328" t="s">
        <v>116</v>
      </c>
      <c r="D173" s="328"/>
      <c r="E173" s="328"/>
      <c r="F173" s="328"/>
      <c r="G173" s="328"/>
      <c r="H173" s="328"/>
      <c r="I173" s="328"/>
      <c r="J173" s="328"/>
      <c r="K173" s="328"/>
      <c r="L173" s="328"/>
      <c r="M173" s="328"/>
      <c r="N173" s="159"/>
      <c r="O173" s="194"/>
    </row>
    <row r="174" spans="2:15" ht="34.5" customHeight="1" thickBot="1">
      <c r="B174" s="181"/>
      <c r="C174" s="325" t="s">
        <v>117</v>
      </c>
      <c r="D174" s="326"/>
      <c r="E174" s="326"/>
      <c r="F174" s="326"/>
      <c r="G174" s="326"/>
      <c r="H174" s="326"/>
      <c r="I174" s="326"/>
      <c r="J174" s="326"/>
      <c r="K174" s="326"/>
      <c r="L174" s="326"/>
      <c r="M174" s="326"/>
      <c r="N174" s="327"/>
      <c r="O174" s="194"/>
    </row>
    <row r="175" spans="2:15" ht="34.5" customHeight="1" thickBot="1">
      <c r="B175" s="181"/>
      <c r="C175" s="329" t="s">
        <v>118</v>
      </c>
      <c r="D175" s="330"/>
      <c r="E175" s="330"/>
      <c r="F175" s="330"/>
      <c r="G175" s="330"/>
      <c r="H175" s="330"/>
      <c r="I175" s="330"/>
      <c r="J175" s="330"/>
      <c r="K175" s="330"/>
      <c r="L175" s="330"/>
      <c r="M175" s="330"/>
      <c r="N175" s="331"/>
      <c r="O175" s="194"/>
    </row>
    <row r="176" spans="2:15" ht="34.5" customHeight="1" thickBot="1">
      <c r="B176" s="181"/>
      <c r="C176" s="329" t="s">
        <v>119</v>
      </c>
      <c r="D176" s="330"/>
      <c r="E176" s="330"/>
      <c r="F176" s="330"/>
      <c r="G176" s="330"/>
      <c r="H176" s="330"/>
      <c r="I176" s="330"/>
      <c r="J176" s="330"/>
      <c r="K176" s="330"/>
      <c r="L176" s="330"/>
      <c r="M176" s="330"/>
      <c r="N176" s="331"/>
      <c r="O176" s="194"/>
    </row>
    <row r="177" spans="2:15" ht="34.5" customHeight="1" thickBot="1">
      <c r="B177" s="181"/>
      <c r="C177" s="329" t="s">
        <v>160</v>
      </c>
      <c r="D177" s="330"/>
      <c r="E177" s="330"/>
      <c r="F177" s="330"/>
      <c r="G177" s="330"/>
      <c r="H177" s="330"/>
      <c r="I177" s="330"/>
      <c r="J177" s="330"/>
      <c r="K177" s="330"/>
      <c r="L177" s="330"/>
      <c r="M177" s="330"/>
      <c r="N177" s="331"/>
      <c r="O177" s="194"/>
    </row>
    <row r="178" spans="2:15" ht="19.5" customHeight="1">
      <c r="B178" s="181"/>
      <c r="C178" s="117"/>
      <c r="D178" s="113"/>
      <c r="E178" s="113"/>
      <c r="F178" s="113"/>
      <c r="G178" s="113"/>
      <c r="H178" s="113"/>
      <c r="I178" s="113"/>
      <c r="J178" s="104"/>
      <c r="K178" s="104"/>
      <c r="L178" s="104"/>
      <c r="M178" s="104"/>
      <c r="N178" s="104"/>
      <c r="O178" s="182"/>
    </row>
    <row r="179" spans="2:15" ht="18.75" customHeight="1">
      <c r="B179" s="181"/>
      <c r="C179" s="328" t="s">
        <v>120</v>
      </c>
      <c r="D179" s="328"/>
      <c r="E179" s="328"/>
      <c r="F179" s="328"/>
      <c r="G179" s="328"/>
      <c r="H179" s="328"/>
      <c r="I179" s="328"/>
      <c r="J179" s="328"/>
      <c r="K179" s="328"/>
      <c r="L179" s="328"/>
      <c r="M179" s="328"/>
      <c r="N179" s="104"/>
      <c r="O179" s="182"/>
    </row>
    <row r="180" spans="2:15" ht="14.5" thickBot="1">
      <c r="B180" s="187"/>
      <c r="C180" s="122"/>
      <c r="D180" s="122"/>
      <c r="E180" s="122"/>
      <c r="F180" s="122"/>
      <c r="G180" s="122"/>
      <c r="H180" s="122"/>
      <c r="I180" s="122"/>
      <c r="J180" s="123"/>
      <c r="K180" s="123"/>
      <c r="L180" s="123"/>
      <c r="M180" s="123"/>
      <c r="N180" s="123"/>
      <c r="O180" s="188"/>
    </row>
    <row r="181" spans="3:9" ht="13" thickTop="1">
      <c r="C181" s="97"/>
      <c r="D181" s="97"/>
      <c r="E181" s="97"/>
      <c r="F181" s="97"/>
      <c r="G181" s="97"/>
      <c r="H181" s="97"/>
      <c r="I181" s="97"/>
    </row>
    <row r="182" spans="3:9" ht="12.75">
      <c r="C182" s="97"/>
      <c r="D182" s="97"/>
      <c r="E182" s="97"/>
      <c r="F182" s="97"/>
      <c r="G182" s="97"/>
      <c r="H182" s="97"/>
      <c r="I182" s="97"/>
    </row>
    <row r="183" spans="3:9" ht="12.75">
      <c r="C183" s="97"/>
      <c r="D183" s="97"/>
      <c r="E183" s="97"/>
      <c r="F183" s="97"/>
      <c r="G183" s="97"/>
      <c r="H183" s="97"/>
      <c r="I183" s="97"/>
    </row>
    <row r="184" spans="3:9" ht="12.75">
      <c r="C184" s="97"/>
      <c r="D184" s="97"/>
      <c r="E184" s="97"/>
      <c r="F184" s="97"/>
      <c r="G184" s="97"/>
      <c r="H184" s="97"/>
      <c r="I184" s="97"/>
    </row>
    <row r="185" spans="3:9" ht="12.75">
      <c r="C185" s="97"/>
      <c r="D185" s="97"/>
      <c r="E185" s="97"/>
      <c r="F185" s="97"/>
      <c r="G185" s="97"/>
      <c r="H185" s="97"/>
      <c r="I185" s="97"/>
    </row>
    <row r="186" spans="3:9" ht="12.75">
      <c r="C186" s="97"/>
      <c r="D186" s="97"/>
      <c r="E186" s="97"/>
      <c r="F186" s="97"/>
      <c r="G186" s="97"/>
      <c r="H186" s="97"/>
      <c r="I186" s="97"/>
    </row>
    <row r="187" spans="3:9" ht="12.75">
      <c r="C187" s="97"/>
      <c r="D187" s="97"/>
      <c r="E187" s="97"/>
      <c r="F187" s="97"/>
      <c r="G187" s="97"/>
      <c r="H187" s="97"/>
      <c r="I187" s="97"/>
    </row>
    <row r="188" spans="3:9" ht="12.75">
      <c r="C188" s="97"/>
      <c r="D188" s="97"/>
      <c r="E188" s="97"/>
      <c r="F188" s="97"/>
      <c r="G188" s="97"/>
      <c r="H188" s="97"/>
      <c r="I188" s="97"/>
    </row>
    <row r="189" spans="3:9" ht="12.75">
      <c r="C189" s="97"/>
      <c r="D189" s="97"/>
      <c r="E189" s="97"/>
      <c r="F189" s="97"/>
      <c r="G189" s="97"/>
      <c r="H189" s="97"/>
      <c r="I189" s="97"/>
    </row>
    <row r="190" spans="3:9" ht="12.75">
      <c r="C190" s="97"/>
      <c r="D190" s="97"/>
      <c r="E190" s="97"/>
      <c r="F190" s="97"/>
      <c r="G190" s="97"/>
      <c r="H190" s="97"/>
      <c r="I190" s="97"/>
    </row>
    <row r="191" spans="3:9" ht="12.75">
      <c r="C191" s="97"/>
      <c r="D191" s="97"/>
      <c r="E191" s="97"/>
      <c r="F191" s="97"/>
      <c r="G191" s="97"/>
      <c r="H191" s="97"/>
      <c r="I191" s="97"/>
    </row>
    <row r="192" spans="3:9" ht="12.75">
      <c r="C192" s="97"/>
      <c r="D192" s="97"/>
      <c r="E192" s="97"/>
      <c r="F192" s="97"/>
      <c r="G192" s="97"/>
      <c r="H192" s="97"/>
      <c r="I192" s="97"/>
    </row>
    <row r="193" spans="3:9" ht="12.75">
      <c r="C193" s="97"/>
      <c r="D193" s="97"/>
      <c r="E193" s="97"/>
      <c r="F193" s="97"/>
      <c r="G193" s="97"/>
      <c r="H193" s="97"/>
      <c r="I193" s="97"/>
    </row>
    <row r="194" spans="3:9" ht="12.75">
      <c r="C194" s="97"/>
      <c r="D194" s="97"/>
      <c r="E194" s="97"/>
      <c r="F194" s="97"/>
      <c r="G194" s="97"/>
      <c r="H194" s="97"/>
      <c r="I194" s="97"/>
    </row>
    <row r="195" spans="3:17" ht="12.75">
      <c r="C195" s="197" t="s">
        <v>121</v>
      </c>
      <c r="D195" s="198"/>
      <c r="E195" s="198"/>
      <c r="F195" s="198"/>
      <c r="G195" s="198"/>
      <c r="H195" s="198"/>
      <c r="I195" s="198"/>
      <c r="J195" s="199"/>
      <c r="K195" s="199"/>
      <c r="L195" s="199"/>
      <c r="M195" s="199"/>
      <c r="N195" s="199"/>
      <c r="O195" s="199"/>
      <c r="P195" s="199"/>
      <c r="Q195" s="199"/>
    </row>
    <row r="196" spans="3:17" ht="12.75">
      <c r="C196" s="198" t="str">
        <f>IF(F167="N","The transaction is not backed by new revenue. ","The transaction is backed by new revenue. ")</f>
        <v xml:space="preserve">The transaction is not backed by new revenue. </v>
      </c>
      <c r="D196" s="198"/>
      <c r="E196" s="198"/>
      <c r="F196" s="198"/>
      <c r="G196" s="198"/>
      <c r="H196" s="198"/>
      <c r="I196" s="198"/>
      <c r="J196" s="199"/>
      <c r="K196" s="199"/>
      <c r="L196" s="199"/>
      <c r="M196" s="199"/>
      <c r="N196" s="199"/>
      <c r="O196" s="199"/>
      <c r="P196" s="199"/>
      <c r="Q196" s="199"/>
    </row>
    <row r="197" spans="3:17" ht="12.75">
      <c r="C197" s="197" t="str">
        <f>IF(F167="N","",IF(F168="N","The new revenue does not include grant revenue. ","The new revenue includes grant revenue. "))</f>
        <v/>
      </c>
      <c r="D197" s="198"/>
      <c r="E197" s="198"/>
      <c r="F197" s="198"/>
      <c r="G197" s="198"/>
      <c r="H197" s="198"/>
      <c r="I197" s="198"/>
      <c r="J197" s="199"/>
      <c r="K197" s="199"/>
      <c r="L197" s="199"/>
      <c r="M197" s="199"/>
      <c r="N197" s="199"/>
      <c r="O197" s="199"/>
      <c r="P197" s="199"/>
      <c r="Q197" s="199"/>
    </row>
    <row r="198" spans="3:17" ht="12.75">
      <c r="C198" s="197" t="str">
        <f>IF(F167="N"," ",IF(F168="N"," ",IF(F169="N","The grant has not been awarded. ","The grant has been awarded. ")))</f>
        <v xml:space="preserve"> </v>
      </c>
      <c r="D198" s="198"/>
      <c r="E198" s="198"/>
      <c r="F198" s="198"/>
      <c r="G198" s="198"/>
      <c r="H198" s="198"/>
      <c r="I198" s="198"/>
      <c r="J198" s="199"/>
      <c r="K198" s="199"/>
      <c r="L198" s="199"/>
      <c r="M198" s="199"/>
      <c r="N198" s="199"/>
      <c r="O198" s="199"/>
      <c r="P198" s="199"/>
      <c r="Q198" s="199"/>
    </row>
    <row r="199" spans="3:17" ht="12.75">
      <c r="C199" s="198" t="str">
        <f>IF(F167="N"," ",IF(F170="N","The new revenue has not been received. ","The new revenue has been received. "))</f>
        <v xml:space="preserve"> </v>
      </c>
      <c r="D199" s="198"/>
      <c r="E199" s="198"/>
      <c r="F199" s="198"/>
      <c r="G199" s="198"/>
      <c r="H199" s="198"/>
      <c r="I199" s="198"/>
      <c r="J199" s="199"/>
      <c r="K199" s="199"/>
      <c r="L199" s="199"/>
      <c r="M199" s="199"/>
      <c r="N199" s="199"/>
      <c r="O199" s="199"/>
      <c r="P199" s="199"/>
      <c r="Q199" s="199"/>
    </row>
    <row r="200" spans="3:17" ht="12.75">
      <c r="C200" s="257" t="str">
        <f>IF(F167="N"," ",IF(F170="N",F171," "))</f>
        <v xml:space="preserve"> </v>
      </c>
      <c r="D200" s="198"/>
      <c r="E200" s="198"/>
      <c r="F200" s="198"/>
      <c r="G200" s="198"/>
      <c r="H200" s="198"/>
      <c r="I200" s="198"/>
      <c r="J200" s="199"/>
      <c r="K200" s="199"/>
      <c r="L200" s="199"/>
      <c r="M200" s="199"/>
      <c r="N200" s="199"/>
      <c r="O200" s="199"/>
      <c r="P200" s="199"/>
      <c r="Q200" s="199"/>
    </row>
    <row r="201" spans="3:17" ht="12.75">
      <c r="C201" s="197" t="s">
        <v>122</v>
      </c>
      <c r="D201" s="198"/>
      <c r="E201" s="198"/>
      <c r="F201" s="198"/>
      <c r="G201" s="198"/>
      <c r="H201" s="198"/>
      <c r="I201" s="198"/>
      <c r="J201" s="199"/>
      <c r="K201" s="199"/>
      <c r="L201" s="199"/>
      <c r="M201" s="199"/>
      <c r="N201" s="199"/>
      <c r="O201" s="199"/>
      <c r="P201" s="199"/>
      <c r="Q201" s="199"/>
    </row>
    <row r="202" spans="3:17" ht="11.25" customHeight="1">
      <c r="C202" s="321"/>
      <c r="D202" s="321"/>
      <c r="E202" s="321"/>
      <c r="F202" s="321"/>
      <c r="G202" s="321"/>
      <c r="H202" s="321"/>
      <c r="I202" s="321"/>
      <c r="J202" s="321"/>
      <c r="K202" s="321"/>
      <c r="L202" s="321"/>
      <c r="M202" s="321"/>
      <c r="N202" s="321"/>
      <c r="O202" s="321"/>
      <c r="P202" s="321"/>
      <c r="Q202" s="321"/>
    </row>
    <row r="203" spans="3:17" ht="12.75">
      <c r="C203" s="198"/>
      <c r="D203" s="198"/>
      <c r="E203" s="198"/>
      <c r="F203" s="198"/>
      <c r="G203" s="198"/>
      <c r="H203" s="198"/>
      <c r="I203" s="198"/>
      <c r="J203" s="199"/>
      <c r="K203" s="199"/>
      <c r="L203" s="199"/>
      <c r="M203" s="199"/>
      <c r="N203" s="199"/>
      <c r="O203" s="199"/>
      <c r="P203" s="199"/>
      <c r="Q203" s="199"/>
    </row>
    <row r="204" spans="3:17" ht="12.75">
      <c r="C204" s="200" t="str">
        <f>G29</f>
        <v>None</v>
      </c>
      <c r="D204" s="197" t="s">
        <v>101</v>
      </c>
      <c r="E204" s="198" t="str">
        <f>IF(D52="Y",CONCATENATE(F52," in fund balance is being used to cover indicated expenditures.  "),"")</f>
        <v/>
      </c>
      <c r="F204" s="198"/>
      <c r="G204" s="198"/>
      <c r="H204" s="198"/>
      <c r="I204" s="198"/>
      <c r="J204" s="199"/>
      <c r="K204" s="199"/>
      <c r="L204" s="199"/>
      <c r="M204" s="199"/>
      <c r="N204" s="199"/>
      <c r="O204" s="199"/>
      <c r="P204" s="199"/>
      <c r="Q204" s="199"/>
    </row>
    <row r="205" spans="3:17" ht="12.75">
      <c r="C205" s="200">
        <f>H29</f>
        <v>0</v>
      </c>
      <c r="D205" s="197" t="s">
        <v>51</v>
      </c>
      <c r="E205" s="198" t="str">
        <f>IF(D54="Y",CONCATENATE(F54," in reallocated grant funding is being used to cover indicated expenditures."),"")</f>
        <v/>
      </c>
      <c r="F205" s="198"/>
      <c r="G205" s="198"/>
      <c r="H205" s="198"/>
      <c r="I205" s="198"/>
      <c r="J205" s="199"/>
      <c r="K205" s="199"/>
      <c r="L205" s="199"/>
      <c r="M205" s="199"/>
      <c r="N205" s="199"/>
      <c r="O205" s="199"/>
      <c r="P205" s="199"/>
      <c r="Q205" s="199"/>
    </row>
    <row r="206" spans="3:17" ht="12.75">
      <c r="C206" s="200">
        <f>I29</f>
        <v>0</v>
      </c>
      <c r="D206" s="198"/>
      <c r="E206" s="198"/>
      <c r="F206" s="198"/>
      <c r="G206" s="198"/>
      <c r="H206" s="198"/>
      <c r="I206" s="198"/>
      <c r="J206" s="199"/>
      <c r="K206" s="199"/>
      <c r="L206" s="199"/>
      <c r="M206" s="199"/>
      <c r="N206" s="199"/>
      <c r="O206" s="199"/>
      <c r="P206" s="199"/>
      <c r="Q206" s="199"/>
    </row>
    <row r="207" spans="3:17" ht="12.75">
      <c r="C207" s="200">
        <f>I30</f>
        <v>0</v>
      </c>
      <c r="D207" s="198"/>
      <c r="E207" s="198"/>
      <c r="F207" s="198"/>
      <c r="G207" s="198"/>
      <c r="H207" s="198"/>
      <c r="I207" s="198"/>
      <c r="J207" s="199"/>
      <c r="K207" s="199"/>
      <c r="L207" s="199"/>
      <c r="M207" s="199"/>
      <c r="N207" s="199"/>
      <c r="O207" s="199"/>
      <c r="P207" s="199"/>
      <c r="Q207" s="199"/>
    </row>
    <row r="208" spans="3:17" ht="12.75">
      <c r="C208" s="200">
        <f>G30</f>
        <v>0</v>
      </c>
      <c r="D208" s="198"/>
      <c r="E208" s="198"/>
      <c r="F208" s="198"/>
      <c r="G208" s="198"/>
      <c r="H208" s="198"/>
      <c r="I208" s="198"/>
      <c r="J208" s="199"/>
      <c r="K208" s="199"/>
      <c r="L208" s="199"/>
      <c r="M208" s="199"/>
      <c r="N208" s="199"/>
      <c r="O208" s="199"/>
      <c r="P208" s="199"/>
      <c r="Q208" s="199"/>
    </row>
    <row r="209" spans="3:17" ht="12.75">
      <c r="C209" s="200">
        <f>H30</f>
        <v>0</v>
      </c>
      <c r="D209" s="198"/>
      <c r="E209" s="198"/>
      <c r="F209" s="198"/>
      <c r="G209" s="198"/>
      <c r="H209" s="198"/>
      <c r="I209" s="198"/>
      <c r="J209" s="199"/>
      <c r="K209" s="199"/>
      <c r="L209" s="199"/>
      <c r="M209" s="199"/>
      <c r="N209" s="199"/>
      <c r="O209" s="199"/>
      <c r="P209" s="199"/>
      <c r="Q209" s="199"/>
    </row>
    <row r="210" spans="3:17" ht="12.75">
      <c r="C210" s="200" t="str">
        <f>I31</f>
        <v>NA</v>
      </c>
      <c r="D210" s="198"/>
      <c r="E210" s="198"/>
      <c r="F210" s="198"/>
      <c r="G210" s="198"/>
      <c r="H210" s="198"/>
      <c r="I210" s="198"/>
      <c r="J210" s="199"/>
      <c r="K210" s="199"/>
      <c r="L210" s="199"/>
      <c r="M210" s="199"/>
      <c r="N210" s="199"/>
      <c r="O210" s="199"/>
      <c r="P210" s="199"/>
      <c r="Q210" s="199"/>
    </row>
    <row r="211" spans="3:17" ht="12.75">
      <c r="C211" s="200" t="str">
        <f>J31</f>
        <v xml:space="preserve"> </v>
      </c>
      <c r="D211" s="198"/>
      <c r="E211" s="198"/>
      <c r="F211" s="198"/>
      <c r="G211" s="198"/>
      <c r="H211" s="198"/>
      <c r="I211" s="198"/>
      <c r="J211" s="199"/>
      <c r="K211" s="199"/>
      <c r="L211" s="199"/>
      <c r="M211" s="199"/>
      <c r="N211" s="199"/>
      <c r="O211" s="199"/>
      <c r="P211" s="199"/>
      <c r="Q211" s="199"/>
    </row>
    <row r="212" spans="3:17" ht="12.75">
      <c r="C212" s="201"/>
      <c r="D212" s="197">
        <v>300</v>
      </c>
      <c r="E212" s="198"/>
      <c r="F212" s="198"/>
      <c r="G212" s="198"/>
      <c r="H212" s="198"/>
      <c r="I212" s="198"/>
      <c r="J212" s="199"/>
      <c r="K212" s="199"/>
      <c r="L212" s="199"/>
      <c r="M212" s="199"/>
      <c r="N212" s="199"/>
      <c r="O212" s="199"/>
      <c r="P212" s="199"/>
      <c r="Q212" s="199"/>
    </row>
    <row r="213" spans="3:17" ht="12.75">
      <c r="C213" s="200"/>
      <c r="D213" s="197" t="s">
        <v>31</v>
      </c>
      <c r="E213" s="198"/>
      <c r="F213" s="198"/>
      <c r="G213" s="198"/>
      <c r="H213" s="198"/>
      <c r="I213" s="198"/>
      <c r="J213" s="199"/>
      <c r="K213" s="199"/>
      <c r="L213" s="199"/>
      <c r="M213" s="199"/>
      <c r="N213" s="199"/>
      <c r="O213" s="199"/>
      <c r="P213" s="199"/>
      <c r="Q213" s="199"/>
    </row>
    <row r="214" spans="3:9" ht="12.75">
      <c r="C214" s="196"/>
      <c r="D214" s="97"/>
      <c r="E214" s="97"/>
      <c r="F214" s="97"/>
      <c r="G214" s="97"/>
      <c r="H214" s="97"/>
      <c r="I214" s="97"/>
    </row>
    <row r="215" spans="3:9" ht="12.75">
      <c r="C215" s="196"/>
      <c r="D215" s="97"/>
      <c r="E215" s="97"/>
      <c r="F215" s="97"/>
      <c r="G215" s="97"/>
      <c r="H215" s="97"/>
      <c r="I215" s="97"/>
    </row>
    <row r="216" spans="3:9" ht="12.75">
      <c r="C216" s="196"/>
      <c r="D216" s="97"/>
      <c r="E216" s="97"/>
      <c r="F216" s="97"/>
      <c r="G216" s="97"/>
      <c r="H216" s="97"/>
      <c r="I216" s="97"/>
    </row>
    <row r="217" spans="3:9" ht="12.75">
      <c r="C217" s="196"/>
      <c r="D217" s="97"/>
      <c r="E217" s="97"/>
      <c r="F217" s="97"/>
      <c r="G217" s="97"/>
      <c r="H217" s="97"/>
      <c r="I217" s="97"/>
    </row>
    <row r="218" spans="3:9" ht="12.75">
      <c r="C218" s="196"/>
      <c r="D218" s="97"/>
      <c r="E218" s="97"/>
      <c r="F218" s="97"/>
      <c r="G218" s="97"/>
      <c r="H218" s="97"/>
      <c r="I218" s="97"/>
    </row>
    <row r="219" spans="3:9" ht="12.75">
      <c r="C219" s="196"/>
      <c r="D219" s="97"/>
      <c r="E219" s="97"/>
      <c r="F219" s="97"/>
      <c r="G219" s="97"/>
      <c r="H219" s="97"/>
      <c r="I219" s="97"/>
    </row>
    <row r="220" spans="3:9" ht="12.75">
      <c r="C220" s="97"/>
      <c r="D220" s="97"/>
      <c r="E220" s="97"/>
      <c r="F220" s="97"/>
      <c r="G220" s="97"/>
      <c r="H220" s="97"/>
      <c r="I220" s="97"/>
    </row>
    <row r="221" spans="3:9" ht="12.75">
      <c r="C221" s="97"/>
      <c r="D221" s="97"/>
      <c r="E221" s="97"/>
      <c r="F221" s="97"/>
      <c r="G221" s="97"/>
      <c r="H221" s="97"/>
      <c r="I221" s="97"/>
    </row>
    <row r="222" spans="3:9" ht="12.75">
      <c r="C222" s="97"/>
      <c r="D222" s="97"/>
      <c r="E222" s="97"/>
      <c r="F222" s="97"/>
      <c r="G222" s="97"/>
      <c r="H222" s="97"/>
      <c r="I222" s="97"/>
    </row>
    <row r="223" spans="3:9" ht="12.75">
      <c r="C223" s="97"/>
      <c r="D223" s="97"/>
      <c r="E223" s="97"/>
      <c r="F223" s="97"/>
      <c r="G223" s="97"/>
      <c r="H223" s="97"/>
      <c r="I223" s="97"/>
    </row>
    <row r="224" spans="3:9" ht="12.75">
      <c r="C224" s="97"/>
      <c r="D224" s="97"/>
      <c r="E224" s="97"/>
      <c r="F224" s="97"/>
      <c r="G224" s="97"/>
      <c r="H224" s="97"/>
      <c r="I224" s="97"/>
    </row>
    <row r="225" spans="3:9" ht="12.75">
      <c r="C225" s="97"/>
      <c r="D225" s="97"/>
      <c r="E225" s="97"/>
      <c r="F225" s="97"/>
      <c r="G225" s="97"/>
      <c r="H225" s="97"/>
      <c r="I225" s="97"/>
    </row>
    <row r="226" spans="3:9" ht="12.75">
      <c r="C226" s="97"/>
      <c r="D226" s="97"/>
      <c r="E226" s="97"/>
      <c r="F226" s="97"/>
      <c r="G226" s="97"/>
      <c r="H226" s="97"/>
      <c r="I226" s="97"/>
    </row>
    <row r="227" spans="3:9" ht="12.75">
      <c r="C227" s="97"/>
      <c r="D227" s="97"/>
      <c r="E227" s="97"/>
      <c r="F227" s="97"/>
      <c r="G227" s="97"/>
      <c r="H227" s="97"/>
      <c r="I227" s="97"/>
    </row>
    <row r="228" spans="3:9" ht="12.75">
      <c r="C228" s="97"/>
      <c r="D228" s="97"/>
      <c r="E228" s="97"/>
      <c r="F228" s="97"/>
      <c r="G228" s="97"/>
      <c r="H228" s="97"/>
      <c r="I228" s="97"/>
    </row>
    <row r="229" spans="3:9" ht="12.75">
      <c r="C229" s="97"/>
      <c r="D229" s="97"/>
      <c r="E229" s="97"/>
      <c r="F229" s="97"/>
      <c r="G229" s="97"/>
      <c r="H229" s="97"/>
      <c r="I229" s="97"/>
    </row>
    <row r="230" spans="3:9" ht="12.75">
      <c r="C230" s="97"/>
      <c r="D230" s="97"/>
      <c r="E230" s="97"/>
      <c r="F230" s="97"/>
      <c r="G230" s="97"/>
      <c r="H230" s="97"/>
      <c r="I230" s="97"/>
    </row>
    <row r="231" spans="3:9" ht="12.75">
      <c r="C231" s="97"/>
      <c r="D231" s="97"/>
      <c r="E231" s="97"/>
      <c r="F231" s="97"/>
      <c r="G231" s="97"/>
      <c r="H231" s="97"/>
      <c r="I231" s="97"/>
    </row>
    <row r="232" spans="3:9" ht="12.75">
      <c r="C232" s="97"/>
      <c r="D232" s="97"/>
      <c r="E232" s="97"/>
      <c r="F232" s="97"/>
      <c r="G232" s="97"/>
      <c r="H232" s="97"/>
      <c r="I232" s="97"/>
    </row>
    <row r="233" spans="3:9" ht="12.75">
      <c r="C233" s="97"/>
      <c r="D233" s="97"/>
      <c r="E233" s="97"/>
      <c r="F233" s="97"/>
      <c r="G233" s="97"/>
      <c r="H233" s="97"/>
      <c r="I233" s="97"/>
    </row>
    <row r="234" spans="3:9" ht="12.75">
      <c r="C234" s="97"/>
      <c r="D234" s="97"/>
      <c r="E234" s="97"/>
      <c r="F234" s="97"/>
      <c r="G234" s="97"/>
      <c r="H234" s="97"/>
      <c r="I234" s="97"/>
    </row>
    <row r="235" spans="3:9" ht="12.75">
      <c r="C235" s="97"/>
      <c r="D235" s="97"/>
      <c r="E235" s="97"/>
      <c r="F235" s="97"/>
      <c r="G235" s="97"/>
      <c r="H235" s="97"/>
      <c r="I235" s="97"/>
    </row>
    <row r="236" spans="3:9" ht="12.75">
      <c r="C236" s="97"/>
      <c r="D236" s="97"/>
      <c r="E236" s="97"/>
      <c r="F236" s="97"/>
      <c r="G236" s="97"/>
      <c r="H236" s="97"/>
      <c r="I236" s="97"/>
    </row>
    <row r="237" spans="3:9" ht="12.75">
      <c r="C237" s="97"/>
      <c r="D237" s="97"/>
      <c r="E237" s="97"/>
      <c r="F237" s="97"/>
      <c r="G237" s="97"/>
      <c r="H237" s="97"/>
      <c r="I237" s="97"/>
    </row>
    <row r="238" spans="3:9" ht="12.75">
      <c r="C238" s="97"/>
      <c r="D238" s="97"/>
      <c r="E238" s="97"/>
      <c r="F238" s="97"/>
      <c r="G238" s="97"/>
      <c r="H238" s="97"/>
      <c r="I238" s="97"/>
    </row>
    <row r="239" spans="3:9" ht="12.75">
      <c r="C239" s="97"/>
      <c r="D239" s="97"/>
      <c r="E239" s="97"/>
      <c r="F239" s="97"/>
      <c r="G239" s="97"/>
      <c r="H239" s="97"/>
      <c r="I239" s="97"/>
    </row>
    <row r="240" spans="3:9" ht="12.75">
      <c r="C240" s="97"/>
      <c r="D240" s="97"/>
      <c r="E240" s="97"/>
      <c r="F240" s="97"/>
      <c r="G240" s="97"/>
      <c r="H240" s="97"/>
      <c r="I240" s="97"/>
    </row>
    <row r="241" spans="3:9" ht="12.75">
      <c r="C241" s="97"/>
      <c r="D241" s="97"/>
      <c r="E241" s="97"/>
      <c r="F241" s="97"/>
      <c r="G241" s="97"/>
      <c r="H241" s="97"/>
      <c r="I241" s="97"/>
    </row>
    <row r="242" spans="3:9" ht="12.75">
      <c r="C242" s="97"/>
      <c r="D242" s="97"/>
      <c r="E242" s="97"/>
      <c r="F242" s="97"/>
      <c r="G242" s="97"/>
      <c r="H242" s="97"/>
      <c r="I242" s="97"/>
    </row>
    <row r="243" spans="3:9" ht="12.75">
      <c r="C243" s="97"/>
      <c r="D243" s="97"/>
      <c r="E243" s="97"/>
      <c r="F243" s="97"/>
      <c r="G243" s="97"/>
      <c r="H243" s="97"/>
      <c r="I243" s="97"/>
    </row>
    <row r="244" spans="3:9" ht="12.75">
      <c r="C244" s="97"/>
      <c r="D244" s="97"/>
      <c r="E244" s="97"/>
      <c r="F244" s="97"/>
      <c r="G244" s="97"/>
      <c r="H244" s="97"/>
      <c r="I244" s="97"/>
    </row>
    <row r="245" spans="3:9" ht="12.75">
      <c r="C245" s="97"/>
      <c r="D245" s="97"/>
      <c r="E245" s="97"/>
      <c r="F245" s="97"/>
      <c r="G245" s="97"/>
      <c r="H245" s="97"/>
      <c r="I245" s="97"/>
    </row>
    <row r="246" spans="3:9" ht="12.75">
      <c r="C246" s="97"/>
      <c r="D246" s="97"/>
      <c r="E246" s="97"/>
      <c r="F246" s="97"/>
      <c r="G246" s="97"/>
      <c r="H246" s="97"/>
      <c r="I246" s="97"/>
    </row>
    <row r="247" spans="3:9" ht="12.75">
      <c r="C247" s="97"/>
      <c r="D247" s="97"/>
      <c r="E247" s="97"/>
      <c r="F247" s="97"/>
      <c r="G247" s="97"/>
      <c r="H247" s="97"/>
      <c r="I247" s="97"/>
    </row>
    <row r="248" spans="3:9" ht="12.75">
      <c r="C248" s="97"/>
      <c r="D248" s="97"/>
      <c r="E248" s="97"/>
      <c r="F248" s="97"/>
      <c r="G248" s="97"/>
      <c r="H248" s="97"/>
      <c r="I248" s="97"/>
    </row>
    <row r="249" spans="3:9" ht="12.75">
      <c r="C249" s="97"/>
      <c r="D249" s="97"/>
      <c r="E249" s="97"/>
      <c r="F249" s="97"/>
      <c r="G249" s="97"/>
      <c r="H249" s="97"/>
      <c r="I249" s="97"/>
    </row>
    <row r="250" spans="3:9" ht="12.75">
      <c r="C250" s="97"/>
      <c r="D250" s="97"/>
      <c r="E250" s="97"/>
      <c r="F250" s="97"/>
      <c r="G250" s="97"/>
      <c r="H250" s="97"/>
      <c r="I250" s="97"/>
    </row>
    <row r="251" spans="3:9" ht="12.75">
      <c r="C251" s="97"/>
      <c r="D251" s="97"/>
      <c r="E251" s="97"/>
      <c r="F251" s="97"/>
      <c r="G251" s="97"/>
      <c r="H251" s="97"/>
      <c r="I251" s="97"/>
    </row>
    <row r="252" spans="3:9" ht="12.75">
      <c r="C252" s="97"/>
      <c r="D252" s="97"/>
      <c r="E252" s="97"/>
      <c r="F252" s="97"/>
      <c r="G252" s="97"/>
      <c r="H252" s="97"/>
      <c r="I252" s="97"/>
    </row>
    <row r="253" spans="3:9" ht="12.75">
      <c r="C253" s="97"/>
      <c r="D253" s="97"/>
      <c r="E253" s="97"/>
      <c r="F253" s="97"/>
      <c r="G253" s="97"/>
      <c r="H253" s="97"/>
      <c r="I253" s="97"/>
    </row>
    <row r="254" spans="3:9" ht="12.75">
      <c r="C254" s="97"/>
      <c r="D254" s="97"/>
      <c r="E254" s="97"/>
      <c r="F254" s="97"/>
      <c r="G254" s="97"/>
      <c r="H254" s="97"/>
      <c r="I254" s="97"/>
    </row>
    <row r="255" spans="3:9" ht="12.75">
      <c r="C255" s="97"/>
      <c r="D255" s="97"/>
      <c r="E255" s="97"/>
      <c r="F255" s="97"/>
      <c r="G255" s="97"/>
      <c r="H255" s="97"/>
      <c r="I255" s="97"/>
    </row>
    <row r="256" spans="3:9" ht="12.75">
      <c r="C256" s="97"/>
      <c r="D256" s="97"/>
      <c r="E256" s="97"/>
      <c r="F256" s="97"/>
      <c r="G256" s="97"/>
      <c r="H256" s="97"/>
      <c r="I256" s="97"/>
    </row>
    <row r="257" spans="3:9" ht="12.75">
      <c r="C257" s="97"/>
      <c r="D257" s="97"/>
      <c r="E257" s="97"/>
      <c r="F257" s="97"/>
      <c r="G257" s="97"/>
      <c r="H257" s="97"/>
      <c r="I257" s="97"/>
    </row>
    <row r="258" spans="3:9" ht="12.75">
      <c r="C258" s="97"/>
      <c r="D258" s="97"/>
      <c r="E258" s="97"/>
      <c r="F258" s="97"/>
      <c r="G258" s="97"/>
      <c r="H258" s="97"/>
      <c r="I258" s="97"/>
    </row>
    <row r="259" spans="3:9" ht="12.75">
      <c r="C259" s="97"/>
      <c r="D259" s="97"/>
      <c r="E259" s="97"/>
      <c r="F259" s="97"/>
      <c r="G259" s="97"/>
      <c r="H259" s="97"/>
      <c r="I259" s="97"/>
    </row>
    <row r="260" spans="3:9" ht="12.75">
      <c r="C260" s="97"/>
      <c r="D260" s="97"/>
      <c r="E260" s="97"/>
      <c r="F260" s="97"/>
      <c r="G260" s="97"/>
      <c r="H260" s="97"/>
      <c r="I260" s="97"/>
    </row>
    <row r="261" spans="3:9" ht="12.75">
      <c r="C261" s="97"/>
      <c r="D261" s="97"/>
      <c r="E261" s="97"/>
      <c r="F261" s="97"/>
      <c r="G261" s="97"/>
      <c r="H261" s="97"/>
      <c r="I261" s="97"/>
    </row>
    <row r="262" spans="3:9" ht="12.75">
      <c r="C262" s="97"/>
      <c r="D262" s="97"/>
      <c r="E262" s="97"/>
      <c r="F262" s="97"/>
      <c r="G262" s="97"/>
      <c r="H262" s="97"/>
      <c r="I262" s="97"/>
    </row>
    <row r="263" spans="3:9" ht="12.75">
      <c r="C263" s="97"/>
      <c r="D263" s="97"/>
      <c r="E263" s="97"/>
      <c r="F263" s="97"/>
      <c r="G263" s="97"/>
      <c r="H263" s="97"/>
      <c r="I263" s="97"/>
    </row>
    <row r="264" spans="3:9" ht="12.75">
      <c r="C264" s="97"/>
      <c r="D264" s="97"/>
      <c r="E264" s="97"/>
      <c r="F264" s="97"/>
      <c r="G264" s="97"/>
      <c r="H264" s="97"/>
      <c r="I264" s="97"/>
    </row>
    <row r="265" spans="3:9" ht="12.75">
      <c r="C265" s="97"/>
      <c r="D265" s="97"/>
      <c r="E265" s="97"/>
      <c r="F265" s="97"/>
      <c r="G265" s="97"/>
      <c r="H265" s="97"/>
      <c r="I265" s="97"/>
    </row>
    <row r="266" spans="3:9" ht="12.75">
      <c r="C266" s="97"/>
      <c r="D266" s="97"/>
      <c r="E266" s="97"/>
      <c r="F266" s="97"/>
      <c r="G266" s="97"/>
      <c r="H266" s="97"/>
      <c r="I266" s="97"/>
    </row>
    <row r="267" spans="3:9" ht="12.75">
      <c r="C267" s="97"/>
      <c r="D267" s="97"/>
      <c r="E267" s="97"/>
      <c r="F267" s="97"/>
      <c r="G267" s="97"/>
      <c r="H267" s="97"/>
      <c r="I267" s="97"/>
    </row>
    <row r="268" spans="3:9" ht="12.75">
      <c r="C268" s="97"/>
      <c r="D268" s="97"/>
      <c r="E268" s="97"/>
      <c r="F268" s="97"/>
      <c r="G268" s="97"/>
      <c r="H268" s="97"/>
      <c r="I268" s="97"/>
    </row>
    <row r="269" spans="3:9" ht="12.75">
      <c r="C269" s="97"/>
      <c r="D269" s="97"/>
      <c r="E269" s="97"/>
      <c r="F269" s="97"/>
      <c r="G269" s="97"/>
      <c r="H269" s="97"/>
      <c r="I269" s="97"/>
    </row>
    <row r="270" spans="3:9" ht="12.75">
      <c r="C270" s="97"/>
      <c r="D270" s="97"/>
      <c r="E270" s="97"/>
      <c r="F270" s="97"/>
      <c r="G270" s="97"/>
      <c r="H270" s="97"/>
      <c r="I270" s="97"/>
    </row>
    <row r="271" spans="3:9" ht="12.75">
      <c r="C271" s="97"/>
      <c r="D271" s="97"/>
      <c r="E271" s="97"/>
      <c r="F271" s="97"/>
      <c r="G271" s="97"/>
      <c r="H271" s="97"/>
      <c r="I271" s="97"/>
    </row>
    <row r="272" spans="3:9" ht="12.75">
      <c r="C272" s="97"/>
      <c r="D272" s="97"/>
      <c r="E272" s="97"/>
      <c r="F272" s="97"/>
      <c r="G272" s="97"/>
      <c r="H272" s="97"/>
      <c r="I272" s="97"/>
    </row>
    <row r="273" spans="3:9" ht="12.75">
      <c r="C273" s="97"/>
      <c r="D273" s="97"/>
      <c r="E273" s="97"/>
      <c r="F273" s="97"/>
      <c r="G273" s="97"/>
      <c r="H273" s="97"/>
      <c r="I273" s="97"/>
    </row>
    <row r="274" spans="3:9" ht="12.75">
      <c r="C274" s="97"/>
      <c r="D274" s="97"/>
      <c r="E274" s="97"/>
      <c r="F274" s="97"/>
      <c r="G274" s="97"/>
      <c r="H274" s="97"/>
      <c r="I274" s="97"/>
    </row>
    <row r="275" spans="3:9" ht="12.75">
      <c r="C275" s="97"/>
      <c r="D275" s="97"/>
      <c r="E275" s="97"/>
      <c r="F275" s="97"/>
      <c r="G275" s="97"/>
      <c r="H275" s="97"/>
      <c r="I275" s="97"/>
    </row>
    <row r="276" spans="3:9" ht="12.75">
      <c r="C276" s="97"/>
      <c r="D276" s="97"/>
      <c r="E276" s="97"/>
      <c r="F276" s="97"/>
      <c r="G276" s="97"/>
      <c r="H276" s="97"/>
      <c r="I276" s="97"/>
    </row>
    <row r="277" spans="3:9" ht="12.75">
      <c r="C277" s="97"/>
      <c r="D277" s="97"/>
      <c r="E277" s="97"/>
      <c r="F277" s="97"/>
      <c r="G277" s="97"/>
      <c r="H277" s="97"/>
      <c r="I277" s="97"/>
    </row>
    <row r="278" spans="3:9" ht="12.75">
      <c r="C278" s="97"/>
      <c r="D278" s="97"/>
      <c r="E278" s="97"/>
      <c r="F278" s="97"/>
      <c r="G278" s="97"/>
      <c r="H278" s="97"/>
      <c r="I278" s="97"/>
    </row>
    <row r="279" spans="3:9" ht="12.75">
      <c r="C279" s="97"/>
      <c r="D279" s="97"/>
      <c r="E279" s="97"/>
      <c r="F279" s="97"/>
      <c r="G279" s="97"/>
      <c r="H279" s="97"/>
      <c r="I279" s="97"/>
    </row>
    <row r="280" spans="3:9" ht="12.75">
      <c r="C280" s="97"/>
      <c r="D280" s="97"/>
      <c r="E280" s="97"/>
      <c r="F280" s="97"/>
      <c r="G280" s="97"/>
      <c r="H280" s="97"/>
      <c r="I280" s="97"/>
    </row>
    <row r="281" spans="3:9" ht="12.75">
      <c r="C281" s="97"/>
      <c r="D281" s="97"/>
      <c r="E281" s="97"/>
      <c r="F281" s="97"/>
      <c r="G281" s="97"/>
      <c r="H281" s="97"/>
      <c r="I281" s="97"/>
    </row>
    <row r="282" spans="3:9" ht="12.75">
      <c r="C282" s="97"/>
      <c r="D282" s="97"/>
      <c r="E282" s="97"/>
      <c r="F282" s="97"/>
      <c r="G282" s="97"/>
      <c r="H282" s="97"/>
      <c r="I282" s="97"/>
    </row>
    <row r="283" spans="3:9" ht="12.75">
      <c r="C283" s="97"/>
      <c r="D283" s="97"/>
      <c r="E283" s="97"/>
      <c r="F283" s="97"/>
      <c r="G283" s="97"/>
      <c r="H283" s="97"/>
      <c r="I283" s="97"/>
    </row>
    <row r="284" spans="3:9" ht="12.75">
      <c r="C284" s="97"/>
      <c r="D284" s="97"/>
      <c r="E284" s="97"/>
      <c r="F284" s="97"/>
      <c r="G284" s="97"/>
      <c r="H284" s="97"/>
      <c r="I284" s="97"/>
    </row>
    <row r="285" spans="3:9" ht="12.75">
      <c r="C285" s="97"/>
      <c r="D285" s="97"/>
      <c r="E285" s="97"/>
      <c r="F285" s="97"/>
      <c r="G285" s="97"/>
      <c r="H285" s="97"/>
      <c r="I285" s="97"/>
    </row>
    <row r="286" spans="3:9" ht="12.75">
      <c r="C286" s="97"/>
      <c r="D286" s="97"/>
      <c r="E286" s="97"/>
      <c r="F286" s="97"/>
      <c r="G286" s="97"/>
      <c r="H286" s="97"/>
      <c r="I286" s="97"/>
    </row>
    <row r="287" spans="3:9" ht="12.75">
      <c r="C287" s="97"/>
      <c r="D287" s="97"/>
      <c r="E287" s="97"/>
      <c r="F287" s="97"/>
      <c r="G287" s="97"/>
      <c r="H287" s="97"/>
      <c r="I287" s="97"/>
    </row>
    <row r="288" spans="3:9" ht="12.75">
      <c r="C288" s="97"/>
      <c r="D288" s="97"/>
      <c r="E288" s="97"/>
      <c r="F288" s="97"/>
      <c r="G288" s="97"/>
      <c r="H288" s="97"/>
      <c r="I288" s="97"/>
    </row>
    <row r="289" spans="3:9" ht="12.75">
      <c r="C289" s="97"/>
      <c r="D289" s="97"/>
      <c r="E289" s="97"/>
      <c r="F289" s="97"/>
      <c r="G289" s="97"/>
      <c r="H289" s="97"/>
      <c r="I289" s="97"/>
    </row>
    <row r="290" spans="3:9" ht="12.75">
      <c r="C290" s="97"/>
      <c r="D290" s="97"/>
      <c r="E290" s="97"/>
      <c r="F290" s="97"/>
      <c r="G290" s="97"/>
      <c r="H290" s="97"/>
      <c r="I290" s="97"/>
    </row>
    <row r="291" spans="3:9" ht="12.75">
      <c r="C291" s="97"/>
      <c r="D291" s="97"/>
      <c r="E291" s="97"/>
      <c r="F291" s="97"/>
      <c r="G291" s="97"/>
      <c r="H291" s="97"/>
      <c r="I291" s="97"/>
    </row>
    <row r="292" spans="3:9" ht="12.75">
      <c r="C292" s="97"/>
      <c r="D292" s="97"/>
      <c r="E292" s="97"/>
      <c r="F292" s="97"/>
      <c r="G292" s="97"/>
      <c r="H292" s="97"/>
      <c r="I292" s="97"/>
    </row>
    <row r="293" spans="3:9" ht="12.75">
      <c r="C293" s="97"/>
      <c r="D293" s="97"/>
      <c r="E293" s="97"/>
      <c r="F293" s="97"/>
      <c r="G293" s="97"/>
      <c r="H293" s="97"/>
      <c r="I293" s="97"/>
    </row>
    <row r="294" spans="3:9" ht="12.75">
      <c r="C294" s="97"/>
      <c r="D294" s="97"/>
      <c r="E294" s="97"/>
      <c r="F294" s="97"/>
      <c r="G294" s="97"/>
      <c r="H294" s="97"/>
      <c r="I294" s="97"/>
    </row>
    <row r="295" spans="3:9" ht="12.75">
      <c r="C295" s="97"/>
      <c r="D295" s="97"/>
      <c r="E295" s="97"/>
      <c r="F295" s="97"/>
      <c r="G295" s="97"/>
      <c r="H295" s="97"/>
      <c r="I295" s="97"/>
    </row>
    <row r="296" spans="3:9" ht="12.75">
      <c r="C296" s="97"/>
      <c r="D296" s="97"/>
      <c r="E296" s="97"/>
      <c r="F296" s="97"/>
      <c r="G296" s="97"/>
      <c r="H296" s="97"/>
      <c r="I296" s="97"/>
    </row>
    <row r="297" spans="3:9" ht="12.75">
      <c r="C297" s="97"/>
      <c r="D297" s="97"/>
      <c r="E297" s="97"/>
      <c r="F297" s="97"/>
      <c r="G297" s="97"/>
      <c r="H297" s="97"/>
      <c r="I297" s="97"/>
    </row>
    <row r="298" spans="3:9" ht="12.75">
      <c r="C298" s="97"/>
      <c r="D298" s="97"/>
      <c r="E298" s="97"/>
      <c r="F298" s="97"/>
      <c r="G298" s="97"/>
      <c r="H298" s="97"/>
      <c r="I298" s="97"/>
    </row>
    <row r="299" spans="3:9" ht="12.75">
      <c r="C299" s="97"/>
      <c r="D299" s="97"/>
      <c r="E299" s="97"/>
      <c r="F299" s="97"/>
      <c r="G299" s="97"/>
      <c r="H299" s="97"/>
      <c r="I299" s="97"/>
    </row>
    <row r="300" spans="3:9" ht="12.75">
      <c r="C300" s="97"/>
      <c r="D300" s="97"/>
      <c r="E300" s="97"/>
      <c r="F300" s="97"/>
      <c r="G300" s="97"/>
      <c r="H300" s="97"/>
      <c r="I300" s="97"/>
    </row>
    <row r="301" spans="3:9" ht="12.75">
      <c r="C301" s="97"/>
      <c r="D301" s="97"/>
      <c r="E301" s="97"/>
      <c r="F301" s="97"/>
      <c r="G301" s="97"/>
      <c r="H301" s="97"/>
      <c r="I301" s="97"/>
    </row>
    <row r="302" spans="3:9" ht="12.75">
      <c r="C302" s="97"/>
      <c r="D302" s="97"/>
      <c r="E302" s="97"/>
      <c r="F302" s="97"/>
      <c r="G302" s="97"/>
      <c r="H302" s="97"/>
      <c r="I302" s="97"/>
    </row>
    <row r="303" spans="3:9" ht="12.75">
      <c r="C303" s="97"/>
      <c r="D303" s="97"/>
      <c r="E303" s="97"/>
      <c r="F303" s="97"/>
      <c r="G303" s="97"/>
      <c r="H303" s="97"/>
      <c r="I303" s="97"/>
    </row>
    <row r="304" spans="3:9" ht="12.75">
      <c r="C304" s="97"/>
      <c r="D304" s="97"/>
      <c r="E304" s="97"/>
      <c r="F304" s="97"/>
      <c r="G304" s="97"/>
      <c r="H304" s="97"/>
      <c r="I304" s="97"/>
    </row>
    <row r="305" spans="3:9" ht="12.75">
      <c r="C305" s="97"/>
      <c r="D305" s="97"/>
      <c r="E305" s="97"/>
      <c r="F305" s="97"/>
      <c r="G305" s="97"/>
      <c r="H305" s="97"/>
      <c r="I305" s="97"/>
    </row>
    <row r="306" spans="3:9" ht="12.75">
      <c r="C306" s="97"/>
      <c r="D306" s="97"/>
      <c r="E306" s="97"/>
      <c r="F306" s="97"/>
      <c r="G306" s="97"/>
      <c r="H306" s="97"/>
      <c r="I306" s="97"/>
    </row>
    <row r="307" spans="3:9" ht="12.75">
      <c r="C307" s="97"/>
      <c r="D307" s="97"/>
      <c r="E307" s="97"/>
      <c r="F307" s="97"/>
      <c r="G307" s="97"/>
      <c r="H307" s="97"/>
      <c r="I307" s="97"/>
    </row>
    <row r="308" spans="3:9" ht="12.75">
      <c r="C308" s="97"/>
      <c r="D308" s="97"/>
      <c r="E308" s="97"/>
      <c r="F308" s="97"/>
      <c r="G308" s="97"/>
      <c r="H308" s="97"/>
      <c r="I308" s="97"/>
    </row>
    <row r="309" spans="3:9" ht="12.75">
      <c r="C309" s="97"/>
      <c r="D309" s="97"/>
      <c r="E309" s="97"/>
      <c r="F309" s="97"/>
      <c r="G309" s="97"/>
      <c r="H309" s="97"/>
      <c r="I309" s="97"/>
    </row>
    <row r="310" spans="3:9" ht="12.75">
      <c r="C310" s="97"/>
      <c r="D310" s="97"/>
      <c r="E310" s="97"/>
      <c r="F310" s="97"/>
      <c r="G310" s="97"/>
      <c r="H310" s="97"/>
      <c r="I310" s="97"/>
    </row>
    <row r="311" spans="3:9" ht="12.75">
      <c r="C311" s="97"/>
      <c r="D311" s="97"/>
      <c r="E311" s="97"/>
      <c r="F311" s="97"/>
      <c r="G311" s="97"/>
      <c r="H311" s="97"/>
      <c r="I311" s="97"/>
    </row>
    <row r="312" spans="3:9" ht="12.75">
      <c r="C312" s="97"/>
      <c r="D312" s="97"/>
      <c r="E312" s="97"/>
      <c r="F312" s="97"/>
      <c r="G312" s="97"/>
      <c r="H312" s="97"/>
      <c r="I312" s="97"/>
    </row>
    <row r="313" spans="3:9" ht="12.75">
      <c r="C313" s="97"/>
      <c r="D313" s="97"/>
      <c r="E313" s="97"/>
      <c r="F313" s="97"/>
      <c r="G313" s="97"/>
      <c r="H313" s="97"/>
      <c r="I313" s="97"/>
    </row>
    <row r="314" spans="3:9" ht="12.75">
      <c r="C314" s="97"/>
      <c r="D314" s="97"/>
      <c r="E314" s="97"/>
      <c r="F314" s="97"/>
      <c r="G314" s="97"/>
      <c r="H314" s="97"/>
      <c r="I314" s="97"/>
    </row>
    <row r="315" spans="3:9" ht="12.75">
      <c r="C315" s="97"/>
      <c r="D315" s="97"/>
      <c r="E315" s="97"/>
      <c r="F315" s="97"/>
      <c r="G315" s="97"/>
      <c r="H315" s="97"/>
      <c r="I315" s="97"/>
    </row>
    <row r="316" spans="3:9" ht="12.75">
      <c r="C316" s="97"/>
      <c r="D316" s="97"/>
      <c r="E316" s="97"/>
      <c r="F316" s="97"/>
      <c r="G316" s="97"/>
      <c r="H316" s="97"/>
      <c r="I316" s="97"/>
    </row>
    <row r="317" spans="3:9" ht="12.75">
      <c r="C317" s="97"/>
      <c r="D317" s="97"/>
      <c r="E317" s="97"/>
      <c r="F317" s="97"/>
      <c r="G317" s="97"/>
      <c r="H317" s="97"/>
      <c r="I317" s="97"/>
    </row>
    <row r="318" spans="3:9" ht="12.75">
      <c r="C318" s="97"/>
      <c r="D318" s="97"/>
      <c r="E318" s="97"/>
      <c r="F318" s="97"/>
      <c r="G318" s="97"/>
      <c r="H318" s="97"/>
      <c r="I318" s="97"/>
    </row>
    <row r="319" spans="3:9" ht="12.75">
      <c r="C319" s="97"/>
      <c r="D319" s="97"/>
      <c r="E319" s="97"/>
      <c r="F319" s="97"/>
      <c r="G319" s="97"/>
      <c r="H319" s="97"/>
      <c r="I319" s="97"/>
    </row>
    <row r="320" spans="3:9" ht="12.75">
      <c r="C320" s="97"/>
      <c r="D320" s="97"/>
      <c r="E320" s="97"/>
      <c r="F320" s="97"/>
      <c r="G320" s="97"/>
      <c r="H320" s="97"/>
      <c r="I320" s="97"/>
    </row>
    <row r="321" spans="3:9" ht="12.75">
      <c r="C321" s="97"/>
      <c r="D321" s="97"/>
      <c r="E321" s="97"/>
      <c r="F321" s="97"/>
      <c r="G321" s="97"/>
      <c r="H321" s="97"/>
      <c r="I321" s="97"/>
    </row>
    <row r="322" spans="3:9" ht="12.75">
      <c r="C322" s="97"/>
      <c r="D322" s="97"/>
      <c r="E322" s="97"/>
      <c r="F322" s="97"/>
      <c r="G322" s="97"/>
      <c r="H322" s="97"/>
      <c r="I322" s="97"/>
    </row>
    <row r="323" spans="3:9" ht="12.75">
      <c r="C323" s="97"/>
      <c r="D323" s="97"/>
      <c r="E323" s="97"/>
      <c r="F323" s="97"/>
      <c r="G323" s="97"/>
      <c r="H323" s="97"/>
      <c r="I323" s="97"/>
    </row>
    <row r="324" spans="3:9" ht="12.75">
      <c r="C324" s="97"/>
      <c r="D324" s="97"/>
      <c r="E324" s="97"/>
      <c r="F324" s="97"/>
      <c r="G324" s="97"/>
      <c r="H324" s="97"/>
      <c r="I324" s="97"/>
    </row>
    <row r="325" spans="3:9" ht="12.75">
      <c r="C325" s="97"/>
      <c r="D325" s="97"/>
      <c r="E325" s="97"/>
      <c r="F325" s="97"/>
      <c r="G325" s="97"/>
      <c r="H325" s="97"/>
      <c r="I325" s="97"/>
    </row>
    <row r="326" spans="3:9" ht="12.75">
      <c r="C326" s="97"/>
      <c r="D326" s="97"/>
      <c r="E326" s="97"/>
      <c r="F326" s="97"/>
      <c r="G326" s="97"/>
      <c r="H326" s="97"/>
      <c r="I326" s="97"/>
    </row>
    <row r="327" spans="3:9" ht="12.75">
      <c r="C327" s="97"/>
      <c r="D327" s="97"/>
      <c r="E327" s="97"/>
      <c r="F327" s="97"/>
      <c r="G327" s="97"/>
      <c r="H327" s="97"/>
      <c r="I327" s="97"/>
    </row>
    <row r="328" spans="3:9" ht="12.75">
      <c r="C328" s="97"/>
      <c r="D328" s="97"/>
      <c r="E328" s="97"/>
      <c r="F328" s="97"/>
      <c r="G328" s="97"/>
      <c r="H328" s="97"/>
      <c r="I328" s="97"/>
    </row>
    <row r="329" spans="3:9" ht="12.75">
      <c r="C329" s="97"/>
      <c r="D329" s="97"/>
      <c r="E329" s="97"/>
      <c r="F329" s="97"/>
      <c r="G329" s="97"/>
      <c r="H329" s="97"/>
      <c r="I329" s="97"/>
    </row>
    <row r="330" spans="3:9" ht="12.75">
      <c r="C330" s="97"/>
      <c r="D330" s="97"/>
      <c r="E330" s="97"/>
      <c r="F330" s="97"/>
      <c r="G330" s="97"/>
      <c r="H330" s="97"/>
      <c r="I330" s="97"/>
    </row>
    <row r="331" spans="3:9" ht="12.75">
      <c r="C331" s="97"/>
      <c r="D331" s="97"/>
      <c r="E331" s="97"/>
      <c r="F331" s="97"/>
      <c r="G331" s="97"/>
      <c r="H331" s="97"/>
      <c r="I331" s="97"/>
    </row>
    <row r="332" spans="3:9" ht="12.75">
      <c r="C332" s="97"/>
      <c r="D332" s="97"/>
      <c r="E332" s="97"/>
      <c r="F332" s="97"/>
      <c r="G332" s="97"/>
      <c r="H332" s="97"/>
      <c r="I332" s="97"/>
    </row>
    <row r="333" spans="3:9" ht="12.75">
      <c r="C333" s="97"/>
      <c r="D333" s="97"/>
      <c r="E333" s="97"/>
      <c r="F333" s="97"/>
      <c r="G333" s="97"/>
      <c r="H333" s="97"/>
      <c r="I333" s="97"/>
    </row>
    <row r="334" spans="3:9" ht="12.75">
      <c r="C334" s="97"/>
      <c r="D334" s="97"/>
      <c r="E334" s="97"/>
      <c r="F334" s="97"/>
      <c r="G334" s="97"/>
      <c r="H334" s="97"/>
      <c r="I334" s="97"/>
    </row>
    <row r="335" spans="3:9" ht="12.75">
      <c r="C335" s="97"/>
      <c r="D335" s="97"/>
      <c r="E335" s="97"/>
      <c r="F335" s="97"/>
      <c r="G335" s="97"/>
      <c r="H335" s="97"/>
      <c r="I335" s="97"/>
    </row>
    <row r="336" spans="3:9" ht="12.75">
      <c r="C336" s="97"/>
      <c r="D336" s="97"/>
      <c r="E336" s="97"/>
      <c r="F336" s="97"/>
      <c r="G336" s="97"/>
      <c r="H336" s="97"/>
      <c r="I336" s="97"/>
    </row>
    <row r="337" spans="3:9" ht="12.75">
      <c r="C337" s="97"/>
      <c r="D337" s="97"/>
      <c r="E337" s="97"/>
      <c r="F337" s="97"/>
      <c r="G337" s="97"/>
      <c r="H337" s="97"/>
      <c r="I337" s="97"/>
    </row>
    <row r="338" spans="3:9" ht="12.75">
      <c r="C338" s="97"/>
      <c r="D338" s="97"/>
      <c r="E338" s="97"/>
      <c r="F338" s="97"/>
      <c r="G338" s="97"/>
      <c r="H338" s="97"/>
      <c r="I338" s="97"/>
    </row>
    <row r="339" spans="3:9" ht="12.75">
      <c r="C339" s="97"/>
      <c r="D339" s="97"/>
      <c r="E339" s="97"/>
      <c r="F339" s="97"/>
      <c r="G339" s="97"/>
      <c r="H339" s="97"/>
      <c r="I339" s="97"/>
    </row>
    <row r="340" spans="3:9" ht="12.75">
      <c r="C340" s="97"/>
      <c r="D340" s="97"/>
      <c r="E340" s="97"/>
      <c r="F340" s="97"/>
      <c r="G340" s="97"/>
      <c r="H340" s="97"/>
      <c r="I340" s="97"/>
    </row>
    <row r="341" spans="3:9" ht="12.75">
      <c r="C341" s="97"/>
      <c r="D341" s="97"/>
      <c r="E341" s="97"/>
      <c r="F341" s="97"/>
      <c r="G341" s="97"/>
      <c r="H341" s="97"/>
      <c r="I341" s="97"/>
    </row>
    <row r="342" spans="3:9" ht="12.75">
      <c r="C342" s="97"/>
      <c r="D342" s="97"/>
      <c r="E342" s="97"/>
      <c r="F342" s="97"/>
      <c r="G342" s="97"/>
      <c r="H342" s="97"/>
      <c r="I342" s="97"/>
    </row>
  </sheetData>
  <mergeCells count="81">
    <mergeCell ref="E81:F81"/>
    <mergeCell ref="C81:D81"/>
    <mergeCell ref="C97:D97"/>
    <mergeCell ref="C109:D109"/>
    <mergeCell ref="C110:D110"/>
    <mergeCell ref="C107:D107"/>
    <mergeCell ref="C108:D108"/>
    <mergeCell ref="C98:D98"/>
    <mergeCell ref="C99:D99"/>
    <mergeCell ref="C119:D119"/>
    <mergeCell ref="C120:D120"/>
    <mergeCell ref="C121:D121"/>
    <mergeCell ref="E103:F103"/>
    <mergeCell ref="C103:D103"/>
    <mergeCell ref="C118:D118"/>
    <mergeCell ref="C114:D114"/>
    <mergeCell ref="E114:F114"/>
    <mergeCell ref="D17:F17"/>
    <mergeCell ref="E58:F58"/>
    <mergeCell ref="E76:M76"/>
    <mergeCell ref="D18:F18"/>
    <mergeCell ref="D43:I43"/>
    <mergeCell ref="C48:M48"/>
    <mergeCell ref="C68:M68"/>
    <mergeCell ref="C74:D74"/>
    <mergeCell ref="D39:F39"/>
    <mergeCell ref="D14:F14"/>
    <mergeCell ref="D15:F15"/>
    <mergeCell ref="D155:D156"/>
    <mergeCell ref="C148:M148"/>
    <mergeCell ref="D16:E16"/>
    <mergeCell ref="C75:D75"/>
    <mergeCell ref="C76:D76"/>
    <mergeCell ref="C77:D77"/>
    <mergeCell ref="E71:M71"/>
    <mergeCell ref="E72:M72"/>
    <mergeCell ref="E75:M75"/>
    <mergeCell ref="E73:M73"/>
    <mergeCell ref="E74:M74"/>
    <mergeCell ref="D19:F19"/>
    <mergeCell ref="D40:F40"/>
    <mergeCell ref="D41:F41"/>
    <mergeCell ref="C2:M2"/>
    <mergeCell ref="C69:F69"/>
    <mergeCell ref="C92:D92"/>
    <mergeCell ref="E92:F92"/>
    <mergeCell ref="C96:D96"/>
    <mergeCell ref="G20:I20"/>
    <mergeCell ref="E77:M77"/>
    <mergeCell ref="C85:D85"/>
    <mergeCell ref="C86:D86"/>
    <mergeCell ref="C87:D87"/>
    <mergeCell ref="C88:D88"/>
    <mergeCell ref="C36:M36"/>
    <mergeCell ref="E57:F57"/>
    <mergeCell ref="D11:F11"/>
    <mergeCell ref="D12:F12"/>
    <mergeCell ref="D13:F13"/>
    <mergeCell ref="E155:F156"/>
    <mergeCell ref="C125:D125"/>
    <mergeCell ref="E125:F125"/>
    <mergeCell ref="C129:D129"/>
    <mergeCell ref="C130:D130"/>
    <mergeCell ref="C131:D131"/>
    <mergeCell ref="C132:D132"/>
    <mergeCell ref="C136:D136"/>
    <mergeCell ref="E136:F136"/>
    <mergeCell ref="C140:D140"/>
    <mergeCell ref="C155:C156"/>
    <mergeCell ref="C141:D141"/>
    <mergeCell ref="C142:D142"/>
    <mergeCell ref="C143:D143"/>
    <mergeCell ref="C149:M149"/>
    <mergeCell ref="C202:Q202"/>
    <mergeCell ref="F171:N171"/>
    <mergeCell ref="C174:N174"/>
    <mergeCell ref="C179:M179"/>
    <mergeCell ref="C175:N175"/>
    <mergeCell ref="C176:N176"/>
    <mergeCell ref="C177:N177"/>
    <mergeCell ref="C173:M173"/>
  </mergeCells>
  <dataValidations count="3">
    <dataValidation type="list" allowBlank="1" showInputMessage="1" showErrorMessage="1" sqref="D54 D52 F151:F152 F166:F170 G39">
      <formula1>$D$204:$D$205</formula1>
    </dataValidation>
    <dataValidation type="list" allowBlank="1" showInputMessage="1" showErrorMessage="1" sqref="D157:D162 I124 I102 I91 I80 D58:D63 I113 I135">
      <formula1>$C$204:$C$219</formula1>
    </dataValidation>
    <dataValidation type="list" allowBlank="1" showInputMessage="1" showErrorMessage="1" sqref="C157:C162 E124 E102 C58:C63 E80 E91 E113 E135">
      <formula1>$G$21:$G$27</formula1>
    </dataValidation>
  </dataValidations>
  <printOptions/>
  <pageMargins left="0.7" right="0.7" top="0.75" bottom="0.75" header="0.3" footer="0.3"/>
  <pageSetup fitToHeight="1" fitToWidth="1" horizontalDpi="600" verticalDpi="600" orientation="portrait" paperSize="17"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29"/>
  <sheetViews>
    <sheetView showGridLines="0" tabSelected="1" zoomScale="70" zoomScaleNormal="70" workbookViewId="0" topLeftCell="A98">
      <selection activeCell="B122" sqref="B122:S122"/>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421875" style="0" customWidth="1"/>
    <col min="10" max="10" width="13.57421875" style="0" hidden="1" customWidth="1"/>
    <col min="11" max="11" width="14.57421875" style="0" hidden="1" customWidth="1"/>
    <col min="12" max="12" width="14.57421875" style="0" customWidth="1"/>
    <col min="13" max="14" width="13.57421875" style="0" hidden="1" customWidth="1"/>
    <col min="15" max="15" width="13.57421875" style="0" customWidth="1"/>
    <col min="16" max="17" width="13.57421875" style="0" hidden="1" customWidth="1"/>
    <col min="18" max="18" width="13.57421875" style="0" customWidth="1"/>
    <col min="19" max="19" width="14.140625" style="0" customWidth="1"/>
    <col min="20" max="20" width="18.57421875" style="0" customWidth="1"/>
  </cols>
  <sheetData>
    <row r="1" spans="1:20" ht="18">
      <c r="A1" s="417" t="s">
        <v>123</v>
      </c>
      <c r="B1" s="417"/>
      <c r="C1" s="417"/>
      <c r="D1" s="417"/>
      <c r="E1" s="417"/>
      <c r="F1" s="417"/>
      <c r="G1" s="417"/>
      <c r="H1" s="417"/>
      <c r="I1" s="417"/>
      <c r="J1" s="417"/>
      <c r="K1" s="417"/>
      <c r="L1" s="417"/>
      <c r="M1" s="417"/>
      <c r="N1" s="417"/>
      <c r="O1" s="417"/>
      <c r="P1" s="417"/>
      <c r="Q1" s="417"/>
      <c r="R1" s="417"/>
      <c r="S1" s="417"/>
      <c r="T1" s="1"/>
    </row>
    <row r="2" spans="1:20" ht="3" customHeight="1" thickBot="1">
      <c r="A2" s="38"/>
      <c r="B2" s="38"/>
      <c r="C2" s="38"/>
      <c r="D2" s="38"/>
      <c r="E2" s="38"/>
      <c r="F2" s="38"/>
      <c r="G2" s="38"/>
      <c r="H2" s="38"/>
      <c r="I2" s="38"/>
      <c r="J2" s="38"/>
      <c r="K2" s="38"/>
      <c r="L2" s="38"/>
      <c r="M2" s="38"/>
      <c r="N2" s="38"/>
      <c r="O2" s="38"/>
      <c r="P2" s="38"/>
      <c r="Q2" s="38"/>
      <c r="R2" s="38"/>
      <c r="S2" s="1"/>
      <c r="T2" s="1"/>
    </row>
    <row r="3" spans="1:20" ht="18" customHeight="1" thickBot="1" thickTop="1">
      <c r="A3" s="374" t="s">
        <v>124</v>
      </c>
      <c r="B3" s="374"/>
      <c r="C3" s="374"/>
      <c r="D3" s="374"/>
      <c r="E3" s="374"/>
      <c r="F3" s="374"/>
      <c r="G3" s="374"/>
      <c r="H3" s="374"/>
      <c r="I3" s="374"/>
      <c r="J3" s="374"/>
      <c r="K3" s="374"/>
      <c r="L3" s="374"/>
      <c r="M3" s="374"/>
      <c r="N3" s="374"/>
      <c r="O3" s="374"/>
      <c r="P3" s="374"/>
      <c r="Q3" s="374"/>
      <c r="R3" s="374"/>
      <c r="S3" s="374"/>
      <c r="T3" s="1"/>
    </row>
    <row r="4" spans="1:20" ht="3" customHeight="1" thickBot="1" thickTop="1">
      <c r="A4" s="427"/>
      <c r="B4" s="428"/>
      <c r="C4" s="428"/>
      <c r="D4" s="428"/>
      <c r="E4" s="428"/>
      <c r="F4" s="428"/>
      <c r="G4" s="428"/>
      <c r="H4" s="428"/>
      <c r="I4" s="428"/>
      <c r="J4" s="428"/>
      <c r="K4" s="428"/>
      <c r="L4" s="428"/>
      <c r="M4" s="428"/>
      <c r="N4" s="428"/>
      <c r="O4" s="428"/>
      <c r="P4" s="428"/>
      <c r="Q4" s="428"/>
      <c r="R4" s="428"/>
      <c r="S4" s="428"/>
      <c r="T4" s="1"/>
    </row>
    <row r="5" spans="1:19" ht="13.5">
      <c r="A5" s="437" t="s">
        <v>125</v>
      </c>
      <c r="B5" s="435"/>
      <c r="C5" s="435"/>
      <c r="D5" s="435"/>
      <c r="E5" s="435"/>
      <c r="F5" s="435"/>
      <c r="G5" s="435"/>
      <c r="H5" s="435"/>
      <c r="I5" s="435"/>
      <c r="J5" s="435"/>
      <c r="K5" s="435"/>
      <c r="L5" s="435"/>
      <c r="M5" s="435"/>
      <c r="N5" s="435"/>
      <c r="O5" s="435"/>
      <c r="P5" s="435"/>
      <c r="Q5" s="435"/>
      <c r="R5" s="435"/>
      <c r="S5" s="436"/>
    </row>
    <row r="6" spans="1:20" ht="13.5">
      <c r="A6" s="433" t="s">
        <v>11</v>
      </c>
      <c r="B6" s="434"/>
      <c r="C6" s="432" t="str">
        <f>IF('2a.  Simple Form Data Entry'!G11="","   ",'2a.  Simple Form Data Entry'!G11)</f>
        <v>Auburn Park &amp; Ride</v>
      </c>
      <c r="D6" s="432"/>
      <c r="E6" s="432"/>
      <c r="F6" s="432"/>
      <c r="G6" s="432"/>
      <c r="H6" s="432"/>
      <c r="I6" s="432"/>
      <c r="J6" s="432"/>
      <c r="L6" s="298" t="s">
        <v>29</v>
      </c>
      <c r="M6" s="298"/>
      <c r="O6" s="299"/>
      <c r="Q6" s="299"/>
      <c r="R6" s="300" t="str">
        <f>IF('2a.  Simple Form Data Entry'!G17="","   ",'2a.  Simple Form Data Entry'!G17)</f>
        <v>NA</v>
      </c>
      <c r="S6" s="301" t="s">
        <v>126</v>
      </c>
      <c r="T6" s="10"/>
    </row>
    <row r="7" spans="1:20" ht="13.5" customHeight="1">
      <c r="A7" s="438" t="s">
        <v>127</v>
      </c>
      <c r="B7" s="429"/>
      <c r="C7" s="439" t="str">
        <f>IF('2a.  Simple Form Data Entry'!G12="","   ",'2a.  Simple Form Data Entry'!G12)</f>
        <v>Metro Transit</v>
      </c>
      <c r="D7" s="439"/>
      <c r="E7" s="439"/>
      <c r="F7" s="439"/>
      <c r="G7" s="439"/>
      <c r="H7" s="439"/>
      <c r="I7" s="439"/>
      <c r="J7" s="439"/>
      <c r="L7" s="11" t="s">
        <v>32</v>
      </c>
      <c r="M7" s="11"/>
      <c r="P7" s="302"/>
      <c r="Q7" s="302"/>
      <c r="R7" s="303">
        <f>'2a.  Simple Form Data Entry'!G18</f>
        <v>234000</v>
      </c>
      <c r="S7" s="50"/>
      <c r="T7" s="10"/>
    </row>
    <row r="8" spans="1:24" ht="13.5" customHeight="1">
      <c r="A8" s="430" t="s">
        <v>23</v>
      </c>
      <c r="B8" s="431"/>
      <c r="C8" s="304" t="str">
        <f>IF('2a.  Simple Form Data Entry'!G15="","   ",'2a.  Simple Form Data Entry'!G15)</f>
        <v>Carolyn Mock / Greg Svidenko / Steve Rizika</v>
      </c>
      <c r="E8" s="304"/>
      <c r="F8" s="431" t="s">
        <v>26</v>
      </c>
      <c r="G8" s="431"/>
      <c r="H8" s="305" t="str">
        <f>IF('2a.  Simple Form Data Entry'!G15=""," ",'2a.  Simple Form Data Entry'!G16)</f>
        <v>11/30/21</v>
      </c>
      <c r="I8" s="304"/>
      <c r="J8" s="304"/>
      <c r="L8" s="429" t="s">
        <v>17</v>
      </c>
      <c r="M8" s="429"/>
      <c r="N8" s="429"/>
      <c r="O8" s="429"/>
      <c r="P8" s="67"/>
      <c r="Q8" s="67"/>
      <c r="R8" s="304" t="str">
        <f>IF('2a.  Simple Form Data Entry'!G13="","   ",'2a.  Simple Form Data Entry'!G13)</f>
        <v xml:space="preserve">Sale  </v>
      </c>
      <c r="S8" s="306"/>
      <c r="T8" s="304"/>
      <c r="U8" s="304"/>
      <c r="V8" s="304"/>
      <c r="W8" s="304"/>
      <c r="X8" s="304"/>
    </row>
    <row r="9" spans="1:24" ht="13.5" customHeight="1">
      <c r="A9" s="430" t="s">
        <v>128</v>
      </c>
      <c r="B9" s="431"/>
      <c r="C9" s="39"/>
      <c r="D9" s="304"/>
      <c r="E9" s="304"/>
      <c r="F9" s="431" t="s">
        <v>129</v>
      </c>
      <c r="G9" s="431"/>
      <c r="H9" s="304"/>
      <c r="I9" s="304"/>
      <c r="J9" s="304"/>
      <c r="L9" s="429" t="s">
        <v>20</v>
      </c>
      <c r="M9" s="429"/>
      <c r="N9" s="429"/>
      <c r="O9" s="429"/>
      <c r="P9" s="51"/>
      <c r="Q9" s="51"/>
      <c r="R9" s="304" t="str">
        <f>IF('2a.  Simple Form Data Entry'!G14="","   ",'2a.  Simple Form Data Entry'!G14)</f>
        <v>Stand Alone</v>
      </c>
      <c r="S9" s="306"/>
      <c r="T9" s="304"/>
      <c r="U9" s="304"/>
      <c r="V9" s="304"/>
      <c r="W9" s="304"/>
      <c r="X9" s="304"/>
    </row>
    <row r="10" spans="1:20" ht="12.75">
      <c r="A10" s="258" t="s">
        <v>9</v>
      </c>
      <c r="B10" s="259"/>
      <c r="C10" s="423" t="str">
        <f>IF('2a.  Simple Form Data Entry'!G10=""," ",'2a.  Simple Form Data Entry'!G10)</f>
        <v>Sale of portion of Metro's Auburn Park &amp; Ride to City of Auburn</v>
      </c>
      <c r="D10" s="423"/>
      <c r="E10" s="423"/>
      <c r="F10" s="423"/>
      <c r="G10" s="423"/>
      <c r="H10" s="423"/>
      <c r="I10" s="423"/>
      <c r="J10" s="423"/>
      <c r="K10" s="423"/>
      <c r="L10" s="423"/>
      <c r="M10" s="423"/>
      <c r="N10" s="423"/>
      <c r="O10" s="423"/>
      <c r="P10" s="423"/>
      <c r="Q10" s="423"/>
      <c r="R10" s="423"/>
      <c r="S10" s="424"/>
      <c r="T10" s="10"/>
    </row>
    <row r="11" spans="1:20" ht="13" thickBot="1">
      <c r="A11" s="260"/>
      <c r="B11" s="261"/>
      <c r="C11" s="425"/>
      <c r="D11" s="425"/>
      <c r="E11" s="425"/>
      <c r="F11" s="425"/>
      <c r="G11" s="425"/>
      <c r="H11" s="425"/>
      <c r="I11" s="425"/>
      <c r="J11" s="425"/>
      <c r="K11" s="425"/>
      <c r="L11" s="425"/>
      <c r="M11" s="425"/>
      <c r="N11" s="425"/>
      <c r="O11" s="425"/>
      <c r="P11" s="425"/>
      <c r="Q11" s="425"/>
      <c r="R11" s="425"/>
      <c r="S11" s="426"/>
      <c r="T11" s="10"/>
    </row>
    <row r="12" spans="1:20" ht="3" customHeight="1" thickBot="1">
      <c r="A12" s="271"/>
      <c r="B12" s="271"/>
      <c r="D12" s="271"/>
      <c r="E12" s="2"/>
      <c r="F12" s="2"/>
      <c r="G12" s="2"/>
      <c r="H12" s="2"/>
      <c r="I12" s="2"/>
      <c r="J12" s="2"/>
      <c r="K12" s="2"/>
      <c r="L12" s="2"/>
      <c r="M12" s="2"/>
      <c r="N12" s="2"/>
      <c r="O12" s="2"/>
      <c r="P12" s="2"/>
      <c r="Q12" s="2"/>
      <c r="R12" s="2"/>
      <c r="T12" s="10"/>
    </row>
    <row r="13" spans="1:20" ht="18.75" customHeight="1" thickBot="1" thickTop="1">
      <c r="A13" s="374" t="s">
        <v>130</v>
      </c>
      <c r="B13" s="374"/>
      <c r="C13" s="374"/>
      <c r="D13" s="374"/>
      <c r="E13" s="374"/>
      <c r="F13" s="374"/>
      <c r="G13" s="374"/>
      <c r="H13" s="374"/>
      <c r="I13" s="374"/>
      <c r="J13" s="374"/>
      <c r="K13" s="374"/>
      <c r="L13" s="374"/>
      <c r="M13" s="374"/>
      <c r="N13" s="374"/>
      <c r="O13" s="374"/>
      <c r="P13" s="374"/>
      <c r="Q13" s="374"/>
      <c r="R13" s="374"/>
      <c r="S13" s="374"/>
      <c r="T13" s="10"/>
    </row>
    <row r="14" spans="1:20" ht="3" customHeight="1" thickBot="1" thickTop="1">
      <c r="A14" s="271"/>
      <c r="B14" s="271"/>
      <c r="D14" s="271"/>
      <c r="E14" s="2"/>
      <c r="F14" s="2"/>
      <c r="G14" s="2"/>
      <c r="H14" s="2"/>
      <c r="I14" s="2"/>
      <c r="J14" s="2"/>
      <c r="K14" s="2"/>
      <c r="L14" s="2"/>
      <c r="M14" s="2"/>
      <c r="N14" s="2"/>
      <c r="O14" s="2"/>
      <c r="P14" s="2"/>
      <c r="Q14" s="2"/>
      <c r="R14" s="2"/>
      <c r="T14" s="10"/>
    </row>
    <row r="15" spans="1:20" ht="16.5" customHeight="1" thickBot="1" thickTop="1">
      <c r="A15" s="418" t="s">
        <v>131</v>
      </c>
      <c r="B15" s="418"/>
      <c r="C15" s="418"/>
      <c r="D15" s="418"/>
      <c r="E15" s="418"/>
      <c r="F15" s="418"/>
      <c r="G15" s="418"/>
      <c r="H15" s="418"/>
      <c r="I15" s="418"/>
      <c r="J15" s="418"/>
      <c r="K15" s="418"/>
      <c r="L15" s="418"/>
      <c r="M15" s="418"/>
      <c r="N15" s="418"/>
      <c r="O15" s="418"/>
      <c r="P15" s="418"/>
      <c r="Q15" s="418"/>
      <c r="R15" s="418"/>
      <c r="S15" s="418"/>
      <c r="T15" s="10"/>
    </row>
    <row r="16" spans="1:20" ht="3" customHeight="1" thickBot="1" thickTop="1">
      <c r="A16" s="271"/>
      <c r="B16" s="271"/>
      <c r="D16" s="271"/>
      <c r="E16" s="2"/>
      <c r="F16" s="2"/>
      <c r="G16" s="2"/>
      <c r="H16" s="2"/>
      <c r="I16" s="2"/>
      <c r="J16" s="2"/>
      <c r="K16" s="2"/>
      <c r="L16" s="2"/>
      <c r="M16" s="2"/>
      <c r="N16" s="2"/>
      <c r="O16" s="2"/>
      <c r="P16" s="2"/>
      <c r="Q16" s="2"/>
      <c r="R16" s="2"/>
      <c r="T16" s="10"/>
    </row>
    <row r="17" spans="1:20" ht="31.5" customHeight="1" thickBot="1">
      <c r="A17" s="422" t="s">
        <v>132</v>
      </c>
      <c r="B17" s="422"/>
      <c r="C17" s="422"/>
      <c r="D17" s="422"/>
      <c r="E17" s="419" t="str">
        <f>IF('2a.  Simple Form Data Entry'!G39="N","NA",'2a.  Simple Form Data Entry'!G40)</f>
        <v>NA</v>
      </c>
      <c r="F17" s="420"/>
      <c r="G17" s="421"/>
      <c r="H17" s="382" t="s">
        <v>133</v>
      </c>
      <c r="I17" s="383"/>
      <c r="J17" s="383"/>
      <c r="K17" s="383"/>
      <c r="L17" s="383"/>
      <c r="M17" s="383"/>
      <c r="N17" s="248"/>
      <c r="O17" s="375" t="str">
        <f>IF('2a.  Simple Form Data Entry'!G39="N","NA",'2a.  Simple Form Data Entry'!G41)</f>
        <v>NA</v>
      </c>
      <c r="P17" s="376"/>
      <c r="Q17" s="376"/>
      <c r="R17" s="376"/>
      <c r="S17" s="377"/>
      <c r="T17" s="10"/>
    </row>
    <row r="18" spans="1:20" ht="3" customHeight="1" thickBot="1">
      <c r="A18" s="271"/>
      <c r="B18" s="271"/>
      <c r="D18" s="271"/>
      <c r="E18" s="271"/>
      <c r="F18" s="271"/>
      <c r="G18" s="271"/>
      <c r="H18" s="2"/>
      <c r="I18" s="2"/>
      <c r="J18" s="2"/>
      <c r="K18" s="2"/>
      <c r="L18" s="2"/>
      <c r="M18" s="2"/>
      <c r="N18" s="2"/>
      <c r="O18" s="2"/>
      <c r="P18" s="2"/>
      <c r="Q18" s="2"/>
      <c r="R18" s="2"/>
      <c r="T18" s="10"/>
    </row>
    <row r="19" spans="1:20" ht="15.75" customHeight="1" thickBot="1" thickTop="1">
      <c r="A19" s="418" t="s">
        <v>134</v>
      </c>
      <c r="B19" s="418"/>
      <c r="C19" s="418"/>
      <c r="D19" s="418"/>
      <c r="E19" s="418"/>
      <c r="F19" s="418"/>
      <c r="G19" s="418"/>
      <c r="H19" s="418"/>
      <c r="I19" s="418"/>
      <c r="J19" s="418"/>
      <c r="K19" s="418"/>
      <c r="L19" s="418"/>
      <c r="M19" s="418"/>
      <c r="N19" s="418"/>
      <c r="O19" s="418"/>
      <c r="P19" s="418"/>
      <c r="Q19" s="418"/>
      <c r="R19" s="418"/>
      <c r="S19" s="418"/>
      <c r="T19" s="10"/>
    </row>
    <row r="20" spans="1:20" ht="3" customHeight="1" thickTop="1">
      <c r="A20" s="271"/>
      <c r="B20" s="271"/>
      <c r="D20" s="271"/>
      <c r="E20" s="2"/>
      <c r="F20" s="2"/>
      <c r="G20" s="2"/>
      <c r="H20" s="2"/>
      <c r="I20" s="2"/>
      <c r="J20" s="2"/>
      <c r="K20" s="2"/>
      <c r="L20" s="2"/>
      <c r="M20" s="2"/>
      <c r="N20" s="2"/>
      <c r="O20" s="2"/>
      <c r="P20" s="2"/>
      <c r="Q20" s="2"/>
      <c r="R20" s="2"/>
      <c r="T20" s="10"/>
    </row>
    <row r="21" spans="1:20" ht="13.5">
      <c r="A21" s="2" t="s">
        <v>135</v>
      </c>
      <c r="B21" s="2"/>
      <c r="D21" s="271"/>
      <c r="E21" s="271"/>
      <c r="F21" s="271"/>
      <c r="G21" s="271"/>
      <c r="H21" s="271"/>
      <c r="I21" s="271"/>
      <c r="J21" s="271"/>
      <c r="K21" s="271"/>
      <c r="L21" s="271"/>
      <c r="M21" s="271"/>
      <c r="N21" s="271"/>
      <c r="O21" s="271"/>
      <c r="P21" s="271"/>
      <c r="Q21" s="271"/>
      <c r="R21" s="271"/>
      <c r="T21" s="10"/>
    </row>
    <row r="22" spans="1:20" ht="3" customHeight="1">
      <c r="A22" s="272"/>
      <c r="B22" s="273"/>
      <c r="C22" s="273"/>
      <c r="D22" s="273"/>
      <c r="E22" s="273"/>
      <c r="F22" s="273"/>
      <c r="G22" s="273"/>
      <c r="H22" s="273"/>
      <c r="I22" s="273"/>
      <c r="J22" s="273"/>
      <c r="K22" s="273"/>
      <c r="L22" s="273"/>
      <c r="M22" s="273"/>
      <c r="N22" s="273"/>
      <c r="O22" s="273"/>
      <c r="P22" s="273"/>
      <c r="Q22" s="273"/>
      <c r="R22" s="273"/>
      <c r="S22" s="273"/>
      <c r="T22" s="10"/>
    </row>
    <row r="23" spans="1:20" ht="15.5" thickBot="1">
      <c r="A23" s="9" t="s">
        <v>136</v>
      </c>
      <c r="B23" s="9"/>
      <c r="C23" s="2"/>
      <c r="D23" s="271"/>
      <c r="E23" s="271"/>
      <c r="F23" s="271"/>
      <c r="G23" s="271"/>
      <c r="H23" s="271"/>
      <c r="I23" s="271"/>
      <c r="J23" s="271"/>
      <c r="K23" s="271"/>
      <c r="L23" s="271"/>
      <c r="M23" s="271"/>
      <c r="N23" s="271"/>
      <c r="O23" s="271"/>
      <c r="P23" s="271"/>
      <c r="Q23" s="271"/>
      <c r="R23" s="271"/>
      <c r="T23" s="10"/>
    </row>
    <row r="24" spans="1:20" ht="43" thickBot="1">
      <c r="A24" s="307" t="s">
        <v>87</v>
      </c>
      <c r="B24" s="84"/>
      <c r="C24" s="85"/>
      <c r="D24" s="86" t="s">
        <v>137</v>
      </c>
      <c r="E24" s="86" t="s">
        <v>138</v>
      </c>
      <c r="F24" s="86" t="s">
        <v>39</v>
      </c>
      <c r="G24" s="93" t="s">
        <v>88</v>
      </c>
      <c r="H24" s="86" t="s">
        <v>139</v>
      </c>
      <c r="I24" s="86" t="str">
        <f>'2a.  Simple Form Data Entry'!N57</f>
        <v>Sum of Revenues Prior to 2021</v>
      </c>
      <c r="J24" s="86">
        <f>'2a.  Simple Form Data Entry'!G19</f>
        <v>2021</v>
      </c>
      <c r="K24" s="87">
        <f>J24+1</f>
        <v>2022</v>
      </c>
      <c r="L24" s="87" t="str">
        <f>CONCATENATE(J24," / ",K24)</f>
        <v>2021 / 2022</v>
      </c>
      <c r="M24" s="87">
        <f>K24+1</f>
        <v>2023</v>
      </c>
      <c r="N24" s="87">
        <f>M24+1</f>
        <v>2024</v>
      </c>
      <c r="O24" s="87" t="str">
        <f>CONCATENATE(M24," / ",N24)</f>
        <v>2023 / 2024</v>
      </c>
      <c r="P24" s="87">
        <f>N24+1</f>
        <v>2025</v>
      </c>
      <c r="Q24" s="87">
        <f>P24+1</f>
        <v>2026</v>
      </c>
      <c r="R24" s="87" t="str">
        <f>CONCATENATE(P24," / ",Q24)</f>
        <v>2025 / 2026</v>
      </c>
      <c r="S24" s="88" t="s">
        <v>140</v>
      </c>
      <c r="T24" s="10"/>
    </row>
    <row r="25" spans="1:20" ht="13.5">
      <c r="A25" s="80" t="str">
        <f>IF('2a.  Simple Form Data Entry'!C58="","   ",'2a.  Simple Form Data Entry'!C58)</f>
        <v>Metro Transit</v>
      </c>
      <c r="B25" s="71"/>
      <c r="C25" s="71"/>
      <c r="D25" s="158">
        <f>IF(A25="   ","   ",IF(A25='2a.  Simple Form Data Entry'!$G$21,'2a.  Simple Form Data Entry'!J$21,IF(A25='2a.  Simple Form Data Entry'!$G$22,'2a.  Simple Form Data Entry'!J$22,IF(A25='2a.  Simple Form Data Entry'!$G$23,'2a.  Simple Form Data Entry'!J$23,IF(A25='2a.  Simple Form Data Entry'!$G$24,'2a.  Simple Form Data Entry'!$J$24,IF(A25='2a.  Simple Form Data Entry'!$G$25,'2a.  Simple Form Data Entry'!J$25,IF(A25='2a.  Simple Form Data Entry'!$G$26,'2a.  Simple Form Data Entry'!J$26,"   ")))))))</f>
        <v>797</v>
      </c>
      <c r="E25" s="81" t="str">
        <f>IF(A25="   ","   ",IF(A25='2a.  Simple Form Data Entry'!$G$21,'2a.  Simple Form Data Entry'!K$21,IF(A25='2a.  Simple Form Data Entry'!$G$22,'2a.  Simple Form Data Entry'!K$22,IF(A25='2a.  Simple Form Data Entry'!$G$23,'2a.  Simple Form Data Entry'!K$23,IF(A25='2a.  Simple Form Data Entry'!$G$24,'2a.  Simple Form Data Entry'!$K$24,IF(A25='2a.  Simple Form Data Entry'!G$25,'2a.  Simple Form Data Entry'!K$25,IF(A25='2a.  Simple Form Data Entry'!G$26,'2a.  Simple Form Data Entry'!K$26,"   ")))))))</f>
        <v>Metro</v>
      </c>
      <c r="F25" s="158">
        <f>IF(A25="   ","   ",IF(A25='2a.  Simple Form Data Entry'!$G$21,'2a.  Simple Form Data Entry'!L$21,IF(A25='2a.  Simple Form Data Entry'!$G$22,'2a.  Simple Form Data Entry'!L$22,IF(A25='2a.  Simple Form Data Entry'!$G$23,'2a.  Simple Form Data Entry'!L$23,IF(A25='2a.  Simple Form Data Entry'!$G$24,'2a.  Simple Form Data Entry'!$L$24,IF(A25='2a.  Simple Form Data Entry'!G$25,'2a.  Simple Form Data Entry'!L$25,IF(A25='2a.  Simple Form Data Entry'!G$26,'2a.  Simple Form Data Entry'!L$26,"   ")))))))</f>
        <v>3641</v>
      </c>
      <c r="G25" s="82" t="str">
        <f>IF(A25="","   ",'2a.  Simple Form Data Entry'!D58)</f>
        <v>None</v>
      </c>
      <c r="H25" s="168" t="str">
        <f>IF('2a.  Simple Form Data Entry'!E58="","   ",'2a.  Simple Form Data Entry'!E58)</f>
        <v>39512 Sale of Real Property</v>
      </c>
      <c r="I25" s="73">
        <f>'2a.  Simple Form Data Entry'!N58</f>
        <v>0</v>
      </c>
      <c r="J25" s="73">
        <f>'2a.  Simple Form Data Entry'!G58</f>
        <v>0</v>
      </c>
      <c r="K25" s="73">
        <f>'2a.  Simple Form Data Entry'!H58</f>
        <v>234000</v>
      </c>
      <c r="L25" s="73">
        <f>J25+K25</f>
        <v>234000</v>
      </c>
      <c r="M25" s="73">
        <f>'2a.  Simple Form Data Entry'!I58</f>
        <v>0</v>
      </c>
      <c r="N25" s="73">
        <f>'2a.  Simple Form Data Entry'!J58</f>
        <v>0</v>
      </c>
      <c r="O25" s="73">
        <f aca="true" t="shared" si="0" ref="O25:O31">M25+N25</f>
        <v>0</v>
      </c>
      <c r="P25" s="73">
        <f>'2a.  Simple Form Data Entry'!K58</f>
        <v>0</v>
      </c>
      <c r="Q25" s="73">
        <f>'2a.  Simple Form Data Entry'!L58</f>
        <v>0</v>
      </c>
      <c r="R25" s="73">
        <f aca="true" t="shared" si="1" ref="R25:R31">P25+Q25</f>
        <v>0</v>
      </c>
      <c r="S25" s="83">
        <f>'2a.  Simple Form Data Entry'!M58</f>
        <v>0</v>
      </c>
      <c r="T25" s="10"/>
    </row>
    <row r="26" spans="1:20" ht="13.5">
      <c r="A26" s="76" t="str">
        <f>IF('2a.  Simple Form Data Entry'!C59="","   ",'2a.  Simple Form Data Entry'!C59)</f>
        <v xml:space="preserve">   </v>
      </c>
      <c r="B26" s="68"/>
      <c r="C26" s="68"/>
      <c r="D26" s="158" t="str">
        <f>IF(A26="   ","   ",IF(A26='2a.  Simple Form Data Entry'!$G$21,'2a.  Simple Form Data Entry'!J$21,IF(A26='2a.  Simple Form Data Entry'!$G$22,'2a.  Simple Form Data Entry'!J$22,IF(A26='2a.  Simple Form Data Entry'!$G$23,'2a.  Simple Form Data Entry'!J$23,IF(A26='2a.  Simple Form Data Entry'!$G$24,'2a.  Simple Form Data Entry'!$J$24,IF(A26='2a.  Simple Form Data Entry'!$G$25,'2a.  Simple Form Data Entry'!J$25,IF(A26='2a.  Simple Form Data Entry'!$G$26,'2a.  Simple Form Data Entry'!J$26,"   ")))))))</f>
        <v xml:space="preserve">   </v>
      </c>
      <c r="E26" s="81" t="str">
        <f>IF(A26="   ","   ",IF(A26='2a.  Simple Form Data Entry'!$G$21,'2a.  Simple Form Data Entry'!K$21,IF(A26='2a.  Simple Form Data Entry'!$G$22,'2a.  Simple Form Data Entry'!K$22,IF(A26='2a.  Simple Form Data Entry'!$G$23,'2a.  Simple Form Data Entry'!K$23,IF(A26='2a.  Simple Form Data Entry'!$G$24,'2a.  Simple Form Data Entry'!$K$24,IF(A26='2a.  Simple Form Data Entry'!G$25,'2a.  Simple Form Data Entry'!K$25,IF(A26='2a.  Simple Form Data Entry'!G$26,'2a.  Simple Form Data Entry'!K$26,"   ")))))))</f>
        <v xml:space="preserve">   </v>
      </c>
      <c r="F26" s="158" t="str">
        <f>IF(A26="   ","   ",IF(A26='2a.  Simple Form Data Entry'!$G$21,'2a.  Simple Form Data Entry'!L$21,IF(A26='2a.  Simple Form Data Entry'!$G$22,'2a.  Simple Form Data Entry'!L$22,IF(A26='2a.  Simple Form Data Entry'!$G$23,'2a.  Simple Form Data Entry'!L$23,IF(A26='2a.  Simple Form Data Entry'!$G$24,'2a.  Simple Form Data Entry'!$L$24,IF(A26='2a.  Simple Form Data Entry'!G$25,'2a.  Simple Form Data Entry'!L$25,IF(A26='2a.  Simple Form Data Entry'!G$26,'2a.  Simple Form Data Entry'!L$26,"   ")))))))</f>
        <v xml:space="preserve">   </v>
      </c>
      <c r="G26" s="82" t="str">
        <f>IF(A26="","   ",'2a.  Simple Form Data Entry'!D59)</f>
        <v xml:space="preserve"> </v>
      </c>
      <c r="H26" s="69" t="str">
        <f>IF('2a.  Simple Form Data Entry'!E59="","   ",'2a.  Simple Form Data Entry'!E59)</f>
        <v xml:space="preserve">   </v>
      </c>
      <c r="I26" s="73">
        <f>'2a.  Simple Form Data Entry'!N59</f>
        <v>0</v>
      </c>
      <c r="J26" s="70">
        <f>'2a.  Simple Form Data Entry'!G59</f>
        <v>0</v>
      </c>
      <c r="K26" s="70">
        <f>'2a.  Simple Form Data Entry'!H59</f>
        <v>0</v>
      </c>
      <c r="L26" s="73">
        <f aca="true" t="shared" si="2" ref="L26:L31">J26+K26</f>
        <v>0</v>
      </c>
      <c r="M26" s="70">
        <f>'2a.  Simple Form Data Entry'!I59</f>
        <v>0</v>
      </c>
      <c r="N26" s="70">
        <f>'2a.  Simple Form Data Entry'!J59</f>
        <v>0</v>
      </c>
      <c r="O26" s="73">
        <f t="shared" si="0"/>
        <v>0</v>
      </c>
      <c r="P26" s="70">
        <f>'2a.  Simple Form Data Entry'!K59</f>
        <v>0</v>
      </c>
      <c r="Q26" s="70">
        <f>'2a.  Simple Form Data Entry'!L59</f>
        <v>0</v>
      </c>
      <c r="R26" s="73">
        <f t="shared" si="1"/>
        <v>0</v>
      </c>
      <c r="S26" s="79">
        <f>'2a.  Simple Form Data Entry'!M59</f>
        <v>0</v>
      </c>
      <c r="T26" s="10"/>
    </row>
    <row r="27" spans="1:20" ht="13.5">
      <c r="A27" s="76" t="str">
        <f>IF('2a.  Simple Form Data Entry'!C60="","   ",'2a.  Simple Form Data Entry'!C60)</f>
        <v xml:space="preserve">   </v>
      </c>
      <c r="B27" s="77"/>
      <c r="C27" s="77"/>
      <c r="D27" s="158" t="str">
        <f>IF(A27="   ","   ",IF(A27='2a.  Simple Form Data Entry'!$G$21,'2a.  Simple Form Data Entry'!J$21,IF(A27='2a.  Simple Form Data Entry'!$G$22,'2a.  Simple Form Data Entry'!J$22,IF(A27='2a.  Simple Form Data Entry'!$G$23,'2a.  Simple Form Data Entry'!J$23,IF(A27='2a.  Simple Form Data Entry'!$G$24,'2a.  Simple Form Data Entry'!$J$24,IF(A27='2a.  Simple Form Data Entry'!$G$25,'2a.  Simple Form Data Entry'!J$25,IF(A27='2a.  Simple Form Data Entry'!$G$26,'2a.  Simple Form Data Entry'!J$26,"   ")))))))</f>
        <v xml:space="preserve">   </v>
      </c>
      <c r="E27" s="81" t="str">
        <f>IF(A27="   ","   ",IF(A27='2a.  Simple Form Data Entry'!$G$21,'2a.  Simple Form Data Entry'!K$21,IF(A27='2a.  Simple Form Data Entry'!$G$22,'2a.  Simple Form Data Entry'!K$22,IF(A27='2a.  Simple Form Data Entry'!$G$23,'2a.  Simple Form Data Entry'!K$23,IF(A27='2a.  Simple Form Data Entry'!$G$24,'2a.  Simple Form Data Entry'!$K$24,IF(A27='2a.  Simple Form Data Entry'!G$25,'2a.  Simple Form Data Entry'!K$25,IF(A27='2a.  Simple Form Data Entry'!G$26,'2a.  Simple Form Data Entry'!K$26,"   ")))))))</f>
        <v xml:space="preserve">   </v>
      </c>
      <c r="F27" s="158" t="str">
        <f>IF(A27="   ","   ",IF(A27='2a.  Simple Form Data Entry'!$G$21,'2a.  Simple Form Data Entry'!L$21,IF(A27='2a.  Simple Form Data Entry'!$G$22,'2a.  Simple Form Data Entry'!L$22,IF(A27='2a.  Simple Form Data Entry'!$G$23,'2a.  Simple Form Data Entry'!L$23,IF(A27='2a.  Simple Form Data Entry'!$G$24,'2a.  Simple Form Data Entry'!$L$24,IF(A27='2a.  Simple Form Data Entry'!G$25,'2a.  Simple Form Data Entry'!L$25,IF(A27='2a.  Simple Form Data Entry'!G$26,'2a.  Simple Form Data Entry'!L$26,"   ")))))))</f>
        <v xml:space="preserve">   </v>
      </c>
      <c r="G27" s="82" t="str">
        <f>IF(A27="","   ",'2a.  Simple Form Data Entry'!D60)</f>
        <v xml:space="preserve"> </v>
      </c>
      <c r="H27" s="169" t="str">
        <f>IF('2a.  Simple Form Data Entry'!E60="","   ",'2a.  Simple Form Data Entry'!E60)</f>
        <v xml:space="preserve">   </v>
      </c>
      <c r="I27" s="73">
        <f>'2a.  Simple Form Data Entry'!N60</f>
        <v>0</v>
      </c>
      <c r="J27" s="70">
        <f>'2a.  Simple Form Data Entry'!G60</f>
        <v>0</v>
      </c>
      <c r="K27" s="70">
        <f>'2a.  Simple Form Data Entry'!H60</f>
        <v>0</v>
      </c>
      <c r="L27" s="73">
        <f t="shared" si="2"/>
        <v>0</v>
      </c>
      <c r="M27" s="70">
        <f>'2a.  Simple Form Data Entry'!I60</f>
        <v>0</v>
      </c>
      <c r="N27" s="70">
        <f>'2a.  Simple Form Data Entry'!J60</f>
        <v>0</v>
      </c>
      <c r="O27" s="73">
        <f t="shared" si="0"/>
        <v>0</v>
      </c>
      <c r="P27" s="70">
        <f>'2a.  Simple Form Data Entry'!K60</f>
        <v>0</v>
      </c>
      <c r="Q27" s="70">
        <f>'2a.  Simple Form Data Entry'!L60</f>
        <v>0</v>
      </c>
      <c r="R27" s="73">
        <f t="shared" si="1"/>
        <v>0</v>
      </c>
      <c r="S27" s="79">
        <f>'2a.  Simple Form Data Entry'!M60</f>
        <v>0</v>
      </c>
      <c r="T27" s="10"/>
    </row>
    <row r="28" spans="1:20" ht="13.5" hidden="1">
      <c r="A28" s="76" t="str">
        <f>IF('2a.  Simple Form Data Entry'!C61="","   ",'2a.  Simple Form Data Entry'!C61)</f>
        <v xml:space="preserve">   </v>
      </c>
      <c r="B28" s="77"/>
      <c r="C28" s="77"/>
      <c r="D28" s="158" t="str">
        <f>IF(A28="   ","   ",IF(A28='2a.  Simple Form Data Entry'!$G$21,'2a.  Simple Form Data Entry'!J$21,IF(A28='2a.  Simple Form Data Entry'!$G$22,'2a.  Simple Form Data Entry'!J$22,IF(A28='2a.  Simple Form Data Entry'!$G$23,'2a.  Simple Form Data Entry'!J$23,IF(A28='2a.  Simple Form Data Entry'!$G$24,'2a.  Simple Form Data Entry'!$J$24,IF(A28='2a.  Simple Form Data Entry'!$G$25,'2a.  Simple Form Data Entry'!J$25,IF(A28='2a.  Simple Form Data Entry'!$G$26,'2a.  Simple Form Data Entry'!J$26,"   ")))))))</f>
        <v xml:space="preserve">   </v>
      </c>
      <c r="E28" s="81" t="str">
        <f>IF(A28="   ","   ",IF(A28='2a.  Simple Form Data Entry'!$G$21,'2a.  Simple Form Data Entry'!K$21,IF(A28='2a.  Simple Form Data Entry'!$G$22,'2a.  Simple Form Data Entry'!K$22,IF(A28='2a.  Simple Form Data Entry'!$G$23,'2a.  Simple Form Data Entry'!K$23,IF(A28='2a.  Simple Form Data Entry'!$G$24,'2a.  Simple Form Data Entry'!$K$24,IF(A28='2a.  Simple Form Data Entry'!G$25,'2a.  Simple Form Data Entry'!K$25,IF(A28='2a.  Simple Form Data Entry'!G$26,'2a.  Simple Form Data Entry'!K$26,"   ")))))))</f>
        <v xml:space="preserve">   </v>
      </c>
      <c r="F28" s="158" t="str">
        <f>IF(A28="   ","   ",IF(A28='2a.  Simple Form Data Entry'!$G$21,'2a.  Simple Form Data Entry'!L$21,IF(A28='2a.  Simple Form Data Entry'!$G$22,'2a.  Simple Form Data Entry'!L$22,IF(A28='2a.  Simple Form Data Entry'!$G$23,'2a.  Simple Form Data Entry'!L$23,IF(A28='2a.  Simple Form Data Entry'!$G$24,'2a.  Simple Form Data Entry'!$L$24,IF(A28='2a.  Simple Form Data Entry'!G$25,'2a.  Simple Form Data Entry'!L$25,IF(A28='2a.  Simple Form Data Entry'!G$26,'2a.  Simple Form Data Entry'!L$26,"   ")))))))</f>
        <v xml:space="preserve">   </v>
      </c>
      <c r="G28" s="82" t="str">
        <f>IF(A28="","   ",'2a.  Simple Form Data Entry'!D61)</f>
        <v xml:space="preserve"> </v>
      </c>
      <c r="H28" s="169" t="str">
        <f>IF('2a.  Simple Form Data Entry'!E61="","   ",'2a.  Simple Form Data Entry'!E61)</f>
        <v xml:space="preserve">   </v>
      </c>
      <c r="I28" s="73">
        <f>'2a.  Simple Form Data Entry'!N61</f>
        <v>0</v>
      </c>
      <c r="J28" s="70">
        <f>'2a.  Simple Form Data Entry'!G61</f>
        <v>0</v>
      </c>
      <c r="K28" s="70">
        <f>'2a.  Simple Form Data Entry'!H61</f>
        <v>0</v>
      </c>
      <c r="L28" s="73">
        <f t="shared" si="2"/>
        <v>0</v>
      </c>
      <c r="M28" s="70">
        <f>'2a.  Simple Form Data Entry'!I61</f>
        <v>0</v>
      </c>
      <c r="N28" s="70">
        <f>'2a.  Simple Form Data Entry'!J61</f>
        <v>0</v>
      </c>
      <c r="O28" s="73">
        <f t="shared" si="0"/>
        <v>0</v>
      </c>
      <c r="P28" s="70">
        <f>'2a.  Simple Form Data Entry'!K61</f>
        <v>0</v>
      </c>
      <c r="Q28" s="70">
        <f>'2a.  Simple Form Data Entry'!L61</f>
        <v>0</v>
      </c>
      <c r="R28" s="73">
        <f t="shared" si="1"/>
        <v>0</v>
      </c>
      <c r="S28" s="79">
        <f>'2a.  Simple Form Data Entry'!M61</f>
        <v>0</v>
      </c>
      <c r="T28" s="10"/>
    </row>
    <row r="29" spans="1:20" ht="13.5" hidden="1">
      <c r="A29" s="76" t="str">
        <f>IF('2a.  Simple Form Data Entry'!C62="","   ",'2a.  Simple Form Data Entry'!C62)</f>
        <v xml:space="preserve">   </v>
      </c>
      <c r="B29" s="78"/>
      <c r="C29" s="78"/>
      <c r="D29" s="158" t="str">
        <f>IF(A29="   ","   ",IF(A29='2a.  Simple Form Data Entry'!$G$21,'2a.  Simple Form Data Entry'!J$21,IF(A29='2a.  Simple Form Data Entry'!$G$22,'2a.  Simple Form Data Entry'!J$22,IF(A29='2a.  Simple Form Data Entry'!$G$23,'2a.  Simple Form Data Entry'!J$23,IF(A29='2a.  Simple Form Data Entry'!$G$24,'2a.  Simple Form Data Entry'!$J$24,IF(A29='2a.  Simple Form Data Entry'!$G$25,'2a.  Simple Form Data Entry'!J$25,IF(A29='2a.  Simple Form Data Entry'!$G$26,'2a.  Simple Form Data Entry'!J$26,"   ")))))))</f>
        <v xml:space="preserve">   </v>
      </c>
      <c r="E29" s="81" t="str">
        <f>IF(A29="   ","   ",IF(A29='2a.  Simple Form Data Entry'!$G$21,'2a.  Simple Form Data Entry'!K$21,IF(A29='2a.  Simple Form Data Entry'!$G$22,'2a.  Simple Form Data Entry'!K$22,IF(A29='2a.  Simple Form Data Entry'!$G$23,'2a.  Simple Form Data Entry'!K$23,IF(A29='2a.  Simple Form Data Entry'!$G$24,'2a.  Simple Form Data Entry'!$K$24,IF(A29='2a.  Simple Form Data Entry'!G$25,'2a.  Simple Form Data Entry'!K$25,IF(A29='2a.  Simple Form Data Entry'!G$26,'2a.  Simple Form Data Entry'!K$26,"   ")))))))</f>
        <v xml:space="preserve">   </v>
      </c>
      <c r="F29" s="158" t="str">
        <f>IF(A29="   ","   ",IF(A29='2a.  Simple Form Data Entry'!$G$21,'2a.  Simple Form Data Entry'!L$21,IF(A29='2a.  Simple Form Data Entry'!$G$22,'2a.  Simple Form Data Entry'!L$22,IF(A29='2a.  Simple Form Data Entry'!$G$23,'2a.  Simple Form Data Entry'!L$23,IF(A29='2a.  Simple Form Data Entry'!$G$24,'2a.  Simple Form Data Entry'!$L$24,IF(A29='2a.  Simple Form Data Entry'!G$25,'2a.  Simple Form Data Entry'!L$25,IF(A29='2a.  Simple Form Data Entry'!G$26,'2a.  Simple Form Data Entry'!L$26,"   ")))))))</f>
        <v xml:space="preserve">   </v>
      </c>
      <c r="G29" s="82" t="str">
        <f>IF(A29="","   ",'2a.  Simple Form Data Entry'!D62)</f>
        <v xml:space="preserve"> </v>
      </c>
      <c r="H29" s="169" t="str">
        <f>IF('2a.  Simple Form Data Entry'!E62="","   ",'2a.  Simple Form Data Entry'!E62)</f>
        <v xml:space="preserve">   </v>
      </c>
      <c r="I29" s="73">
        <f>'2a.  Simple Form Data Entry'!N62</f>
        <v>0</v>
      </c>
      <c r="J29" s="70">
        <f>'2a.  Simple Form Data Entry'!G62</f>
        <v>0</v>
      </c>
      <c r="K29" s="70">
        <f>'2a.  Simple Form Data Entry'!H62</f>
        <v>0</v>
      </c>
      <c r="L29" s="73">
        <f t="shared" si="2"/>
        <v>0</v>
      </c>
      <c r="M29" s="70">
        <f>'2a.  Simple Form Data Entry'!I62</f>
        <v>0</v>
      </c>
      <c r="N29" s="70">
        <f>'2a.  Simple Form Data Entry'!J62</f>
        <v>0</v>
      </c>
      <c r="O29" s="73">
        <f t="shared" si="0"/>
        <v>0</v>
      </c>
      <c r="P29" s="70">
        <f>'2a.  Simple Form Data Entry'!K62</f>
        <v>0</v>
      </c>
      <c r="Q29" s="70">
        <f>'2a.  Simple Form Data Entry'!L62</f>
        <v>0</v>
      </c>
      <c r="R29" s="73">
        <f t="shared" si="1"/>
        <v>0</v>
      </c>
      <c r="S29" s="79">
        <f>'2a.  Simple Form Data Entry'!M62</f>
        <v>0</v>
      </c>
      <c r="T29" s="10"/>
    </row>
    <row r="30" spans="1:20" ht="13.5" hidden="1">
      <c r="A30" s="76" t="str">
        <f>IF('2a.  Simple Form Data Entry'!C63="","   ",'2a.  Simple Form Data Entry'!C63)</f>
        <v xml:space="preserve">   </v>
      </c>
      <c r="B30" s="78"/>
      <c r="C30" s="78"/>
      <c r="D30" s="158" t="str">
        <f>IF(A30="   ","   ",IF(A30='2a.  Simple Form Data Entry'!$G$21,'2a.  Simple Form Data Entry'!J$21,IF(A30='2a.  Simple Form Data Entry'!$G$22,'2a.  Simple Form Data Entry'!J$22,IF(A30='2a.  Simple Form Data Entry'!$G$23,'2a.  Simple Form Data Entry'!J$23,IF(A30='2a.  Simple Form Data Entry'!$G$24,'2a.  Simple Form Data Entry'!$J$24,IF(A30='2a.  Simple Form Data Entry'!$G$25,'2a.  Simple Form Data Entry'!J$25,IF(A30='2a.  Simple Form Data Entry'!$G$26,'2a.  Simple Form Data Entry'!J$26,"   ")))))))</f>
        <v xml:space="preserve">   </v>
      </c>
      <c r="E30" s="81" t="str">
        <f>IF(A30="   ","   ",IF(A30='2a.  Simple Form Data Entry'!$G$21,'2a.  Simple Form Data Entry'!K$21,IF(A30='2a.  Simple Form Data Entry'!$G$22,'2a.  Simple Form Data Entry'!K$22,IF(A30='2a.  Simple Form Data Entry'!$G$23,'2a.  Simple Form Data Entry'!K$23,IF(A30='2a.  Simple Form Data Entry'!$G$24,'2a.  Simple Form Data Entry'!$K$24,IF(A30='2a.  Simple Form Data Entry'!G$25,'2a.  Simple Form Data Entry'!K$25,IF(A30='2a.  Simple Form Data Entry'!G$26,'2a.  Simple Form Data Entry'!K$26,"   ")))))))</f>
        <v xml:space="preserve">   </v>
      </c>
      <c r="F30" s="158" t="str">
        <f>IF(A30="   ","   ",IF(A30='2a.  Simple Form Data Entry'!$G$21,'2a.  Simple Form Data Entry'!L$21,IF(A30='2a.  Simple Form Data Entry'!$G$22,'2a.  Simple Form Data Entry'!L$22,IF(A30='2a.  Simple Form Data Entry'!$G$23,'2a.  Simple Form Data Entry'!L$23,IF(A30='2a.  Simple Form Data Entry'!$G$24,'2a.  Simple Form Data Entry'!$L$24,IF(A30='2a.  Simple Form Data Entry'!G$25,'2a.  Simple Form Data Entry'!L$25,IF(A30='2a.  Simple Form Data Entry'!G$26,'2a.  Simple Form Data Entry'!L$26,"   ")))))))</f>
        <v xml:space="preserve">   </v>
      </c>
      <c r="G30" s="82" t="str">
        <f>IF(A30="","   ",'2a.  Simple Form Data Entry'!D63)</f>
        <v xml:space="preserve"> </v>
      </c>
      <c r="H30" s="169" t="str">
        <f>IF('2a.  Simple Form Data Entry'!E63="","   ",'2a.  Simple Form Data Entry'!E63)</f>
        <v xml:space="preserve">   </v>
      </c>
      <c r="I30" s="73">
        <f>'2a.  Simple Form Data Entry'!N63</f>
        <v>0</v>
      </c>
      <c r="J30" s="70">
        <f>'2a.  Simple Form Data Entry'!G63</f>
        <v>0</v>
      </c>
      <c r="K30" s="70">
        <f>'2a.  Simple Form Data Entry'!H63</f>
        <v>0</v>
      </c>
      <c r="L30" s="73">
        <f t="shared" si="2"/>
        <v>0</v>
      </c>
      <c r="M30" s="70">
        <f>'2a.  Simple Form Data Entry'!I63</f>
        <v>0</v>
      </c>
      <c r="N30" s="92">
        <f>'2a.  Simple Form Data Entry'!J63</f>
        <v>0</v>
      </c>
      <c r="O30" s="73">
        <f t="shared" si="0"/>
        <v>0</v>
      </c>
      <c r="P30" s="92">
        <f>'2a.  Simple Form Data Entry'!K63</f>
        <v>0</v>
      </c>
      <c r="Q30" s="92">
        <f>'2a.  Simple Form Data Entry'!L63</f>
        <v>0</v>
      </c>
      <c r="R30" s="73">
        <f t="shared" si="1"/>
        <v>0</v>
      </c>
      <c r="S30" s="79">
        <f>'2a.  Simple Form Data Entry'!M63</f>
        <v>0</v>
      </c>
      <c r="T30" s="10"/>
    </row>
    <row r="31" spans="1:20" ht="14" thickBot="1">
      <c r="A31" s="5"/>
      <c r="B31" s="6"/>
      <c r="C31" s="243" t="s">
        <v>141</v>
      </c>
      <c r="D31" s="7"/>
      <c r="E31" s="7"/>
      <c r="F31" s="7"/>
      <c r="G31" s="7"/>
      <c r="H31" s="170"/>
      <c r="I31" s="52">
        <f aca="true" t="shared" si="3" ref="I31:S31">SUM(I25:I30)</f>
        <v>0</v>
      </c>
      <c r="J31" s="52">
        <f t="shared" si="3"/>
        <v>0</v>
      </c>
      <c r="K31" s="52">
        <f t="shared" si="3"/>
        <v>234000</v>
      </c>
      <c r="L31" s="52">
        <f t="shared" si="2"/>
        <v>234000</v>
      </c>
      <c r="M31" s="52">
        <f t="shared" si="3"/>
        <v>0</v>
      </c>
      <c r="N31" s="52">
        <f t="shared" si="3"/>
        <v>0</v>
      </c>
      <c r="O31" s="52">
        <f t="shared" si="0"/>
        <v>0</v>
      </c>
      <c r="P31" s="52">
        <f aca="true" t="shared" si="4" ref="P31:Q31">SUM(P25:P30)</f>
        <v>0</v>
      </c>
      <c r="Q31" s="52">
        <f t="shared" si="4"/>
        <v>0</v>
      </c>
      <c r="R31" s="52">
        <f t="shared" si="1"/>
        <v>0</v>
      </c>
      <c r="S31" s="61">
        <f t="shared" si="3"/>
        <v>0</v>
      </c>
      <c r="T31" s="10"/>
    </row>
    <row r="32" spans="1:20" ht="3" customHeight="1">
      <c r="A32" s="271"/>
      <c r="B32" s="271"/>
      <c r="C32" s="271"/>
      <c r="D32" s="271"/>
      <c r="E32" s="271"/>
      <c r="F32" s="271"/>
      <c r="G32" s="271"/>
      <c r="H32" s="271"/>
      <c r="I32" s="271"/>
      <c r="J32" s="3"/>
      <c r="K32" s="3"/>
      <c r="L32" s="3"/>
      <c r="M32" s="3"/>
      <c r="N32" s="3"/>
      <c r="O32" s="3"/>
      <c r="P32" s="3"/>
      <c r="Q32" s="3"/>
      <c r="R32" s="3"/>
      <c r="T32" s="10"/>
    </row>
    <row r="33" spans="1:20" ht="15.5" thickBot="1">
      <c r="A33" s="8" t="s">
        <v>142</v>
      </c>
      <c r="B33" s="8"/>
      <c r="C33" s="2"/>
      <c r="D33" s="2"/>
      <c r="E33" s="271"/>
      <c r="F33" s="271"/>
      <c r="G33" s="271"/>
      <c r="H33" s="271"/>
      <c r="I33" s="271"/>
      <c r="J33" s="66"/>
      <c r="K33" s="271"/>
      <c r="L33" s="271"/>
      <c r="M33" s="271"/>
      <c r="N33" s="271"/>
      <c r="O33" s="271"/>
      <c r="P33" s="271"/>
      <c r="Q33" s="271"/>
      <c r="R33" s="271"/>
      <c r="T33" s="10"/>
    </row>
    <row r="34" spans="1:20" ht="43" thickBot="1">
      <c r="A34" s="307" t="s">
        <v>143</v>
      </c>
      <c r="B34" s="84"/>
      <c r="C34" s="85"/>
      <c r="D34" s="86" t="s">
        <v>137</v>
      </c>
      <c r="E34" s="87" t="s">
        <v>38</v>
      </c>
      <c r="F34" s="86" t="s">
        <v>39</v>
      </c>
      <c r="G34" s="86" t="s">
        <v>88</v>
      </c>
      <c r="H34" s="86" t="s">
        <v>90</v>
      </c>
      <c r="I34" s="86" t="str">
        <f>'2a.  Simple Form Data Entry'!N81</f>
        <v>Sum of Expenditures Prior to 2021</v>
      </c>
      <c r="J34" s="86">
        <f>'2a.  Simple Form Data Entry'!G19</f>
        <v>2021</v>
      </c>
      <c r="K34" s="87">
        <f>J34+1</f>
        <v>2022</v>
      </c>
      <c r="L34" s="87" t="str">
        <f>CONCATENATE(J34," / ",K34)</f>
        <v>2021 / 2022</v>
      </c>
      <c r="M34" s="87">
        <f>K34+1</f>
        <v>2023</v>
      </c>
      <c r="N34" s="87">
        <f>M34+1</f>
        <v>2024</v>
      </c>
      <c r="O34" s="87" t="str">
        <f>CONCATENATE(M34," / ",N34)</f>
        <v>2023 / 2024</v>
      </c>
      <c r="P34" s="87">
        <f>N34+1</f>
        <v>2025</v>
      </c>
      <c r="Q34" s="87">
        <f>P34+1</f>
        <v>2026</v>
      </c>
      <c r="R34" s="87" t="str">
        <f>CONCATENATE(P34," / ",Q34)</f>
        <v>2025 / 2026</v>
      </c>
      <c r="S34" s="88" t="s">
        <v>140</v>
      </c>
      <c r="T34" s="11"/>
    </row>
    <row r="35" spans="1:20" ht="13.5">
      <c r="A35" s="388" t="str">
        <f>IF('2a.  Simple Form Data Entry'!E80="","   ",'2a.  Simple Form Data Entry'!E80)</f>
        <v>Metro Transit</v>
      </c>
      <c r="B35" s="389"/>
      <c r="C35" s="390"/>
      <c r="D35" s="158">
        <f>IF(A35="   ","   ",IF(A35='2a.  Simple Form Data Entry'!$G$21,'2a.  Simple Form Data Entry'!J$21,IF(A35='2a.  Simple Form Data Entry'!$G$22,'2a.  Simple Form Data Entry'!J$22,IF(A35='2a.  Simple Form Data Entry'!$G$23,'2a.  Simple Form Data Entry'!J$23,IF(A35='2a.  Simple Form Data Entry'!$G$24,'2a.  Simple Form Data Entry'!$J$24,IF(A35='2a.  Simple Form Data Entry'!$G$25,'2a.  Simple Form Data Entry'!J$25,IF(A35='2a.  Simple Form Data Entry'!$G$26,'2a.  Simple Form Data Entry'!J$26,"   ")))))))</f>
        <v>797</v>
      </c>
      <c r="E35" s="81" t="str">
        <f>IF(A35="   ","   ",IF(A35='2a.  Simple Form Data Entry'!$G$21,'2a.  Simple Form Data Entry'!K$21,IF(A35='2a.  Simple Form Data Entry'!$G$22,'2a.  Simple Form Data Entry'!K$22,IF(A35='2a.  Simple Form Data Entry'!$G$23,'2a.  Simple Form Data Entry'!K$23,IF(A35='2a.  Simple Form Data Entry'!$G$24,'2a.  Simple Form Data Entry'!$K$24,IF(A35='2a.  Simple Form Data Entry'!G$25,'2a.  Simple Form Data Entry'!K$25,IF(A35='2a.  Simple Form Data Entry'!G$26,'2a.  Simple Form Data Entry'!K$26,"   ")))))))</f>
        <v>Metro</v>
      </c>
      <c r="F35" s="158">
        <f>IF(A35="   ","   ",IF(A35='2a.  Simple Form Data Entry'!$G$21,'2a.  Simple Form Data Entry'!L$21,IF(A35='2a.  Simple Form Data Entry'!$G$22,'2a.  Simple Form Data Entry'!L$22,IF(A35='2a.  Simple Form Data Entry'!$G$23,'2a.  Simple Form Data Entry'!L$23,IF(A35='2a.  Simple Form Data Entry'!$G$24,'2a.  Simple Form Data Entry'!$L$24,IF(A35='2a.  Simple Form Data Entry'!G$25,'2a.  Simple Form Data Entry'!L$25,IF(A35='2a.  Simple Form Data Entry'!G$26,'2a.  Simple Form Data Entry'!L$26,"   ")))))))</f>
        <v>3641</v>
      </c>
      <c r="G35" s="72" t="str">
        <f>IF('2a.  Simple Form Data Entry'!I80="","   ",'2a.  Simple Form Data Entry'!I80)</f>
        <v xml:space="preserve"> </v>
      </c>
      <c r="H35" s="43"/>
      <c r="I35" s="43"/>
      <c r="J35" s="16"/>
      <c r="K35" s="13"/>
      <c r="L35" s="14"/>
      <c r="M35" s="14"/>
      <c r="N35" s="13"/>
      <c r="O35" s="14"/>
      <c r="P35" s="14"/>
      <c r="Q35" s="14"/>
      <c r="R35" s="14"/>
      <c r="S35" s="89"/>
      <c r="T35" s="11"/>
    </row>
    <row r="36" spans="1:20" ht="33" customHeight="1">
      <c r="A36" s="15"/>
      <c r="B36" s="47" t="s">
        <v>73</v>
      </c>
      <c r="C36" s="19"/>
      <c r="D36" s="42"/>
      <c r="E36" s="42"/>
      <c r="F36" s="42"/>
      <c r="G36" s="42"/>
      <c r="H36" s="171" t="str">
        <f>IF('2a.  Simple Form Data Entry'!E82="","  ",'2a.  Simple Form Data Entry'!E82)</f>
        <v>Personnel and permiting costs to prepare and execute the purchase and sales agreement</v>
      </c>
      <c r="I36" s="73">
        <f>'2a.  Simple Form Data Entry'!N82</f>
        <v>0</v>
      </c>
      <c r="J36" s="73">
        <f>'2a.  Simple Form Data Entry'!G82</f>
        <v>9000</v>
      </c>
      <c r="K36" s="73">
        <f>'2a.  Simple Form Data Entry'!H82</f>
        <v>0</v>
      </c>
      <c r="L36" s="73">
        <f>J36+K36</f>
        <v>9000</v>
      </c>
      <c r="M36" s="73">
        <f>'2a.  Simple Form Data Entry'!I82</f>
        <v>0</v>
      </c>
      <c r="N36" s="73">
        <f>'2a.  Simple Form Data Entry'!J82</f>
        <v>0</v>
      </c>
      <c r="O36" s="73">
        <f aca="true" t="shared" si="5" ref="O36:O43">M36+N36</f>
        <v>0</v>
      </c>
      <c r="P36" s="73">
        <f>'2a.  Simple Form Data Entry'!K82</f>
        <v>0</v>
      </c>
      <c r="Q36" s="73">
        <f>'2a.  Simple Form Data Entry'!L82</f>
        <v>0</v>
      </c>
      <c r="R36" s="73">
        <f aca="true" t="shared" si="6" ref="R36:R43">P36+Q36</f>
        <v>0</v>
      </c>
      <c r="S36" s="75">
        <f>'2a.  Simple Form Data Entry'!M82</f>
        <v>0</v>
      </c>
      <c r="T36" s="11"/>
    </row>
    <row r="37" spans="1:20" ht="13.5" customHeight="1">
      <c r="A37" s="15"/>
      <c r="B37" s="47" t="s">
        <v>75</v>
      </c>
      <c r="C37" s="19"/>
      <c r="D37" s="42"/>
      <c r="E37" s="42"/>
      <c r="F37" s="42"/>
      <c r="G37" s="42"/>
      <c r="H37" s="171" t="str">
        <f>IF('2a.  Simple Form Data Entry'!E83="","  ",'2a.  Simple Form Data Entry'!E83)</f>
        <v xml:space="preserve">  </v>
      </c>
      <c r="I37" s="73">
        <f>'2a.  Simple Form Data Entry'!N83</f>
        <v>0</v>
      </c>
      <c r="J37" s="73">
        <f>'2a.  Simple Form Data Entry'!G83</f>
        <v>0</v>
      </c>
      <c r="K37" s="73">
        <f>'2a.  Simple Form Data Entry'!H83</f>
        <v>0</v>
      </c>
      <c r="L37" s="73">
        <f aca="true" t="shared" si="7" ref="L37:L43">J37+K37</f>
        <v>0</v>
      </c>
      <c r="M37" s="73">
        <f>'2a.  Simple Form Data Entry'!I83</f>
        <v>0</v>
      </c>
      <c r="N37" s="73">
        <f>'2a.  Simple Form Data Entry'!J83</f>
        <v>0</v>
      </c>
      <c r="O37" s="73">
        <f t="shared" si="5"/>
        <v>0</v>
      </c>
      <c r="P37" s="73">
        <f>'2a.  Simple Form Data Entry'!K83</f>
        <v>0</v>
      </c>
      <c r="Q37" s="73">
        <f>'2a.  Simple Form Data Entry'!L83</f>
        <v>0</v>
      </c>
      <c r="R37" s="73">
        <f t="shared" si="6"/>
        <v>0</v>
      </c>
      <c r="S37" s="75">
        <f>'2a.  Simple Form Data Entry'!M83</f>
        <v>0</v>
      </c>
      <c r="T37" s="11"/>
    </row>
    <row r="38" spans="1:20" ht="13.5" customHeight="1">
      <c r="A38" s="15"/>
      <c r="B38" s="47" t="s">
        <v>77</v>
      </c>
      <c r="C38" s="19"/>
      <c r="D38" s="42"/>
      <c r="E38" s="42"/>
      <c r="F38" s="42"/>
      <c r="G38" s="42"/>
      <c r="H38" s="171" t="str">
        <f>IF('2a.  Simple Form Data Entry'!E84="","  ",'2a.  Simple Form Data Entry'!E84)</f>
        <v xml:space="preserve">  </v>
      </c>
      <c r="I38" s="73">
        <f>'2a.  Simple Form Data Entry'!N84</f>
        <v>0</v>
      </c>
      <c r="J38" s="73">
        <f>'2a.  Simple Form Data Entry'!G84</f>
        <v>0</v>
      </c>
      <c r="K38" s="73">
        <f>'2a.  Simple Form Data Entry'!H84</f>
        <v>0</v>
      </c>
      <c r="L38" s="73">
        <f t="shared" si="7"/>
        <v>0</v>
      </c>
      <c r="M38" s="73">
        <f>'2a.  Simple Form Data Entry'!I84</f>
        <v>0</v>
      </c>
      <c r="N38" s="73">
        <f>'2a.  Simple Form Data Entry'!J84</f>
        <v>0</v>
      </c>
      <c r="O38" s="73">
        <f t="shared" si="5"/>
        <v>0</v>
      </c>
      <c r="P38" s="73">
        <f>'2a.  Simple Form Data Entry'!K84</f>
        <v>0</v>
      </c>
      <c r="Q38" s="73">
        <f>'2a.  Simple Form Data Entry'!L84</f>
        <v>0</v>
      </c>
      <c r="R38" s="73">
        <f t="shared" si="6"/>
        <v>0</v>
      </c>
      <c r="S38" s="75">
        <f>'2a.  Simple Form Data Entry'!M84</f>
        <v>0</v>
      </c>
      <c r="T38" s="11"/>
    </row>
    <row r="39" spans="1:20" ht="13.5" customHeight="1">
      <c r="A39" s="15"/>
      <c r="B39" s="378" t="s">
        <v>79</v>
      </c>
      <c r="C39" s="379"/>
      <c r="D39" s="42"/>
      <c r="E39" s="42"/>
      <c r="F39" s="42"/>
      <c r="G39" s="42"/>
      <c r="H39" s="171" t="str">
        <f>IF('2a.  Simple Form Data Entry'!E85="","  ",'2a.  Simple Form Data Entry'!E85)</f>
        <v xml:space="preserve">  </v>
      </c>
      <c r="I39" s="73">
        <f>'2a.  Simple Form Data Entry'!N85</f>
        <v>0</v>
      </c>
      <c r="J39" s="73">
        <f>'2a.  Simple Form Data Entry'!G85</f>
        <v>0</v>
      </c>
      <c r="K39" s="73">
        <f>'2a.  Simple Form Data Entry'!H85</f>
        <v>0</v>
      </c>
      <c r="L39" s="73">
        <f t="shared" si="7"/>
        <v>0</v>
      </c>
      <c r="M39" s="73">
        <f>'2a.  Simple Form Data Entry'!I85</f>
        <v>0</v>
      </c>
      <c r="N39" s="73">
        <f>'2a.  Simple Form Data Entry'!J85</f>
        <v>0</v>
      </c>
      <c r="O39" s="73">
        <f t="shared" si="5"/>
        <v>0</v>
      </c>
      <c r="P39" s="73">
        <f>'2a.  Simple Form Data Entry'!K85</f>
        <v>0</v>
      </c>
      <c r="Q39" s="73">
        <f>'2a.  Simple Form Data Entry'!L85</f>
        <v>0</v>
      </c>
      <c r="R39" s="73">
        <f t="shared" si="6"/>
        <v>0</v>
      </c>
      <c r="S39" s="75">
        <f>'2a.  Simple Form Data Entry'!M85</f>
        <v>0</v>
      </c>
      <c r="T39" s="11"/>
    </row>
    <row r="40" spans="1:20" ht="13.5" customHeight="1">
      <c r="A40" s="15"/>
      <c r="B40" s="380" t="s">
        <v>81</v>
      </c>
      <c r="C40" s="381"/>
      <c r="D40" s="42"/>
      <c r="E40" s="42"/>
      <c r="F40" s="42"/>
      <c r="G40" s="42"/>
      <c r="H40" s="171" t="str">
        <f>IF('2a.  Simple Form Data Entry'!E86="","  ",'2a.  Simple Form Data Entry'!E86)</f>
        <v xml:space="preserve">  </v>
      </c>
      <c r="I40" s="73">
        <f>'2a.  Simple Form Data Entry'!N86</f>
        <v>0</v>
      </c>
      <c r="J40" s="73">
        <f>'2a.  Simple Form Data Entry'!G86</f>
        <v>0</v>
      </c>
      <c r="K40" s="73">
        <f>'2a.  Simple Form Data Entry'!H86</f>
        <v>0</v>
      </c>
      <c r="L40" s="73">
        <f t="shared" si="7"/>
        <v>0</v>
      </c>
      <c r="M40" s="73">
        <f>'2a.  Simple Form Data Entry'!I86</f>
        <v>0</v>
      </c>
      <c r="N40" s="73">
        <f>'2a.  Simple Form Data Entry'!J86</f>
        <v>0</v>
      </c>
      <c r="O40" s="73">
        <f t="shared" si="5"/>
        <v>0</v>
      </c>
      <c r="P40" s="73">
        <f>'2a.  Simple Form Data Entry'!K86</f>
        <v>0</v>
      </c>
      <c r="Q40" s="73">
        <f>'2a.  Simple Form Data Entry'!L86</f>
        <v>0</v>
      </c>
      <c r="R40" s="73">
        <f t="shared" si="6"/>
        <v>0</v>
      </c>
      <c r="S40" s="75">
        <f>'2a.  Simple Form Data Entry'!M86</f>
        <v>0</v>
      </c>
      <c r="T40" s="11"/>
    </row>
    <row r="41" spans="1:20" ht="13.5" customHeight="1">
      <c r="A41" s="15"/>
      <c r="B41" s="378" t="s">
        <v>83</v>
      </c>
      <c r="C41" s="379"/>
      <c r="D41" s="42"/>
      <c r="E41" s="42"/>
      <c r="F41" s="42"/>
      <c r="G41" s="42"/>
      <c r="H41" s="171" t="str">
        <f>IF('2a.  Simple Form Data Entry'!E87="","  ",'2a.  Simple Form Data Entry'!E87)</f>
        <v xml:space="preserve">  </v>
      </c>
      <c r="I41" s="73">
        <f>'2a.  Simple Form Data Entry'!N87</f>
        <v>0</v>
      </c>
      <c r="J41" s="73">
        <f>'2a.  Simple Form Data Entry'!G87</f>
        <v>0</v>
      </c>
      <c r="K41" s="73">
        <f>'2a.  Simple Form Data Entry'!H87</f>
        <v>0</v>
      </c>
      <c r="L41" s="73">
        <f t="shared" si="7"/>
        <v>0</v>
      </c>
      <c r="M41" s="73">
        <f>'2a.  Simple Form Data Entry'!I87</f>
        <v>0</v>
      </c>
      <c r="N41" s="73">
        <f>'2a.  Simple Form Data Entry'!J87</f>
        <v>0</v>
      </c>
      <c r="O41" s="73">
        <f t="shared" si="5"/>
        <v>0</v>
      </c>
      <c r="P41" s="73">
        <f>'2a.  Simple Form Data Entry'!K87</f>
        <v>0</v>
      </c>
      <c r="Q41" s="73">
        <f>'2a.  Simple Form Data Entry'!L87</f>
        <v>0</v>
      </c>
      <c r="R41" s="73">
        <f t="shared" si="6"/>
        <v>0</v>
      </c>
      <c r="S41" s="75">
        <f>'2a.  Simple Form Data Entry'!M87</f>
        <v>0</v>
      </c>
      <c r="T41" s="11"/>
    </row>
    <row r="42" spans="1:20" ht="13.5" customHeight="1">
      <c r="A42" s="15"/>
      <c r="B42" s="394" t="s">
        <v>84</v>
      </c>
      <c r="C42" s="395"/>
      <c r="D42" s="42"/>
      <c r="E42" s="42"/>
      <c r="F42" s="42"/>
      <c r="G42" s="42"/>
      <c r="H42" s="171" t="str">
        <f>IF('2a.  Simple Form Data Entry'!E88="","  ",'2a.  Simple Form Data Entry'!E88)</f>
        <v xml:space="preserve">  </v>
      </c>
      <c r="I42" s="73">
        <f>'2a.  Simple Form Data Entry'!N88</f>
        <v>0</v>
      </c>
      <c r="J42" s="73">
        <f>'2a.  Simple Form Data Entry'!G88</f>
        <v>0</v>
      </c>
      <c r="K42" s="73">
        <f>'2a.  Simple Form Data Entry'!H88</f>
        <v>0</v>
      </c>
      <c r="L42" s="73">
        <f t="shared" si="7"/>
        <v>0</v>
      </c>
      <c r="M42" s="73">
        <f>'2a.  Simple Form Data Entry'!I88</f>
        <v>0</v>
      </c>
      <c r="N42" s="73">
        <f>'2a.  Simple Form Data Entry'!J88</f>
        <v>0</v>
      </c>
      <c r="O42" s="73">
        <f t="shared" si="5"/>
        <v>0</v>
      </c>
      <c r="P42" s="73">
        <f>'2a.  Simple Form Data Entry'!K88</f>
        <v>0</v>
      </c>
      <c r="Q42" s="73">
        <f>'2a.  Simple Form Data Entry'!L88</f>
        <v>0</v>
      </c>
      <c r="R42" s="73">
        <f t="shared" si="6"/>
        <v>0</v>
      </c>
      <c r="S42" s="75">
        <f>'2a.  Simple Form Data Entry'!M88</f>
        <v>0</v>
      </c>
      <c r="T42" s="11"/>
    </row>
    <row r="43" spans="1:20" ht="13.5">
      <c r="A43" s="25"/>
      <c r="B43" s="26"/>
      <c r="C43" s="27" t="s">
        <v>144</v>
      </c>
      <c r="D43" s="28"/>
      <c r="E43" s="28"/>
      <c r="F43" s="28"/>
      <c r="G43" s="28"/>
      <c r="H43" s="172"/>
      <c r="I43" s="59">
        <f aca="true" t="shared" si="8" ref="I43:S43">SUM(I36:I42)</f>
        <v>0</v>
      </c>
      <c r="J43" s="59">
        <f t="shared" si="8"/>
        <v>9000</v>
      </c>
      <c r="K43" s="59">
        <f t="shared" si="8"/>
        <v>0</v>
      </c>
      <c r="L43" s="59">
        <f t="shared" si="7"/>
        <v>9000</v>
      </c>
      <c r="M43" s="59">
        <f t="shared" si="8"/>
        <v>0</v>
      </c>
      <c r="N43" s="59">
        <f t="shared" si="8"/>
        <v>0</v>
      </c>
      <c r="O43" s="59">
        <f t="shared" si="5"/>
        <v>0</v>
      </c>
      <c r="P43" s="59">
        <f aca="true" t="shared" si="9" ref="P43:Q43">SUM(P36:P42)</f>
        <v>0</v>
      </c>
      <c r="Q43" s="59">
        <f t="shared" si="9"/>
        <v>0</v>
      </c>
      <c r="R43" s="59">
        <f t="shared" si="6"/>
        <v>0</v>
      </c>
      <c r="S43" s="60">
        <f t="shared" si="8"/>
        <v>0</v>
      </c>
      <c r="T43" s="11"/>
    </row>
    <row r="44" spans="1:20" ht="3" customHeight="1">
      <c r="A44" s="15"/>
      <c r="B44" s="17"/>
      <c r="C44" s="21"/>
      <c r="D44" s="22"/>
      <c r="E44" s="22"/>
      <c r="F44" s="22"/>
      <c r="G44" s="22"/>
      <c r="H44" s="168"/>
      <c r="I44" s="44"/>
      <c r="J44" s="23"/>
      <c r="K44" s="23"/>
      <c r="L44" s="23"/>
      <c r="M44" s="23"/>
      <c r="N44" s="23"/>
      <c r="O44" s="23"/>
      <c r="P44" s="23"/>
      <c r="Q44" s="23"/>
      <c r="R44" s="244"/>
      <c r="S44" s="24"/>
      <c r="T44" s="11"/>
    </row>
    <row r="45" spans="1:20" ht="13.5">
      <c r="A45" s="391" t="str">
        <f>IF('2a.  Simple Form Data Entry'!E91="","   ",'2a.  Simple Form Data Entry'!E91)</f>
        <v xml:space="preserve">   </v>
      </c>
      <c r="B45" s="392"/>
      <c r="C45" s="393"/>
      <c r="D45" s="158" t="str">
        <f>IF(A45="   ","   ",IF(A45='2a.  Simple Form Data Entry'!$G$21,'2a.  Simple Form Data Entry'!J$21,IF(A45='2a.  Simple Form Data Entry'!$G$22,'2a.  Simple Form Data Entry'!J$22,IF(A45='2a.  Simple Form Data Entry'!$G$23,'2a.  Simple Form Data Entry'!J$23,IF(A45='2a.  Simple Form Data Entry'!$G$24,'2a.  Simple Form Data Entry'!$J$24,IF(A45='2a.  Simple Form Data Entry'!$G$25,'2a.  Simple Form Data Entry'!J$25,IF(A45='2a.  Simple Form Data Entry'!$G$26,'2a.  Simple Form Data Entry'!J$26,"   ")))))))</f>
        <v xml:space="preserve">   </v>
      </c>
      <c r="E45" s="81" t="str">
        <f>IF(A45="   ","   ",IF(A45='2a.  Simple Form Data Entry'!$G$21,'2a.  Simple Form Data Entry'!K$21,IF(A45='2a.  Simple Form Data Entry'!$G$22,'2a.  Simple Form Data Entry'!K$22,IF(A45='2a.  Simple Form Data Entry'!$G$23,'2a.  Simple Form Data Entry'!K$23,IF(A45='2a.  Simple Form Data Entry'!$G$24,'2a.  Simple Form Data Entry'!$K$24,IF(A45='2a.  Simple Form Data Entry'!G$25,'2a.  Simple Form Data Entry'!K$25,IF(A45='2a.  Simple Form Data Entry'!G$26,'2a.  Simple Form Data Entry'!K$26,"   ")))))))</f>
        <v xml:space="preserve">   </v>
      </c>
      <c r="F45" s="158" t="str">
        <f>IF(A45="   ","   ",IF(A45='2a.  Simple Form Data Entry'!$G$21,'2a.  Simple Form Data Entry'!L$21,IF(A45='2a.  Simple Form Data Entry'!$G$22,'2a.  Simple Form Data Entry'!L$22,IF(A45='2a.  Simple Form Data Entry'!$G$23,'2a.  Simple Form Data Entry'!L$23,IF(A45='2a.  Simple Form Data Entry'!$G$24,'2a.  Simple Form Data Entry'!$L$24,IF(A45='2a.  Simple Form Data Entry'!G$25,'2a.  Simple Form Data Entry'!L$25,IF(A45='2a.  Simple Form Data Entry'!G$26,'2a.  Simple Form Data Entry'!L$26,"   ")))))))</f>
        <v xml:space="preserve">   </v>
      </c>
      <c r="G45" s="72" t="str">
        <f>IF('2a.  Simple Form Data Entry'!I91="","   ",'2a.  Simple Form Data Entry'!I91)</f>
        <v xml:space="preserve"> </v>
      </c>
      <c r="H45" s="169"/>
      <c r="I45" s="45"/>
      <c r="J45" s="36"/>
      <c r="K45" s="36"/>
      <c r="L45" s="36"/>
      <c r="M45" s="36"/>
      <c r="N45" s="36"/>
      <c r="O45" s="36"/>
      <c r="P45" s="36"/>
      <c r="Q45" s="36"/>
      <c r="R45" s="245"/>
      <c r="S45" s="37"/>
      <c r="T45" s="11"/>
    </row>
    <row r="46" spans="1:20" ht="13.5" customHeight="1">
      <c r="A46" s="18"/>
      <c r="B46" s="47" t="s">
        <v>73</v>
      </c>
      <c r="C46" s="19"/>
      <c r="D46" s="42"/>
      <c r="E46" s="42"/>
      <c r="F46" s="42"/>
      <c r="G46" s="42"/>
      <c r="H46" s="171" t="str">
        <f>IF('2a.  Simple Form Data Entry'!E93="","  ",'2a.  Simple Form Data Entry'!E93)</f>
        <v xml:space="preserve">  </v>
      </c>
      <c r="I46" s="308">
        <f>'2a.  Simple Form Data Entry'!N93</f>
        <v>0</v>
      </c>
      <c r="J46" s="308">
        <f>'2a.  Simple Form Data Entry'!G93</f>
        <v>0</v>
      </c>
      <c r="K46" s="308">
        <f>'2a.  Simple Form Data Entry'!H93</f>
        <v>0</v>
      </c>
      <c r="L46" s="73">
        <f aca="true" t="shared" si="10" ref="L46:L95">J46+K46</f>
        <v>0</v>
      </c>
      <c r="M46" s="308">
        <f>'2a.  Simple Form Data Entry'!I93</f>
        <v>0</v>
      </c>
      <c r="N46" s="308">
        <f>'2a.  Simple Form Data Entry'!J93</f>
        <v>0</v>
      </c>
      <c r="O46" s="73">
        <f aca="true" t="shared" si="11" ref="O46:O95">M46+N46</f>
        <v>0</v>
      </c>
      <c r="P46" s="308">
        <f>'2a.  Simple Form Data Entry'!K93</f>
        <v>0</v>
      </c>
      <c r="Q46" s="308">
        <f>'2a.  Simple Form Data Entry'!L93</f>
        <v>0</v>
      </c>
      <c r="R46" s="73">
        <f aca="true" t="shared" si="12" ref="R46:R95">P46+Q46</f>
        <v>0</v>
      </c>
      <c r="S46" s="75">
        <f>'2a.  Simple Form Data Entry'!M93</f>
        <v>0</v>
      </c>
      <c r="T46" s="11"/>
    </row>
    <row r="47" spans="1:20" ht="13.5" customHeight="1">
      <c r="A47" s="18"/>
      <c r="B47" s="47" t="s">
        <v>75</v>
      </c>
      <c r="C47" s="19"/>
      <c r="D47" s="42"/>
      <c r="E47" s="42"/>
      <c r="F47" s="42"/>
      <c r="G47" s="42"/>
      <c r="H47" s="171" t="str">
        <f>IF('2a.  Simple Form Data Entry'!E94="","  ",'2a.  Simple Form Data Entry'!E94)</f>
        <v xml:space="preserve">  </v>
      </c>
      <c r="I47" s="308">
        <f>'2a.  Simple Form Data Entry'!N94</f>
        <v>0</v>
      </c>
      <c r="J47" s="308">
        <f>'2a.  Simple Form Data Entry'!G94</f>
        <v>0</v>
      </c>
      <c r="K47" s="308">
        <f>'2a.  Simple Form Data Entry'!H94</f>
        <v>0</v>
      </c>
      <c r="L47" s="73">
        <f t="shared" si="10"/>
        <v>0</v>
      </c>
      <c r="M47" s="308">
        <f>'2a.  Simple Form Data Entry'!I94</f>
        <v>0</v>
      </c>
      <c r="N47" s="308">
        <f>'2a.  Simple Form Data Entry'!J94</f>
        <v>0</v>
      </c>
      <c r="O47" s="73">
        <f t="shared" si="11"/>
        <v>0</v>
      </c>
      <c r="P47" s="308">
        <f>'2a.  Simple Form Data Entry'!K94</f>
        <v>0</v>
      </c>
      <c r="Q47" s="308">
        <f>'2a.  Simple Form Data Entry'!L94</f>
        <v>0</v>
      </c>
      <c r="R47" s="73">
        <f t="shared" si="12"/>
        <v>0</v>
      </c>
      <c r="S47" s="75">
        <f>'2a.  Simple Form Data Entry'!M94</f>
        <v>0</v>
      </c>
      <c r="T47" s="11"/>
    </row>
    <row r="48" spans="1:20" ht="13.5" customHeight="1">
      <c r="A48" s="18"/>
      <c r="B48" s="47" t="s">
        <v>77</v>
      </c>
      <c r="C48" s="19"/>
      <c r="D48" s="42"/>
      <c r="E48" s="42"/>
      <c r="F48" s="42"/>
      <c r="G48" s="42"/>
      <c r="H48" s="171" t="str">
        <f>IF('2a.  Simple Form Data Entry'!E95="","  ",'2a.  Simple Form Data Entry'!E95)</f>
        <v xml:space="preserve">  </v>
      </c>
      <c r="I48" s="308">
        <f>'2a.  Simple Form Data Entry'!N95</f>
        <v>0</v>
      </c>
      <c r="J48" s="308">
        <f>'2a.  Simple Form Data Entry'!G95</f>
        <v>0</v>
      </c>
      <c r="K48" s="308">
        <f>'2a.  Simple Form Data Entry'!H95</f>
        <v>0</v>
      </c>
      <c r="L48" s="73">
        <f t="shared" si="10"/>
        <v>0</v>
      </c>
      <c r="M48" s="308">
        <f>'2a.  Simple Form Data Entry'!I95</f>
        <v>0</v>
      </c>
      <c r="N48" s="308">
        <f>'2a.  Simple Form Data Entry'!J95</f>
        <v>0</v>
      </c>
      <c r="O48" s="73">
        <f t="shared" si="11"/>
        <v>0</v>
      </c>
      <c r="P48" s="308">
        <f>'2a.  Simple Form Data Entry'!K95</f>
        <v>0</v>
      </c>
      <c r="Q48" s="308">
        <f>'2a.  Simple Form Data Entry'!L95</f>
        <v>0</v>
      </c>
      <c r="R48" s="73">
        <f t="shared" si="12"/>
        <v>0</v>
      </c>
      <c r="S48" s="75">
        <f>'2a.  Simple Form Data Entry'!M95</f>
        <v>0</v>
      </c>
      <c r="T48" s="11"/>
    </row>
    <row r="49" spans="1:20" ht="13.5" customHeight="1">
      <c r="A49" s="18"/>
      <c r="B49" s="378" t="s">
        <v>79</v>
      </c>
      <c r="C49" s="379"/>
      <c r="D49" s="42"/>
      <c r="E49" s="42"/>
      <c r="F49" s="42"/>
      <c r="G49" s="42"/>
      <c r="H49" s="171" t="str">
        <f>IF('2a.  Simple Form Data Entry'!E96="","  ",'2a.  Simple Form Data Entry'!E96)</f>
        <v xml:space="preserve">  </v>
      </c>
      <c r="I49" s="308">
        <f>'2a.  Simple Form Data Entry'!N96</f>
        <v>0</v>
      </c>
      <c r="J49" s="308">
        <f>'2a.  Simple Form Data Entry'!G96</f>
        <v>0</v>
      </c>
      <c r="K49" s="308">
        <f>'2a.  Simple Form Data Entry'!H96</f>
        <v>0</v>
      </c>
      <c r="L49" s="73">
        <f t="shared" si="10"/>
        <v>0</v>
      </c>
      <c r="M49" s="308">
        <f>'2a.  Simple Form Data Entry'!I96</f>
        <v>0</v>
      </c>
      <c r="N49" s="308">
        <f>'2a.  Simple Form Data Entry'!J96</f>
        <v>0</v>
      </c>
      <c r="O49" s="73">
        <f t="shared" si="11"/>
        <v>0</v>
      </c>
      <c r="P49" s="308">
        <f>'2a.  Simple Form Data Entry'!K96</f>
        <v>0</v>
      </c>
      <c r="Q49" s="308">
        <f>'2a.  Simple Form Data Entry'!L96</f>
        <v>0</v>
      </c>
      <c r="R49" s="73">
        <f t="shared" si="12"/>
        <v>0</v>
      </c>
      <c r="S49" s="75">
        <f>'2a.  Simple Form Data Entry'!M96</f>
        <v>0</v>
      </c>
      <c r="T49" s="11"/>
    </row>
    <row r="50" spans="1:20" ht="13.5" customHeight="1">
      <c r="A50" s="18"/>
      <c r="B50" s="380" t="s">
        <v>81</v>
      </c>
      <c r="C50" s="381"/>
      <c r="D50" s="42"/>
      <c r="E50" s="42"/>
      <c r="F50" s="42"/>
      <c r="G50" s="42"/>
      <c r="H50" s="171" t="str">
        <f>IF('2a.  Simple Form Data Entry'!E97="","  ",'2a.  Simple Form Data Entry'!E97)</f>
        <v xml:space="preserve">  </v>
      </c>
      <c r="I50" s="308">
        <f>'2a.  Simple Form Data Entry'!N97</f>
        <v>0</v>
      </c>
      <c r="J50" s="308">
        <f>'2a.  Simple Form Data Entry'!G97</f>
        <v>0</v>
      </c>
      <c r="K50" s="308">
        <f>'2a.  Simple Form Data Entry'!H97</f>
        <v>0</v>
      </c>
      <c r="L50" s="73">
        <f t="shared" si="10"/>
        <v>0</v>
      </c>
      <c r="M50" s="308">
        <f>'2a.  Simple Form Data Entry'!I97</f>
        <v>0</v>
      </c>
      <c r="N50" s="308">
        <f>'2a.  Simple Form Data Entry'!J97</f>
        <v>0</v>
      </c>
      <c r="O50" s="73">
        <f t="shared" si="11"/>
        <v>0</v>
      </c>
      <c r="P50" s="308">
        <f>'2a.  Simple Form Data Entry'!K97</f>
        <v>0</v>
      </c>
      <c r="Q50" s="308">
        <f>'2a.  Simple Form Data Entry'!L97</f>
        <v>0</v>
      </c>
      <c r="R50" s="73">
        <f t="shared" si="12"/>
        <v>0</v>
      </c>
      <c r="S50" s="75">
        <f>'2a.  Simple Form Data Entry'!M97</f>
        <v>0</v>
      </c>
      <c r="T50" s="11"/>
    </row>
    <row r="51" spans="1:20" ht="13.5" customHeight="1">
      <c r="A51" s="18"/>
      <c r="B51" s="378" t="s">
        <v>83</v>
      </c>
      <c r="C51" s="379"/>
      <c r="D51" s="42"/>
      <c r="E51" s="42"/>
      <c r="F51" s="42"/>
      <c r="G51" s="42"/>
      <c r="H51" s="171" t="str">
        <f>IF('2a.  Simple Form Data Entry'!E98="","  ",'2a.  Simple Form Data Entry'!E98)</f>
        <v xml:space="preserve">  </v>
      </c>
      <c r="I51" s="308">
        <f>'2a.  Simple Form Data Entry'!N98</f>
        <v>0</v>
      </c>
      <c r="J51" s="308">
        <f>'2a.  Simple Form Data Entry'!G98</f>
        <v>0</v>
      </c>
      <c r="K51" s="308">
        <f>'2a.  Simple Form Data Entry'!H98</f>
        <v>0</v>
      </c>
      <c r="L51" s="73">
        <f t="shared" si="10"/>
        <v>0</v>
      </c>
      <c r="M51" s="308">
        <f>'2a.  Simple Form Data Entry'!I98</f>
        <v>0</v>
      </c>
      <c r="N51" s="308">
        <f>'2a.  Simple Form Data Entry'!J98</f>
        <v>0</v>
      </c>
      <c r="O51" s="73">
        <f t="shared" si="11"/>
        <v>0</v>
      </c>
      <c r="P51" s="308">
        <f>'2a.  Simple Form Data Entry'!K98</f>
        <v>0</v>
      </c>
      <c r="Q51" s="308">
        <f>'2a.  Simple Form Data Entry'!L98</f>
        <v>0</v>
      </c>
      <c r="R51" s="73">
        <f t="shared" si="12"/>
        <v>0</v>
      </c>
      <c r="S51" s="75">
        <f>'2a.  Simple Form Data Entry'!M98</f>
        <v>0</v>
      </c>
      <c r="T51" s="11"/>
    </row>
    <row r="52" spans="1:20" ht="13.5" customHeight="1">
      <c r="A52" s="18"/>
      <c r="B52" s="394" t="s">
        <v>84</v>
      </c>
      <c r="C52" s="395"/>
      <c r="D52" s="42"/>
      <c r="E52" s="42"/>
      <c r="F52" s="42"/>
      <c r="G52" s="42"/>
      <c r="H52" s="171" t="str">
        <f>IF('2a.  Simple Form Data Entry'!E99="","  ",'2a.  Simple Form Data Entry'!E99)</f>
        <v xml:space="preserve">  </v>
      </c>
      <c r="I52" s="308">
        <f>'2a.  Simple Form Data Entry'!N99</f>
        <v>0</v>
      </c>
      <c r="J52" s="308">
        <f>'2a.  Simple Form Data Entry'!G99</f>
        <v>0</v>
      </c>
      <c r="K52" s="308">
        <f>'2a.  Simple Form Data Entry'!H99</f>
        <v>0</v>
      </c>
      <c r="L52" s="73">
        <f t="shared" si="10"/>
        <v>0</v>
      </c>
      <c r="M52" s="308">
        <f>'2a.  Simple Form Data Entry'!I99</f>
        <v>0</v>
      </c>
      <c r="N52" s="308">
        <f>'2a.  Simple Form Data Entry'!J99</f>
        <v>0</v>
      </c>
      <c r="O52" s="73">
        <f t="shared" si="11"/>
        <v>0</v>
      </c>
      <c r="P52" s="308">
        <f>'2a.  Simple Form Data Entry'!K99</f>
        <v>0</v>
      </c>
      <c r="Q52" s="308">
        <f>'2a.  Simple Form Data Entry'!L99</f>
        <v>0</v>
      </c>
      <c r="R52" s="73">
        <f t="shared" si="12"/>
        <v>0</v>
      </c>
      <c r="S52" s="75">
        <f>'2a.  Simple Form Data Entry'!M99</f>
        <v>0</v>
      </c>
      <c r="T52" s="11"/>
    </row>
    <row r="53" spans="1:20" ht="13.5">
      <c r="A53" s="25"/>
      <c r="B53" s="26"/>
      <c r="C53" s="27" t="s">
        <v>144</v>
      </c>
      <c r="D53" s="28"/>
      <c r="E53" s="28"/>
      <c r="F53" s="28"/>
      <c r="G53" s="28"/>
      <c r="H53" s="172"/>
      <c r="I53" s="59">
        <f aca="true" t="shared" si="13" ref="I53:S53">SUM(I46:I52)</f>
        <v>0</v>
      </c>
      <c r="J53" s="59">
        <f t="shared" si="13"/>
        <v>0</v>
      </c>
      <c r="K53" s="59">
        <f t="shared" si="13"/>
        <v>0</v>
      </c>
      <c r="L53" s="59">
        <f t="shared" si="10"/>
        <v>0</v>
      </c>
      <c r="M53" s="59">
        <f t="shared" si="13"/>
        <v>0</v>
      </c>
      <c r="N53" s="59">
        <f t="shared" si="13"/>
        <v>0</v>
      </c>
      <c r="O53" s="59">
        <f t="shared" si="11"/>
        <v>0</v>
      </c>
      <c r="P53" s="59">
        <f aca="true" t="shared" si="14" ref="P53:Q53">SUM(P46:P52)</f>
        <v>0</v>
      </c>
      <c r="Q53" s="59">
        <f t="shared" si="14"/>
        <v>0</v>
      </c>
      <c r="R53" s="59">
        <f t="shared" si="12"/>
        <v>0</v>
      </c>
      <c r="S53" s="60">
        <f t="shared" si="13"/>
        <v>0</v>
      </c>
      <c r="T53" s="11"/>
    </row>
    <row r="54" spans="1:20" ht="3" customHeight="1">
      <c r="A54" s="15"/>
      <c r="B54" s="17"/>
      <c r="C54" s="12"/>
      <c r="D54" s="22"/>
      <c r="E54" s="22"/>
      <c r="F54" s="22"/>
      <c r="G54" s="22"/>
      <c r="H54" s="173"/>
      <c r="I54" s="55"/>
      <c r="J54" s="56"/>
      <c r="K54" s="56"/>
      <c r="L54" s="73">
        <f t="shared" si="10"/>
        <v>0</v>
      </c>
      <c r="M54" s="57"/>
      <c r="N54" s="56"/>
      <c r="O54" s="73">
        <f t="shared" si="11"/>
        <v>0</v>
      </c>
      <c r="P54" s="56"/>
      <c r="Q54" s="56"/>
      <c r="R54" s="73">
        <f t="shared" si="12"/>
        <v>0</v>
      </c>
      <c r="S54" s="58"/>
      <c r="T54" s="11"/>
    </row>
    <row r="55" spans="1:20" ht="13.5" hidden="1">
      <c r="A55" s="391" t="str">
        <f>IF('2a.  Simple Form Data Entry'!E102="","   ",'2a.  Simple Form Data Entry'!E102)</f>
        <v xml:space="preserve">   </v>
      </c>
      <c r="B55" s="392"/>
      <c r="C55" s="393"/>
      <c r="D55" s="158" t="str">
        <f>IF(A55="   ","   ",IF(A55='2a.  Simple Form Data Entry'!$G$21,'2a.  Simple Form Data Entry'!J$21,IF(A55='2a.  Simple Form Data Entry'!$G$22,'2a.  Simple Form Data Entry'!J$22,IF(A55='2a.  Simple Form Data Entry'!$G$23,'2a.  Simple Form Data Entry'!J$23,IF(A55='2a.  Simple Form Data Entry'!$G$24,'2a.  Simple Form Data Entry'!$J$24,IF(A55='2a.  Simple Form Data Entry'!$G$25,'2a.  Simple Form Data Entry'!J$25,IF(A55='2a.  Simple Form Data Entry'!$G$26,'2a.  Simple Form Data Entry'!J$26,"   ")))))))</f>
        <v xml:space="preserve">   </v>
      </c>
      <c r="E55" s="81" t="str">
        <f>IF(A55="   ","   ",IF(A55='2a.  Simple Form Data Entry'!$G$21,'2a.  Simple Form Data Entry'!K$21,IF(A55='2a.  Simple Form Data Entry'!$G$22,'2a.  Simple Form Data Entry'!K$22,IF(A55='2a.  Simple Form Data Entry'!$G$23,'2a.  Simple Form Data Entry'!K$23,IF(A55='2a.  Simple Form Data Entry'!$G$24,'2a.  Simple Form Data Entry'!$K$24,IF(A55='2a.  Simple Form Data Entry'!G$25,'2a.  Simple Form Data Entry'!K$25,IF(A55='2a.  Simple Form Data Entry'!G$26,'2a.  Simple Form Data Entry'!K$26,"   ")))))))</f>
        <v xml:space="preserve">   </v>
      </c>
      <c r="F55" s="158" t="str">
        <f>IF(A55="   ","   ",IF(A55='2a.  Simple Form Data Entry'!$G$21,'2a.  Simple Form Data Entry'!L$21,IF(A55='2a.  Simple Form Data Entry'!$G$22,'2a.  Simple Form Data Entry'!L$22,IF(A55='2a.  Simple Form Data Entry'!$G$23,'2a.  Simple Form Data Entry'!L$23,IF(A55='2a.  Simple Form Data Entry'!$G$24,'2a.  Simple Form Data Entry'!$L$24,IF(A55='2a.  Simple Form Data Entry'!$G$25,'2a.  Simple Form Data Entry'!$L$25,IF(A55='2a.  Simple Form Data Entry'!$G$26,'2a.  Simple Form Data Entry'!$L$26,"   ")))))))</f>
        <v xml:space="preserve">   </v>
      </c>
      <c r="G55" s="72" t="str">
        <f>IF('2a.  Simple Form Data Entry'!I102="","   ",'2a.  Simple Form Data Entry'!I102)</f>
        <v xml:space="preserve"> </v>
      </c>
      <c r="H55" s="169"/>
      <c r="I55" s="45"/>
      <c r="J55" s="36"/>
      <c r="K55" s="36"/>
      <c r="L55" s="73">
        <f t="shared" si="10"/>
        <v>0</v>
      </c>
      <c r="M55" s="36"/>
      <c r="N55" s="36"/>
      <c r="O55" s="73">
        <f t="shared" si="11"/>
        <v>0</v>
      </c>
      <c r="P55" s="36"/>
      <c r="Q55" s="36"/>
      <c r="R55" s="73">
        <f t="shared" si="12"/>
        <v>0</v>
      </c>
      <c r="S55" s="37"/>
      <c r="T55" s="11"/>
    </row>
    <row r="56" spans="1:20" ht="13.5" customHeight="1" hidden="1">
      <c r="A56" s="18"/>
      <c r="B56" s="47" t="s">
        <v>73</v>
      </c>
      <c r="C56" s="19"/>
      <c r="D56" s="42"/>
      <c r="E56" s="42"/>
      <c r="F56" s="42"/>
      <c r="G56" s="42"/>
      <c r="H56" s="171" t="str">
        <f>IF('2a.  Simple Form Data Entry'!E104="","  ",'2a.  Simple Form Data Entry'!E104)</f>
        <v xml:space="preserve">  </v>
      </c>
      <c r="I56" s="308">
        <f>'2a.  Simple Form Data Entry'!N104</f>
        <v>0</v>
      </c>
      <c r="J56" s="308">
        <f>'2a.  Simple Form Data Entry'!G104</f>
        <v>0</v>
      </c>
      <c r="K56" s="308">
        <f>'2a.  Simple Form Data Entry'!H104</f>
        <v>0</v>
      </c>
      <c r="L56" s="73">
        <f t="shared" si="10"/>
        <v>0</v>
      </c>
      <c r="M56" s="308">
        <f>'2a.  Simple Form Data Entry'!I104</f>
        <v>0</v>
      </c>
      <c r="N56" s="308">
        <f>'2a.  Simple Form Data Entry'!J104</f>
        <v>0</v>
      </c>
      <c r="O56" s="73">
        <f t="shared" si="11"/>
        <v>0</v>
      </c>
      <c r="P56" s="308">
        <f>'2a.  Simple Form Data Entry'!K104</f>
        <v>0</v>
      </c>
      <c r="Q56" s="308">
        <f>'2a.  Simple Form Data Entry'!L104</f>
        <v>0</v>
      </c>
      <c r="R56" s="73">
        <f t="shared" si="12"/>
        <v>0</v>
      </c>
      <c r="S56" s="75">
        <f>'2a.  Simple Form Data Entry'!M104</f>
        <v>0</v>
      </c>
      <c r="T56" s="11"/>
    </row>
    <row r="57" spans="1:20" ht="13.5" customHeight="1" hidden="1">
      <c r="A57" s="18"/>
      <c r="B57" s="47" t="s">
        <v>75</v>
      </c>
      <c r="C57" s="19"/>
      <c r="D57" s="42"/>
      <c r="E57" s="42"/>
      <c r="F57" s="42"/>
      <c r="G57" s="42"/>
      <c r="H57" s="171" t="str">
        <f>IF('2a.  Simple Form Data Entry'!E105="","  ",'2a.  Simple Form Data Entry'!E105)</f>
        <v xml:space="preserve">  </v>
      </c>
      <c r="I57" s="308">
        <f>'2a.  Simple Form Data Entry'!N105</f>
        <v>0</v>
      </c>
      <c r="J57" s="308">
        <f>'2a.  Simple Form Data Entry'!G105</f>
        <v>0</v>
      </c>
      <c r="K57" s="308">
        <f>'2a.  Simple Form Data Entry'!H105</f>
        <v>0</v>
      </c>
      <c r="L57" s="73">
        <f t="shared" si="10"/>
        <v>0</v>
      </c>
      <c r="M57" s="308">
        <f>'2a.  Simple Form Data Entry'!I105</f>
        <v>0</v>
      </c>
      <c r="N57" s="308">
        <f>'2a.  Simple Form Data Entry'!J105</f>
        <v>0</v>
      </c>
      <c r="O57" s="73">
        <f t="shared" si="11"/>
        <v>0</v>
      </c>
      <c r="P57" s="308">
        <f>'2a.  Simple Form Data Entry'!K105</f>
        <v>0</v>
      </c>
      <c r="Q57" s="308">
        <f>'2a.  Simple Form Data Entry'!L105</f>
        <v>0</v>
      </c>
      <c r="R57" s="73">
        <f t="shared" si="12"/>
        <v>0</v>
      </c>
      <c r="S57" s="75">
        <f>'2a.  Simple Form Data Entry'!M105</f>
        <v>0</v>
      </c>
      <c r="T57" s="11"/>
    </row>
    <row r="58" spans="1:20" ht="13.5" customHeight="1" hidden="1">
      <c r="A58" s="18"/>
      <c r="B58" s="47" t="s">
        <v>77</v>
      </c>
      <c r="C58" s="19"/>
      <c r="D58" s="42"/>
      <c r="E58" s="42"/>
      <c r="F58" s="42"/>
      <c r="G58" s="42"/>
      <c r="H58" s="171" t="str">
        <f>IF('2a.  Simple Form Data Entry'!E106="","  ",'2a.  Simple Form Data Entry'!E106)</f>
        <v xml:space="preserve">  </v>
      </c>
      <c r="I58" s="308">
        <f>'2a.  Simple Form Data Entry'!N106</f>
        <v>0</v>
      </c>
      <c r="J58" s="308">
        <f>'2a.  Simple Form Data Entry'!G106</f>
        <v>0</v>
      </c>
      <c r="K58" s="308">
        <f>'2a.  Simple Form Data Entry'!H106</f>
        <v>0</v>
      </c>
      <c r="L58" s="73">
        <f t="shared" si="10"/>
        <v>0</v>
      </c>
      <c r="M58" s="308">
        <f>'2a.  Simple Form Data Entry'!I106</f>
        <v>0</v>
      </c>
      <c r="N58" s="308">
        <f>'2a.  Simple Form Data Entry'!J106</f>
        <v>0</v>
      </c>
      <c r="O58" s="73">
        <f t="shared" si="11"/>
        <v>0</v>
      </c>
      <c r="P58" s="308">
        <f>'2a.  Simple Form Data Entry'!K106</f>
        <v>0</v>
      </c>
      <c r="Q58" s="308">
        <f>'2a.  Simple Form Data Entry'!L106</f>
        <v>0</v>
      </c>
      <c r="R58" s="73">
        <f t="shared" si="12"/>
        <v>0</v>
      </c>
      <c r="S58" s="75">
        <f>'2a.  Simple Form Data Entry'!M106</f>
        <v>0</v>
      </c>
      <c r="T58" s="11"/>
    </row>
    <row r="59" spans="1:20" ht="13.5" customHeight="1" hidden="1">
      <c r="A59" s="18"/>
      <c r="B59" s="378" t="s">
        <v>79</v>
      </c>
      <c r="C59" s="379"/>
      <c r="D59" s="42"/>
      <c r="E59" s="42"/>
      <c r="F59" s="42"/>
      <c r="G59" s="42"/>
      <c r="H59" s="171" t="str">
        <f>IF('2a.  Simple Form Data Entry'!E107="","  ",'2a.  Simple Form Data Entry'!E107)</f>
        <v xml:space="preserve">  </v>
      </c>
      <c r="I59" s="308">
        <f>'2a.  Simple Form Data Entry'!N107</f>
        <v>0</v>
      </c>
      <c r="J59" s="308">
        <f>'2a.  Simple Form Data Entry'!G107</f>
        <v>0</v>
      </c>
      <c r="K59" s="308">
        <f>'2a.  Simple Form Data Entry'!H107</f>
        <v>0</v>
      </c>
      <c r="L59" s="73">
        <f t="shared" si="10"/>
        <v>0</v>
      </c>
      <c r="M59" s="308">
        <f>'2a.  Simple Form Data Entry'!I107</f>
        <v>0</v>
      </c>
      <c r="N59" s="308">
        <f>'2a.  Simple Form Data Entry'!J107</f>
        <v>0</v>
      </c>
      <c r="O59" s="73">
        <f t="shared" si="11"/>
        <v>0</v>
      </c>
      <c r="P59" s="308">
        <f>'2a.  Simple Form Data Entry'!K107</f>
        <v>0</v>
      </c>
      <c r="Q59" s="308">
        <f>'2a.  Simple Form Data Entry'!L107</f>
        <v>0</v>
      </c>
      <c r="R59" s="73">
        <f t="shared" si="12"/>
        <v>0</v>
      </c>
      <c r="S59" s="75">
        <f>'2a.  Simple Form Data Entry'!M107</f>
        <v>0</v>
      </c>
      <c r="T59" s="11"/>
    </row>
    <row r="60" spans="1:20" ht="13.5" customHeight="1" hidden="1">
      <c r="A60" s="18"/>
      <c r="B60" s="380" t="s">
        <v>81</v>
      </c>
      <c r="C60" s="381"/>
      <c r="D60" s="42"/>
      <c r="E60" s="42"/>
      <c r="F60" s="42"/>
      <c r="G60" s="42"/>
      <c r="H60" s="171" t="str">
        <f>IF('2a.  Simple Form Data Entry'!E108="","  ",'2a.  Simple Form Data Entry'!E108)</f>
        <v xml:space="preserve">  </v>
      </c>
      <c r="I60" s="308">
        <f>'2a.  Simple Form Data Entry'!N108</f>
        <v>0</v>
      </c>
      <c r="J60" s="308">
        <f>'2a.  Simple Form Data Entry'!G108</f>
        <v>0</v>
      </c>
      <c r="K60" s="308">
        <f>'2a.  Simple Form Data Entry'!H108</f>
        <v>0</v>
      </c>
      <c r="L60" s="73">
        <f t="shared" si="10"/>
        <v>0</v>
      </c>
      <c r="M60" s="308">
        <f>'2a.  Simple Form Data Entry'!I108</f>
        <v>0</v>
      </c>
      <c r="N60" s="308">
        <f>'2a.  Simple Form Data Entry'!J108</f>
        <v>0</v>
      </c>
      <c r="O60" s="73">
        <f t="shared" si="11"/>
        <v>0</v>
      </c>
      <c r="P60" s="308">
        <f>'2a.  Simple Form Data Entry'!K108</f>
        <v>0</v>
      </c>
      <c r="Q60" s="308">
        <f>'2a.  Simple Form Data Entry'!L108</f>
        <v>0</v>
      </c>
      <c r="R60" s="73">
        <f t="shared" si="12"/>
        <v>0</v>
      </c>
      <c r="S60" s="75">
        <f>'2a.  Simple Form Data Entry'!M108</f>
        <v>0</v>
      </c>
      <c r="T60" s="11"/>
    </row>
    <row r="61" spans="1:20" ht="13.5" customHeight="1" hidden="1">
      <c r="A61" s="18"/>
      <c r="B61" s="378" t="s">
        <v>83</v>
      </c>
      <c r="C61" s="379"/>
      <c r="D61" s="42"/>
      <c r="E61" s="42"/>
      <c r="F61" s="42"/>
      <c r="G61" s="42"/>
      <c r="H61" s="171" t="str">
        <f>IF('2a.  Simple Form Data Entry'!E109="","  ",'2a.  Simple Form Data Entry'!E109)</f>
        <v xml:space="preserve">  </v>
      </c>
      <c r="I61" s="308">
        <f>'2a.  Simple Form Data Entry'!N109</f>
        <v>0</v>
      </c>
      <c r="J61" s="308">
        <f>'2a.  Simple Form Data Entry'!G109</f>
        <v>0</v>
      </c>
      <c r="K61" s="308">
        <f>'2a.  Simple Form Data Entry'!H109</f>
        <v>0</v>
      </c>
      <c r="L61" s="73">
        <f t="shared" si="10"/>
        <v>0</v>
      </c>
      <c r="M61" s="308">
        <f>'2a.  Simple Form Data Entry'!I109</f>
        <v>0</v>
      </c>
      <c r="N61" s="308">
        <f>'2a.  Simple Form Data Entry'!J109</f>
        <v>0</v>
      </c>
      <c r="O61" s="73">
        <f t="shared" si="11"/>
        <v>0</v>
      </c>
      <c r="P61" s="308">
        <f>'2a.  Simple Form Data Entry'!K109</f>
        <v>0</v>
      </c>
      <c r="Q61" s="308">
        <f>'2a.  Simple Form Data Entry'!L109</f>
        <v>0</v>
      </c>
      <c r="R61" s="73">
        <f t="shared" si="12"/>
        <v>0</v>
      </c>
      <c r="S61" s="75">
        <f>'2a.  Simple Form Data Entry'!M109</f>
        <v>0</v>
      </c>
      <c r="T61" s="11"/>
    </row>
    <row r="62" spans="1:20" ht="13.5" customHeight="1" hidden="1">
      <c r="A62" s="18"/>
      <c r="B62" s="394" t="s">
        <v>84</v>
      </c>
      <c r="C62" s="395"/>
      <c r="D62" s="42"/>
      <c r="E62" s="42"/>
      <c r="F62" s="42"/>
      <c r="G62" s="42"/>
      <c r="H62" s="171" t="str">
        <f>IF('2a.  Simple Form Data Entry'!E110="","  ",'2a.  Simple Form Data Entry'!E110)</f>
        <v xml:space="preserve">  </v>
      </c>
      <c r="I62" s="308">
        <f>'2a.  Simple Form Data Entry'!N110</f>
        <v>0</v>
      </c>
      <c r="J62" s="308">
        <f>'2a.  Simple Form Data Entry'!G110</f>
        <v>0</v>
      </c>
      <c r="K62" s="308">
        <f>'2a.  Simple Form Data Entry'!H110</f>
        <v>0</v>
      </c>
      <c r="L62" s="73">
        <f t="shared" si="10"/>
        <v>0</v>
      </c>
      <c r="M62" s="308">
        <f>'2a.  Simple Form Data Entry'!I110</f>
        <v>0</v>
      </c>
      <c r="N62" s="308">
        <f>'2a.  Simple Form Data Entry'!J110</f>
        <v>0</v>
      </c>
      <c r="O62" s="73">
        <f t="shared" si="11"/>
        <v>0</v>
      </c>
      <c r="P62" s="308">
        <f>'2a.  Simple Form Data Entry'!K110</f>
        <v>0</v>
      </c>
      <c r="Q62" s="308">
        <f>'2a.  Simple Form Data Entry'!L110</f>
        <v>0</v>
      </c>
      <c r="R62" s="73">
        <f t="shared" si="12"/>
        <v>0</v>
      </c>
      <c r="S62" s="75">
        <f>'2a.  Simple Form Data Entry'!M110</f>
        <v>0</v>
      </c>
      <c r="T62" s="11"/>
    </row>
    <row r="63" spans="1:20" ht="13.5" hidden="1">
      <c r="A63" s="25"/>
      <c r="B63" s="26"/>
      <c r="C63" s="27" t="s">
        <v>144</v>
      </c>
      <c r="D63" s="28"/>
      <c r="E63" s="28"/>
      <c r="F63" s="28"/>
      <c r="G63" s="28"/>
      <c r="H63" s="172"/>
      <c r="I63" s="59">
        <f aca="true" t="shared" si="15" ref="I63:S63">SUM(I56:I62)</f>
        <v>0</v>
      </c>
      <c r="J63" s="59">
        <f t="shared" si="15"/>
        <v>0</v>
      </c>
      <c r="K63" s="59">
        <f t="shared" si="15"/>
        <v>0</v>
      </c>
      <c r="L63" s="73">
        <f t="shared" si="10"/>
        <v>0</v>
      </c>
      <c r="M63" s="59">
        <f t="shared" si="15"/>
        <v>0</v>
      </c>
      <c r="N63" s="59">
        <f t="shared" si="15"/>
        <v>0</v>
      </c>
      <c r="O63" s="73">
        <f t="shared" si="11"/>
        <v>0</v>
      </c>
      <c r="P63" s="59">
        <f aca="true" t="shared" si="16" ref="P63:Q63">SUM(P56:P62)</f>
        <v>0</v>
      </c>
      <c r="Q63" s="59">
        <f t="shared" si="16"/>
        <v>0</v>
      </c>
      <c r="R63" s="73">
        <f t="shared" si="12"/>
        <v>0</v>
      </c>
      <c r="S63" s="60">
        <f t="shared" si="15"/>
        <v>0</v>
      </c>
      <c r="T63" s="11"/>
    </row>
    <row r="64" spans="1:20" ht="3" customHeight="1" hidden="1">
      <c r="A64" s="53"/>
      <c r="B64" s="54"/>
      <c r="C64" s="2"/>
      <c r="D64" s="22"/>
      <c r="E64" s="22"/>
      <c r="F64" s="22"/>
      <c r="G64" s="22"/>
      <c r="H64" s="173"/>
      <c r="I64" s="55"/>
      <c r="J64" s="56"/>
      <c r="K64" s="56"/>
      <c r="L64" s="73">
        <f t="shared" si="10"/>
        <v>0</v>
      </c>
      <c r="M64" s="57"/>
      <c r="N64" s="56"/>
      <c r="O64" s="73">
        <f t="shared" si="11"/>
        <v>0</v>
      </c>
      <c r="P64" s="56"/>
      <c r="Q64" s="56"/>
      <c r="R64" s="73">
        <f t="shared" si="12"/>
        <v>0</v>
      </c>
      <c r="S64" s="58"/>
      <c r="T64" s="11"/>
    </row>
    <row r="65" spans="1:20" ht="13.5" hidden="1">
      <c r="A65" s="391" t="str">
        <f>IF('2a.  Simple Form Data Entry'!E113="","   ",'2a.  Simple Form Data Entry'!E113)</f>
        <v xml:space="preserve">   </v>
      </c>
      <c r="B65" s="392"/>
      <c r="C65" s="393"/>
      <c r="D65" s="158" t="str">
        <f>IF(A65="   ","   ",IF(A65='2a.  Simple Form Data Entry'!$G$21,'2a.  Simple Form Data Entry'!J$21,IF(A65='2a.  Simple Form Data Entry'!$G$22,'2a.  Simple Form Data Entry'!J$22,IF(A65='2a.  Simple Form Data Entry'!$G$23,'2a.  Simple Form Data Entry'!J$23,IF(A65='2a.  Simple Form Data Entry'!$G$24,'2a.  Simple Form Data Entry'!$J$24,IF(A65='2a.  Simple Form Data Entry'!$G$25,'2a.  Simple Form Data Entry'!J$25,IF(A65='2a.  Simple Form Data Entry'!$G$26,'2a.  Simple Form Data Entry'!J$26,"   ")))))))</f>
        <v xml:space="preserve">   </v>
      </c>
      <c r="E65" s="81" t="str">
        <f>IF(A65="   ","   ",IF(A65='2a.  Simple Form Data Entry'!$G$21,'2a.  Simple Form Data Entry'!K$21,IF(A65='2a.  Simple Form Data Entry'!$G$22,'2a.  Simple Form Data Entry'!K$22,IF(A65='2a.  Simple Form Data Entry'!$G$23,'2a.  Simple Form Data Entry'!K$23,IF(A65='2a.  Simple Form Data Entry'!$G$24,'2a.  Simple Form Data Entry'!$K$24,IF(A65='2a.  Simple Form Data Entry'!G$25,'2a.  Simple Form Data Entry'!K$25,IF(A65='2a.  Simple Form Data Entry'!G$26,'2a.  Simple Form Data Entry'!K$26,"   ")))))))</f>
        <v xml:space="preserve">   </v>
      </c>
      <c r="F65" s="158" t="str">
        <f>IF(A65="   ","   ",IF(A65='2a.  Simple Form Data Entry'!$G$21,'2a.  Simple Form Data Entry'!L$21,IF(A65='2a.  Simple Form Data Entry'!$G$22,'2a.  Simple Form Data Entry'!L$22,IF(A65='2a.  Simple Form Data Entry'!$G$23,'2a.  Simple Form Data Entry'!L$23,IF(A65='2a.  Simple Form Data Entry'!$G$24,'2a.  Simple Form Data Entry'!$L$24,IF(A65='2a.  Simple Form Data Entry'!$G$25,'2a.  Simple Form Data Entry'!$L$25,IF(A65='2a.  Simple Form Data Entry'!$G$26,'2a.  Simple Form Data Entry'!$L$26,"   ")))))))</f>
        <v xml:space="preserve">   </v>
      </c>
      <c r="G65" s="72" t="str">
        <f>IF('2a.  Simple Form Data Entry'!I113="","   ",'2a.  Simple Form Data Entry'!I113)</f>
        <v xml:space="preserve"> </v>
      </c>
      <c r="H65" s="169"/>
      <c r="I65" s="45"/>
      <c r="J65" s="36"/>
      <c r="K65" s="36"/>
      <c r="L65" s="73">
        <f t="shared" si="10"/>
        <v>0</v>
      </c>
      <c r="M65" s="36"/>
      <c r="N65" s="36"/>
      <c r="O65" s="73">
        <f t="shared" si="11"/>
        <v>0</v>
      </c>
      <c r="P65" s="36"/>
      <c r="Q65" s="36"/>
      <c r="R65" s="73">
        <f t="shared" si="12"/>
        <v>0</v>
      </c>
      <c r="S65" s="37"/>
      <c r="T65" s="11"/>
    </row>
    <row r="66" spans="1:20" ht="13.5" customHeight="1" hidden="1">
      <c r="A66" s="18"/>
      <c r="B66" s="47" t="s">
        <v>73</v>
      </c>
      <c r="C66" s="19"/>
      <c r="D66" s="42"/>
      <c r="E66" s="42"/>
      <c r="F66" s="42"/>
      <c r="G66" s="42"/>
      <c r="H66" s="171" t="str">
        <f>IF('2a.  Simple Form Data Entry'!E115="","  ",'2a.  Simple Form Data Entry'!E115)</f>
        <v xml:space="preserve">  </v>
      </c>
      <c r="I66" s="308">
        <f>'2a.  Simple Form Data Entry'!N115</f>
        <v>0</v>
      </c>
      <c r="J66" s="308">
        <f>'2a.  Simple Form Data Entry'!G115</f>
        <v>0</v>
      </c>
      <c r="K66" s="308">
        <f>'2a.  Simple Form Data Entry'!H115</f>
        <v>0</v>
      </c>
      <c r="L66" s="73">
        <f t="shared" si="10"/>
        <v>0</v>
      </c>
      <c r="M66" s="308">
        <f>'2a.  Simple Form Data Entry'!I115</f>
        <v>0</v>
      </c>
      <c r="N66" s="308">
        <f>'2a.  Simple Form Data Entry'!J115</f>
        <v>0</v>
      </c>
      <c r="O66" s="73">
        <f t="shared" si="11"/>
        <v>0</v>
      </c>
      <c r="P66" s="308">
        <f>'2a.  Simple Form Data Entry'!K115</f>
        <v>0</v>
      </c>
      <c r="Q66" s="308">
        <f>'2a.  Simple Form Data Entry'!L115</f>
        <v>0</v>
      </c>
      <c r="R66" s="73">
        <f t="shared" si="12"/>
        <v>0</v>
      </c>
      <c r="S66" s="75">
        <f>'2a.  Simple Form Data Entry'!M115</f>
        <v>0</v>
      </c>
      <c r="T66" s="11"/>
    </row>
    <row r="67" spans="1:20" ht="13.5" customHeight="1" hidden="1">
      <c r="A67" s="18"/>
      <c r="B67" s="47" t="s">
        <v>75</v>
      </c>
      <c r="C67" s="19"/>
      <c r="D67" s="42"/>
      <c r="E67" s="42"/>
      <c r="F67" s="42"/>
      <c r="G67" s="42"/>
      <c r="H67" s="171" t="str">
        <f>IF('2a.  Simple Form Data Entry'!E116="","  ",'2a.  Simple Form Data Entry'!E116)</f>
        <v xml:space="preserve">  </v>
      </c>
      <c r="I67" s="308">
        <f>'2a.  Simple Form Data Entry'!N116</f>
        <v>0</v>
      </c>
      <c r="J67" s="308">
        <f>'2a.  Simple Form Data Entry'!G116</f>
        <v>0</v>
      </c>
      <c r="K67" s="308">
        <f>'2a.  Simple Form Data Entry'!H116</f>
        <v>0</v>
      </c>
      <c r="L67" s="73">
        <f t="shared" si="10"/>
        <v>0</v>
      </c>
      <c r="M67" s="308">
        <f>'2a.  Simple Form Data Entry'!I116</f>
        <v>0</v>
      </c>
      <c r="N67" s="308">
        <f>'2a.  Simple Form Data Entry'!J116</f>
        <v>0</v>
      </c>
      <c r="O67" s="73">
        <f t="shared" si="11"/>
        <v>0</v>
      </c>
      <c r="P67" s="308">
        <f>'2a.  Simple Form Data Entry'!K116</f>
        <v>0</v>
      </c>
      <c r="Q67" s="308">
        <f>'2a.  Simple Form Data Entry'!L116</f>
        <v>0</v>
      </c>
      <c r="R67" s="73">
        <f t="shared" si="12"/>
        <v>0</v>
      </c>
      <c r="S67" s="75">
        <f>'2a.  Simple Form Data Entry'!M116</f>
        <v>0</v>
      </c>
      <c r="T67" s="11"/>
    </row>
    <row r="68" spans="1:20" ht="13.5" customHeight="1" hidden="1">
      <c r="A68" s="18"/>
      <c r="B68" s="47" t="s">
        <v>77</v>
      </c>
      <c r="C68" s="19"/>
      <c r="D68" s="42"/>
      <c r="E68" s="42"/>
      <c r="F68" s="42"/>
      <c r="G68" s="42"/>
      <c r="H68" s="171" t="str">
        <f>IF('2a.  Simple Form Data Entry'!E117="","  ",'2a.  Simple Form Data Entry'!E117)</f>
        <v xml:space="preserve">  </v>
      </c>
      <c r="I68" s="308">
        <f>'2a.  Simple Form Data Entry'!N117</f>
        <v>0</v>
      </c>
      <c r="J68" s="308">
        <f>'2a.  Simple Form Data Entry'!G117</f>
        <v>0</v>
      </c>
      <c r="K68" s="308">
        <f>'2a.  Simple Form Data Entry'!H117</f>
        <v>0</v>
      </c>
      <c r="L68" s="73">
        <f t="shared" si="10"/>
        <v>0</v>
      </c>
      <c r="M68" s="308">
        <f>'2a.  Simple Form Data Entry'!I117</f>
        <v>0</v>
      </c>
      <c r="N68" s="308">
        <f>'2a.  Simple Form Data Entry'!J117</f>
        <v>0</v>
      </c>
      <c r="O68" s="73">
        <f t="shared" si="11"/>
        <v>0</v>
      </c>
      <c r="P68" s="308">
        <f>'2a.  Simple Form Data Entry'!K117</f>
        <v>0</v>
      </c>
      <c r="Q68" s="308">
        <f>'2a.  Simple Form Data Entry'!L117</f>
        <v>0</v>
      </c>
      <c r="R68" s="73">
        <f t="shared" si="12"/>
        <v>0</v>
      </c>
      <c r="S68" s="75">
        <f>'2a.  Simple Form Data Entry'!M117</f>
        <v>0</v>
      </c>
      <c r="T68" s="11"/>
    </row>
    <row r="69" spans="1:20" ht="13.5" customHeight="1" hidden="1">
      <c r="A69" s="18"/>
      <c r="B69" s="378" t="s">
        <v>79</v>
      </c>
      <c r="C69" s="379"/>
      <c r="D69" s="42"/>
      <c r="E69" s="42"/>
      <c r="F69" s="42"/>
      <c r="G69" s="42"/>
      <c r="H69" s="171" t="str">
        <f>IF('2a.  Simple Form Data Entry'!E118="","  ",'2a.  Simple Form Data Entry'!E118)</f>
        <v xml:space="preserve">  </v>
      </c>
      <c r="I69" s="308">
        <f>'2a.  Simple Form Data Entry'!N118</f>
        <v>0</v>
      </c>
      <c r="J69" s="308">
        <f>'2a.  Simple Form Data Entry'!G118</f>
        <v>0</v>
      </c>
      <c r="K69" s="308">
        <f>'2a.  Simple Form Data Entry'!H118</f>
        <v>0</v>
      </c>
      <c r="L69" s="73">
        <f t="shared" si="10"/>
        <v>0</v>
      </c>
      <c r="M69" s="308">
        <f>'2a.  Simple Form Data Entry'!I118</f>
        <v>0</v>
      </c>
      <c r="N69" s="308">
        <f>'2a.  Simple Form Data Entry'!J118</f>
        <v>0</v>
      </c>
      <c r="O69" s="73">
        <f t="shared" si="11"/>
        <v>0</v>
      </c>
      <c r="P69" s="308">
        <f>'2a.  Simple Form Data Entry'!K118</f>
        <v>0</v>
      </c>
      <c r="Q69" s="308">
        <f>'2a.  Simple Form Data Entry'!L118</f>
        <v>0</v>
      </c>
      <c r="R69" s="73">
        <f t="shared" si="12"/>
        <v>0</v>
      </c>
      <c r="S69" s="75">
        <f>'2a.  Simple Form Data Entry'!M118</f>
        <v>0</v>
      </c>
      <c r="T69" s="11"/>
    </row>
    <row r="70" spans="1:20" ht="13.5" customHeight="1" hidden="1">
      <c r="A70" s="18"/>
      <c r="B70" s="380" t="s">
        <v>81</v>
      </c>
      <c r="C70" s="381"/>
      <c r="D70" s="42"/>
      <c r="E70" s="42"/>
      <c r="F70" s="42"/>
      <c r="G70" s="42"/>
      <c r="H70" s="171" t="str">
        <f>IF('2a.  Simple Form Data Entry'!E119="","  ",'2a.  Simple Form Data Entry'!E119)</f>
        <v xml:space="preserve">  </v>
      </c>
      <c r="I70" s="308">
        <f>'2a.  Simple Form Data Entry'!N119</f>
        <v>0</v>
      </c>
      <c r="J70" s="308">
        <f>'2a.  Simple Form Data Entry'!G119</f>
        <v>0</v>
      </c>
      <c r="K70" s="308">
        <f>'2a.  Simple Form Data Entry'!H119</f>
        <v>0</v>
      </c>
      <c r="L70" s="73">
        <f t="shared" si="10"/>
        <v>0</v>
      </c>
      <c r="M70" s="308">
        <f>'2a.  Simple Form Data Entry'!I119</f>
        <v>0</v>
      </c>
      <c r="N70" s="308">
        <f>'2a.  Simple Form Data Entry'!J119</f>
        <v>0</v>
      </c>
      <c r="O70" s="73">
        <f t="shared" si="11"/>
        <v>0</v>
      </c>
      <c r="P70" s="308">
        <f>'2a.  Simple Form Data Entry'!K119</f>
        <v>0</v>
      </c>
      <c r="Q70" s="308">
        <f>'2a.  Simple Form Data Entry'!L119</f>
        <v>0</v>
      </c>
      <c r="R70" s="73">
        <f t="shared" si="12"/>
        <v>0</v>
      </c>
      <c r="S70" s="75">
        <f>'2a.  Simple Form Data Entry'!M119</f>
        <v>0</v>
      </c>
      <c r="T70" s="11"/>
    </row>
    <row r="71" spans="1:20" ht="13.5" customHeight="1" hidden="1">
      <c r="A71" s="18"/>
      <c r="B71" s="378" t="s">
        <v>83</v>
      </c>
      <c r="C71" s="379"/>
      <c r="D71" s="42"/>
      <c r="E71" s="42"/>
      <c r="F71" s="42"/>
      <c r="G71" s="42"/>
      <c r="H71" s="171" t="str">
        <f>IF('2a.  Simple Form Data Entry'!E120="","  ",'2a.  Simple Form Data Entry'!E120)</f>
        <v xml:space="preserve">  </v>
      </c>
      <c r="I71" s="308">
        <f>'2a.  Simple Form Data Entry'!N120</f>
        <v>0</v>
      </c>
      <c r="J71" s="308">
        <f>'2a.  Simple Form Data Entry'!G120</f>
        <v>0</v>
      </c>
      <c r="K71" s="308">
        <f>'2a.  Simple Form Data Entry'!H120</f>
        <v>0</v>
      </c>
      <c r="L71" s="73">
        <f t="shared" si="10"/>
        <v>0</v>
      </c>
      <c r="M71" s="308">
        <f>'2a.  Simple Form Data Entry'!I120</f>
        <v>0</v>
      </c>
      <c r="N71" s="308">
        <f>'2a.  Simple Form Data Entry'!J120</f>
        <v>0</v>
      </c>
      <c r="O71" s="73">
        <f t="shared" si="11"/>
        <v>0</v>
      </c>
      <c r="P71" s="308">
        <f>'2a.  Simple Form Data Entry'!K120</f>
        <v>0</v>
      </c>
      <c r="Q71" s="308">
        <f>'2a.  Simple Form Data Entry'!L120</f>
        <v>0</v>
      </c>
      <c r="R71" s="73">
        <f t="shared" si="12"/>
        <v>0</v>
      </c>
      <c r="S71" s="75">
        <f>'2a.  Simple Form Data Entry'!M120</f>
        <v>0</v>
      </c>
      <c r="T71" s="11"/>
    </row>
    <row r="72" spans="1:20" ht="13.5" customHeight="1" hidden="1">
      <c r="A72" s="18"/>
      <c r="B72" s="394" t="s">
        <v>84</v>
      </c>
      <c r="C72" s="395"/>
      <c r="D72" s="42"/>
      <c r="E72" s="42"/>
      <c r="F72" s="42"/>
      <c r="G72" s="42"/>
      <c r="H72" s="171" t="str">
        <f>IF('2a.  Simple Form Data Entry'!E121="","  ",'2a.  Simple Form Data Entry'!E121)</f>
        <v xml:space="preserve">  </v>
      </c>
      <c r="I72" s="308">
        <f>'2a.  Simple Form Data Entry'!N121</f>
        <v>0</v>
      </c>
      <c r="J72" s="308">
        <f>'2a.  Simple Form Data Entry'!G121</f>
        <v>0</v>
      </c>
      <c r="K72" s="308">
        <f>'2a.  Simple Form Data Entry'!H121</f>
        <v>0</v>
      </c>
      <c r="L72" s="73">
        <f t="shared" si="10"/>
        <v>0</v>
      </c>
      <c r="M72" s="308">
        <f>'2a.  Simple Form Data Entry'!I121</f>
        <v>0</v>
      </c>
      <c r="N72" s="308">
        <f>'2a.  Simple Form Data Entry'!J121</f>
        <v>0</v>
      </c>
      <c r="O72" s="73">
        <f t="shared" si="11"/>
        <v>0</v>
      </c>
      <c r="P72" s="308">
        <f>'2a.  Simple Form Data Entry'!K121</f>
        <v>0</v>
      </c>
      <c r="Q72" s="308">
        <f>'2a.  Simple Form Data Entry'!L121</f>
        <v>0</v>
      </c>
      <c r="R72" s="73">
        <f t="shared" si="12"/>
        <v>0</v>
      </c>
      <c r="S72" s="75">
        <f>'2a.  Simple Form Data Entry'!M121</f>
        <v>0</v>
      </c>
      <c r="T72" s="11"/>
    </row>
    <row r="73" spans="1:20" ht="13.5" hidden="1">
      <c r="A73" s="25"/>
      <c r="B73" s="26"/>
      <c r="C73" s="27" t="s">
        <v>144</v>
      </c>
      <c r="D73" s="28"/>
      <c r="E73" s="28"/>
      <c r="F73" s="28"/>
      <c r="G73" s="28"/>
      <c r="H73" s="172"/>
      <c r="I73" s="59">
        <f aca="true" t="shared" si="17" ref="I73:S73">SUM(I66:I72)</f>
        <v>0</v>
      </c>
      <c r="J73" s="59">
        <f t="shared" si="17"/>
        <v>0</v>
      </c>
      <c r="K73" s="59">
        <f t="shared" si="17"/>
        <v>0</v>
      </c>
      <c r="L73" s="73">
        <f t="shared" si="10"/>
        <v>0</v>
      </c>
      <c r="M73" s="59">
        <f t="shared" si="17"/>
        <v>0</v>
      </c>
      <c r="N73" s="59">
        <f t="shared" si="17"/>
        <v>0</v>
      </c>
      <c r="O73" s="73">
        <f t="shared" si="11"/>
        <v>0</v>
      </c>
      <c r="P73" s="59">
        <f aca="true" t="shared" si="18" ref="P73:Q73">SUM(P66:P72)</f>
        <v>0</v>
      </c>
      <c r="Q73" s="59">
        <f t="shared" si="18"/>
        <v>0</v>
      </c>
      <c r="R73" s="73">
        <f t="shared" si="12"/>
        <v>0</v>
      </c>
      <c r="S73" s="60">
        <f t="shared" si="17"/>
        <v>0</v>
      </c>
      <c r="T73" s="11"/>
    </row>
    <row r="74" spans="1:20" ht="3" customHeight="1" hidden="1">
      <c r="A74" s="53"/>
      <c r="B74" s="54"/>
      <c r="C74" s="2"/>
      <c r="D74" s="22"/>
      <c r="E74" s="22"/>
      <c r="F74" s="22"/>
      <c r="G74" s="22"/>
      <c r="H74" s="173"/>
      <c r="I74" s="55"/>
      <c r="J74" s="56"/>
      <c r="K74" s="56"/>
      <c r="L74" s="73">
        <f t="shared" si="10"/>
        <v>0</v>
      </c>
      <c r="M74" s="57"/>
      <c r="N74" s="56"/>
      <c r="O74" s="73">
        <f t="shared" si="11"/>
        <v>0</v>
      </c>
      <c r="P74" s="56"/>
      <c r="Q74" s="56"/>
      <c r="R74" s="73">
        <f t="shared" si="12"/>
        <v>0</v>
      </c>
      <c r="S74" s="58"/>
      <c r="T74" s="11"/>
    </row>
    <row r="75" spans="1:20" ht="13.5" hidden="1">
      <c r="A75" s="391" t="str">
        <f>IF('2a.  Simple Form Data Entry'!E124="","   ",'2a.  Simple Form Data Entry'!E124)</f>
        <v xml:space="preserve">   </v>
      </c>
      <c r="B75" s="392"/>
      <c r="C75" s="393"/>
      <c r="D75" s="158" t="str">
        <f>IF(A75="   ","   ",IF(A75='2a.  Simple Form Data Entry'!$G$21,'2a.  Simple Form Data Entry'!J$21,IF(A75='2a.  Simple Form Data Entry'!$G$22,'2a.  Simple Form Data Entry'!J$22,IF(A75='2a.  Simple Form Data Entry'!$G$23,'2a.  Simple Form Data Entry'!J$23,IF(A75='2a.  Simple Form Data Entry'!$G$24,'2a.  Simple Form Data Entry'!$J$24,IF(A75='2a.  Simple Form Data Entry'!$G$25,'2a.  Simple Form Data Entry'!J$25,IF(A75='2a.  Simple Form Data Entry'!$G$26,'2a.  Simple Form Data Entry'!J$26,"   ")))))))</f>
        <v xml:space="preserve">   </v>
      </c>
      <c r="E75" s="81" t="str">
        <f>IF(A75="   ","   ",IF(A75='2a.  Simple Form Data Entry'!$G$21,'2a.  Simple Form Data Entry'!K$21,IF(A75='2a.  Simple Form Data Entry'!$G$22,'2a.  Simple Form Data Entry'!K$22,IF(A75='2a.  Simple Form Data Entry'!$G$23,'2a.  Simple Form Data Entry'!K$23,IF(A75='2a.  Simple Form Data Entry'!$G$24,'2a.  Simple Form Data Entry'!$K$24,IF(A75='2a.  Simple Form Data Entry'!G$25,'2a.  Simple Form Data Entry'!K$25,IF(A75='2a.  Simple Form Data Entry'!G$26,'2a.  Simple Form Data Entry'!K$26,"   ")))))))</f>
        <v xml:space="preserve">   </v>
      </c>
      <c r="F75" s="158" t="str">
        <f>IF(A75="   ","   ",IF(A75='2a.  Simple Form Data Entry'!$G$21,'2a.  Simple Form Data Entry'!L$21,IF(A75='2a.  Simple Form Data Entry'!$G$22,'2a.  Simple Form Data Entry'!L$22,IF(A75='2a.  Simple Form Data Entry'!$G$23,'2a.  Simple Form Data Entry'!L$23,IF(A75='2a.  Simple Form Data Entry'!$G$24,'2a.  Simple Form Data Entry'!$L$24,IF(A75='2a.  Simple Form Data Entry'!$G$25,'2a.  Simple Form Data Entry'!$L$25,IF(A75='2a.  Simple Form Data Entry'!$G$26,'2a.  Simple Form Data Entry'!$L$26,"   ")))))))</f>
        <v xml:space="preserve">   </v>
      </c>
      <c r="G75" s="72" t="str">
        <f>IF('2a.  Simple Form Data Entry'!I124="","   ",'2a.  Simple Form Data Entry'!I124)</f>
        <v xml:space="preserve"> </v>
      </c>
      <c r="H75" s="169"/>
      <c r="I75" s="45"/>
      <c r="J75" s="36"/>
      <c r="K75" s="36"/>
      <c r="L75" s="73">
        <f t="shared" si="10"/>
        <v>0</v>
      </c>
      <c r="M75" s="36"/>
      <c r="N75" s="36"/>
      <c r="O75" s="73">
        <f t="shared" si="11"/>
        <v>0</v>
      </c>
      <c r="P75" s="36"/>
      <c r="Q75" s="36"/>
      <c r="R75" s="73">
        <f t="shared" si="12"/>
        <v>0</v>
      </c>
      <c r="S75" s="37"/>
      <c r="T75" s="11"/>
    </row>
    <row r="76" spans="1:20" ht="13.5" hidden="1">
      <c r="A76" s="18"/>
      <c r="B76" s="47" t="s">
        <v>73</v>
      </c>
      <c r="C76" s="19"/>
      <c r="D76" s="42"/>
      <c r="E76" s="42"/>
      <c r="F76" s="42"/>
      <c r="G76" s="42"/>
      <c r="H76" s="171" t="str">
        <f>IF('2a.  Simple Form Data Entry'!E126="","  ",'2a.  Simple Form Data Entry'!E126)</f>
        <v xml:space="preserve">  </v>
      </c>
      <c r="I76" s="308">
        <f>'2a.  Simple Form Data Entry'!N126</f>
        <v>0</v>
      </c>
      <c r="J76" s="308">
        <f>'2a.  Simple Form Data Entry'!G126</f>
        <v>0</v>
      </c>
      <c r="K76" s="308">
        <f>'2a.  Simple Form Data Entry'!H126</f>
        <v>0</v>
      </c>
      <c r="L76" s="73">
        <f t="shared" si="10"/>
        <v>0</v>
      </c>
      <c r="M76" s="308">
        <f>'2a.  Simple Form Data Entry'!I126</f>
        <v>0</v>
      </c>
      <c r="N76" s="308">
        <f>'2a.  Simple Form Data Entry'!J126</f>
        <v>0</v>
      </c>
      <c r="O76" s="73">
        <f t="shared" si="11"/>
        <v>0</v>
      </c>
      <c r="P76" s="308">
        <f>'2a.  Simple Form Data Entry'!K126</f>
        <v>0</v>
      </c>
      <c r="Q76" s="308">
        <f>'2a.  Simple Form Data Entry'!L126</f>
        <v>0</v>
      </c>
      <c r="R76" s="73">
        <f t="shared" si="12"/>
        <v>0</v>
      </c>
      <c r="S76" s="309">
        <f>'2a.  Simple Form Data Entry'!M126</f>
        <v>0</v>
      </c>
      <c r="T76" s="11"/>
    </row>
    <row r="77" spans="1:20" ht="13.5" hidden="1">
      <c r="A77" s="18"/>
      <c r="B77" s="47" t="s">
        <v>75</v>
      </c>
      <c r="C77" s="19"/>
      <c r="D77" s="42"/>
      <c r="E77" s="42"/>
      <c r="F77" s="42"/>
      <c r="G77" s="42"/>
      <c r="H77" s="171" t="str">
        <f>IF('2a.  Simple Form Data Entry'!E127="","  ",'2a.  Simple Form Data Entry'!E127)</f>
        <v xml:space="preserve">  </v>
      </c>
      <c r="I77" s="308">
        <f>'2a.  Simple Form Data Entry'!N127</f>
        <v>0</v>
      </c>
      <c r="J77" s="308">
        <f>'2a.  Simple Form Data Entry'!G127</f>
        <v>0</v>
      </c>
      <c r="K77" s="308">
        <f>'2a.  Simple Form Data Entry'!H127</f>
        <v>0</v>
      </c>
      <c r="L77" s="73">
        <f t="shared" si="10"/>
        <v>0</v>
      </c>
      <c r="M77" s="308">
        <f>'2a.  Simple Form Data Entry'!I127</f>
        <v>0</v>
      </c>
      <c r="N77" s="308">
        <f>'2a.  Simple Form Data Entry'!J127</f>
        <v>0</v>
      </c>
      <c r="O77" s="73">
        <f t="shared" si="11"/>
        <v>0</v>
      </c>
      <c r="P77" s="308">
        <f>'2a.  Simple Form Data Entry'!K127</f>
        <v>0</v>
      </c>
      <c r="Q77" s="308">
        <f>'2a.  Simple Form Data Entry'!L127</f>
        <v>0</v>
      </c>
      <c r="R77" s="73">
        <f t="shared" si="12"/>
        <v>0</v>
      </c>
      <c r="S77" s="309">
        <f>'2a.  Simple Form Data Entry'!M127</f>
        <v>0</v>
      </c>
      <c r="T77" s="11"/>
    </row>
    <row r="78" spans="1:20" ht="13.5" hidden="1">
      <c r="A78" s="18"/>
      <c r="B78" s="47" t="s">
        <v>77</v>
      </c>
      <c r="C78" s="19"/>
      <c r="D78" s="42"/>
      <c r="E78" s="42"/>
      <c r="F78" s="42"/>
      <c r="G78" s="42"/>
      <c r="H78" s="171" t="str">
        <f>IF('2a.  Simple Form Data Entry'!E128="","  ",'2a.  Simple Form Data Entry'!E128)</f>
        <v xml:space="preserve">  </v>
      </c>
      <c r="I78" s="308">
        <f>'2a.  Simple Form Data Entry'!N128</f>
        <v>0</v>
      </c>
      <c r="J78" s="308">
        <f>'2a.  Simple Form Data Entry'!G128</f>
        <v>0</v>
      </c>
      <c r="K78" s="308">
        <f>'2a.  Simple Form Data Entry'!H128</f>
        <v>0</v>
      </c>
      <c r="L78" s="73">
        <f t="shared" si="10"/>
        <v>0</v>
      </c>
      <c r="M78" s="308">
        <f>'2a.  Simple Form Data Entry'!I128</f>
        <v>0</v>
      </c>
      <c r="N78" s="308">
        <f>'2a.  Simple Form Data Entry'!J128</f>
        <v>0</v>
      </c>
      <c r="O78" s="73">
        <f t="shared" si="11"/>
        <v>0</v>
      </c>
      <c r="P78" s="308">
        <f>'2a.  Simple Form Data Entry'!K128</f>
        <v>0</v>
      </c>
      <c r="Q78" s="308">
        <f>'2a.  Simple Form Data Entry'!L128</f>
        <v>0</v>
      </c>
      <c r="R78" s="73">
        <f t="shared" si="12"/>
        <v>0</v>
      </c>
      <c r="S78" s="309">
        <f>'2a.  Simple Form Data Entry'!M128</f>
        <v>0</v>
      </c>
      <c r="T78" s="11"/>
    </row>
    <row r="79" spans="1:20" ht="13.5" hidden="1">
      <c r="A79" s="18"/>
      <c r="B79" s="378" t="s">
        <v>79</v>
      </c>
      <c r="C79" s="379"/>
      <c r="D79" s="42"/>
      <c r="E79" s="42"/>
      <c r="F79" s="42"/>
      <c r="G79" s="42"/>
      <c r="H79" s="171" t="str">
        <f>IF('2a.  Simple Form Data Entry'!E129="","  ",'2a.  Simple Form Data Entry'!E129)</f>
        <v xml:space="preserve">  </v>
      </c>
      <c r="I79" s="308">
        <f>'2a.  Simple Form Data Entry'!N129</f>
        <v>0</v>
      </c>
      <c r="J79" s="308">
        <f>'2a.  Simple Form Data Entry'!G129</f>
        <v>0</v>
      </c>
      <c r="K79" s="308">
        <f>'2a.  Simple Form Data Entry'!H129</f>
        <v>0</v>
      </c>
      <c r="L79" s="73">
        <f t="shared" si="10"/>
        <v>0</v>
      </c>
      <c r="M79" s="308">
        <f>'2a.  Simple Form Data Entry'!I129</f>
        <v>0</v>
      </c>
      <c r="N79" s="308">
        <f>'2a.  Simple Form Data Entry'!J129</f>
        <v>0</v>
      </c>
      <c r="O79" s="73">
        <f t="shared" si="11"/>
        <v>0</v>
      </c>
      <c r="P79" s="308">
        <f>'2a.  Simple Form Data Entry'!K129</f>
        <v>0</v>
      </c>
      <c r="Q79" s="308">
        <f>'2a.  Simple Form Data Entry'!L129</f>
        <v>0</v>
      </c>
      <c r="R79" s="73">
        <f t="shared" si="12"/>
        <v>0</v>
      </c>
      <c r="S79" s="309">
        <f>'2a.  Simple Form Data Entry'!M129</f>
        <v>0</v>
      </c>
      <c r="T79" s="11"/>
    </row>
    <row r="80" spans="1:20" ht="13.5" hidden="1">
      <c r="A80" s="18"/>
      <c r="B80" s="380" t="s">
        <v>81</v>
      </c>
      <c r="C80" s="381"/>
      <c r="D80" s="42"/>
      <c r="E80" s="42"/>
      <c r="F80" s="42"/>
      <c r="G80" s="42"/>
      <c r="H80" s="171" t="str">
        <f>IF('2a.  Simple Form Data Entry'!E130="","  ",'2a.  Simple Form Data Entry'!E130)</f>
        <v xml:space="preserve">  </v>
      </c>
      <c r="I80" s="308">
        <f>'2a.  Simple Form Data Entry'!N130</f>
        <v>0</v>
      </c>
      <c r="J80" s="308">
        <f>'2a.  Simple Form Data Entry'!G130</f>
        <v>0</v>
      </c>
      <c r="K80" s="308">
        <f>'2a.  Simple Form Data Entry'!H130</f>
        <v>0</v>
      </c>
      <c r="L80" s="73">
        <f t="shared" si="10"/>
        <v>0</v>
      </c>
      <c r="M80" s="308">
        <f>'2a.  Simple Form Data Entry'!I130</f>
        <v>0</v>
      </c>
      <c r="N80" s="308">
        <f>'2a.  Simple Form Data Entry'!J130</f>
        <v>0</v>
      </c>
      <c r="O80" s="73">
        <f t="shared" si="11"/>
        <v>0</v>
      </c>
      <c r="P80" s="308">
        <f>'2a.  Simple Form Data Entry'!K130</f>
        <v>0</v>
      </c>
      <c r="Q80" s="308">
        <f>'2a.  Simple Form Data Entry'!L130</f>
        <v>0</v>
      </c>
      <c r="R80" s="73">
        <f t="shared" si="12"/>
        <v>0</v>
      </c>
      <c r="S80" s="309">
        <f>'2a.  Simple Form Data Entry'!M130</f>
        <v>0</v>
      </c>
      <c r="T80" s="11"/>
    </row>
    <row r="81" spans="1:20" ht="13.5" hidden="1">
      <c r="A81" s="18"/>
      <c r="B81" s="378" t="s">
        <v>83</v>
      </c>
      <c r="C81" s="379"/>
      <c r="D81" s="42"/>
      <c r="E81" s="42"/>
      <c r="F81" s="42"/>
      <c r="G81" s="42"/>
      <c r="H81" s="171" t="str">
        <f>IF('2a.  Simple Form Data Entry'!E131="","  ",'2a.  Simple Form Data Entry'!E131)</f>
        <v xml:space="preserve">  </v>
      </c>
      <c r="I81" s="308">
        <f>'2a.  Simple Form Data Entry'!N131</f>
        <v>0</v>
      </c>
      <c r="J81" s="308">
        <f>'2a.  Simple Form Data Entry'!G131</f>
        <v>0</v>
      </c>
      <c r="K81" s="308">
        <f>'2a.  Simple Form Data Entry'!H131</f>
        <v>0</v>
      </c>
      <c r="L81" s="73">
        <f t="shared" si="10"/>
        <v>0</v>
      </c>
      <c r="M81" s="308">
        <f>'2a.  Simple Form Data Entry'!I131</f>
        <v>0</v>
      </c>
      <c r="N81" s="308">
        <f>'2a.  Simple Form Data Entry'!J131</f>
        <v>0</v>
      </c>
      <c r="O81" s="73">
        <f t="shared" si="11"/>
        <v>0</v>
      </c>
      <c r="P81" s="308">
        <f>'2a.  Simple Form Data Entry'!K131</f>
        <v>0</v>
      </c>
      <c r="Q81" s="308">
        <f>'2a.  Simple Form Data Entry'!L131</f>
        <v>0</v>
      </c>
      <c r="R81" s="73">
        <f t="shared" si="12"/>
        <v>0</v>
      </c>
      <c r="S81" s="309">
        <f>'2a.  Simple Form Data Entry'!M131</f>
        <v>0</v>
      </c>
      <c r="T81" s="11"/>
    </row>
    <row r="82" spans="1:20" ht="13.5" hidden="1">
      <c r="A82" s="18"/>
      <c r="B82" s="394" t="s">
        <v>84</v>
      </c>
      <c r="C82" s="395"/>
      <c r="D82" s="42"/>
      <c r="E82" s="42"/>
      <c r="F82" s="42"/>
      <c r="G82" s="42"/>
      <c r="H82" s="171" t="str">
        <f>IF('2a.  Simple Form Data Entry'!E132="","  ",'2a.  Simple Form Data Entry'!E132)</f>
        <v xml:space="preserve">  </v>
      </c>
      <c r="I82" s="308">
        <f>'2a.  Simple Form Data Entry'!N132</f>
        <v>0</v>
      </c>
      <c r="J82" s="308">
        <f>'2a.  Simple Form Data Entry'!G132</f>
        <v>0</v>
      </c>
      <c r="K82" s="308">
        <f>'2a.  Simple Form Data Entry'!H132</f>
        <v>0</v>
      </c>
      <c r="L82" s="73">
        <f t="shared" si="10"/>
        <v>0</v>
      </c>
      <c r="M82" s="308">
        <f>'2a.  Simple Form Data Entry'!I132</f>
        <v>0</v>
      </c>
      <c r="N82" s="308">
        <f>'2a.  Simple Form Data Entry'!J132</f>
        <v>0</v>
      </c>
      <c r="O82" s="73">
        <f t="shared" si="11"/>
        <v>0</v>
      </c>
      <c r="P82" s="308">
        <f>'2a.  Simple Form Data Entry'!K132</f>
        <v>0</v>
      </c>
      <c r="Q82" s="308">
        <f>'2a.  Simple Form Data Entry'!L132</f>
        <v>0</v>
      </c>
      <c r="R82" s="73">
        <f t="shared" si="12"/>
        <v>0</v>
      </c>
      <c r="S82" s="309">
        <f>'2a.  Simple Form Data Entry'!M132</f>
        <v>0</v>
      </c>
      <c r="T82" s="11"/>
    </row>
    <row r="83" spans="1:20" ht="13.5" hidden="1">
      <c r="A83" s="25"/>
      <c r="B83" s="26"/>
      <c r="C83" s="27" t="s">
        <v>144</v>
      </c>
      <c r="D83" s="28"/>
      <c r="E83" s="28"/>
      <c r="F83" s="28"/>
      <c r="G83" s="28"/>
      <c r="H83" s="172"/>
      <c r="I83" s="59">
        <f aca="true" t="shared" si="19" ref="I83:S83">SUM(I76:I82)</f>
        <v>0</v>
      </c>
      <c r="J83" s="59">
        <f t="shared" si="19"/>
        <v>0</v>
      </c>
      <c r="K83" s="59">
        <f t="shared" si="19"/>
        <v>0</v>
      </c>
      <c r="L83" s="73">
        <f t="shared" si="10"/>
        <v>0</v>
      </c>
      <c r="M83" s="59">
        <f t="shared" si="19"/>
        <v>0</v>
      </c>
      <c r="N83" s="59">
        <f t="shared" si="19"/>
        <v>0</v>
      </c>
      <c r="O83" s="73">
        <f t="shared" si="11"/>
        <v>0</v>
      </c>
      <c r="P83" s="59">
        <f aca="true" t="shared" si="20" ref="P83:Q83">SUM(P76:P82)</f>
        <v>0</v>
      </c>
      <c r="Q83" s="59">
        <f t="shared" si="20"/>
        <v>0</v>
      </c>
      <c r="R83" s="73">
        <f t="shared" si="12"/>
        <v>0</v>
      </c>
      <c r="S83" s="60">
        <f t="shared" si="19"/>
        <v>0</v>
      </c>
      <c r="T83" s="11"/>
    </row>
    <row r="84" spans="1:20" ht="3" customHeight="1" hidden="1">
      <c r="A84" s="53"/>
      <c r="B84" s="54"/>
      <c r="C84" s="2"/>
      <c r="D84" s="22"/>
      <c r="E84" s="22"/>
      <c r="F84" s="22"/>
      <c r="G84" s="22"/>
      <c r="H84" s="173"/>
      <c r="I84" s="55"/>
      <c r="J84" s="56"/>
      <c r="K84" s="56"/>
      <c r="L84" s="73">
        <f t="shared" si="10"/>
        <v>0</v>
      </c>
      <c r="M84" s="57"/>
      <c r="N84" s="56"/>
      <c r="O84" s="73">
        <f t="shared" si="11"/>
        <v>0</v>
      </c>
      <c r="P84" s="56"/>
      <c r="Q84" s="56"/>
      <c r="R84" s="73">
        <f t="shared" si="12"/>
        <v>0</v>
      </c>
      <c r="S84" s="58"/>
      <c r="T84" s="11"/>
    </row>
    <row r="85" spans="1:20" ht="13.5" hidden="1">
      <c r="A85" s="391" t="str">
        <f>IF('2a.  Simple Form Data Entry'!E135="","   ",'2a.  Simple Form Data Entry'!E135)</f>
        <v xml:space="preserve">   </v>
      </c>
      <c r="B85" s="392"/>
      <c r="C85" s="393"/>
      <c r="D85" s="158" t="str">
        <f>IF(A85="   ","   ",IF(A85='2a.  Simple Form Data Entry'!$G$21,'2a.  Simple Form Data Entry'!J$21,IF(A85='2a.  Simple Form Data Entry'!$G$22,'2a.  Simple Form Data Entry'!J$22,IF(A85='2a.  Simple Form Data Entry'!$G$23,'2a.  Simple Form Data Entry'!J$23,IF(A85='2a.  Simple Form Data Entry'!$G$24,'2a.  Simple Form Data Entry'!$J$24,IF(A85='2a.  Simple Form Data Entry'!$G$25,'2a.  Simple Form Data Entry'!J$25,IF(A85='2a.  Simple Form Data Entry'!$G$26,'2a.  Simple Form Data Entry'!J$26,"   ")))))))</f>
        <v xml:space="preserve">   </v>
      </c>
      <c r="E85" s="81" t="str">
        <f>IF(A85="   ","   ",IF(A85='2a.  Simple Form Data Entry'!$G$21,'2a.  Simple Form Data Entry'!K$21,IF(A85='2a.  Simple Form Data Entry'!$G$22,'2a.  Simple Form Data Entry'!K$22,IF(A85='2a.  Simple Form Data Entry'!$G$23,'2a.  Simple Form Data Entry'!K$23,IF(A85='2a.  Simple Form Data Entry'!$G$24,'2a.  Simple Form Data Entry'!$K$24,IF(A85='2a.  Simple Form Data Entry'!G$25,'2a.  Simple Form Data Entry'!K$25,IF(A85='2a.  Simple Form Data Entry'!G$26,'2a.  Simple Form Data Entry'!K$26,"   ")))))))</f>
        <v xml:space="preserve">   </v>
      </c>
      <c r="F85" s="158" t="str">
        <f>IF(A85="   ","   ",IF(A85='2a.  Simple Form Data Entry'!$G$21,'2a.  Simple Form Data Entry'!L$21,IF(A85='2a.  Simple Form Data Entry'!$G$22,'2a.  Simple Form Data Entry'!L$22,IF(A85='2a.  Simple Form Data Entry'!$G$23,'2a.  Simple Form Data Entry'!L$23,IF(A85='2a.  Simple Form Data Entry'!$G$24,'2a.  Simple Form Data Entry'!$L$24,IF(A85='2a.  Simple Form Data Entry'!$G$25,'2a.  Simple Form Data Entry'!$L$25,IF(A85='2a.  Simple Form Data Entry'!$G$26,'2a.  Simple Form Data Entry'!$L$26,"   ")))))))</f>
        <v xml:space="preserve">   </v>
      </c>
      <c r="G85" s="72" t="str">
        <f>IF('2a.  Simple Form Data Entry'!I135="","   ",'2a.  Simple Form Data Entry'!I135)</f>
        <v xml:space="preserve"> </v>
      </c>
      <c r="H85" s="169"/>
      <c r="I85" s="45"/>
      <c r="J85" s="36"/>
      <c r="K85" s="36"/>
      <c r="L85" s="73">
        <f t="shared" si="10"/>
        <v>0</v>
      </c>
      <c r="M85" s="36"/>
      <c r="N85" s="36"/>
      <c r="O85" s="73">
        <f t="shared" si="11"/>
        <v>0</v>
      </c>
      <c r="P85" s="36"/>
      <c r="Q85" s="36"/>
      <c r="R85" s="73">
        <f t="shared" si="12"/>
        <v>0</v>
      </c>
      <c r="S85" s="37"/>
      <c r="T85" s="11"/>
    </row>
    <row r="86" spans="1:20" ht="13.5" hidden="1">
      <c r="A86" s="18"/>
      <c r="B86" s="47" t="s">
        <v>73</v>
      </c>
      <c r="C86" s="19"/>
      <c r="D86" s="42"/>
      <c r="E86" s="42"/>
      <c r="F86" s="42"/>
      <c r="G86" s="42"/>
      <c r="H86" s="171" t="str">
        <f>IF('2a.  Simple Form Data Entry'!E137="","  ",'2a.  Simple Form Data Entry'!E137)</f>
        <v xml:space="preserve">  </v>
      </c>
      <c r="I86" s="308">
        <f>'2a.  Simple Form Data Entry'!N137</f>
        <v>0</v>
      </c>
      <c r="J86" s="308">
        <f>'2a.  Simple Form Data Entry'!G137</f>
        <v>0</v>
      </c>
      <c r="K86" s="308">
        <f>'2a.  Simple Form Data Entry'!H137</f>
        <v>0</v>
      </c>
      <c r="L86" s="73">
        <f t="shared" si="10"/>
        <v>0</v>
      </c>
      <c r="M86" s="308">
        <f>'2a.  Simple Form Data Entry'!I137</f>
        <v>0</v>
      </c>
      <c r="N86" s="308">
        <f>'2a.  Simple Form Data Entry'!J137</f>
        <v>0</v>
      </c>
      <c r="O86" s="73">
        <f t="shared" si="11"/>
        <v>0</v>
      </c>
      <c r="P86" s="308">
        <f>'2a.  Simple Form Data Entry'!K137</f>
        <v>0</v>
      </c>
      <c r="Q86" s="308">
        <f>'2a.  Simple Form Data Entry'!L137</f>
        <v>0</v>
      </c>
      <c r="R86" s="73">
        <f t="shared" si="12"/>
        <v>0</v>
      </c>
      <c r="S86" s="309">
        <f>'2a.  Simple Form Data Entry'!M137</f>
        <v>0</v>
      </c>
      <c r="T86" s="11"/>
    </row>
    <row r="87" spans="1:20" ht="13.5" hidden="1">
      <c r="A87" s="18"/>
      <c r="B87" s="47" t="s">
        <v>75</v>
      </c>
      <c r="C87" s="19"/>
      <c r="D87" s="42"/>
      <c r="E87" s="42"/>
      <c r="F87" s="42"/>
      <c r="G87" s="42"/>
      <c r="H87" s="171" t="str">
        <f>IF('2a.  Simple Form Data Entry'!E138="","  ",'2a.  Simple Form Data Entry'!E138)</f>
        <v xml:space="preserve">  </v>
      </c>
      <c r="I87" s="308">
        <f>'2a.  Simple Form Data Entry'!N138</f>
        <v>0</v>
      </c>
      <c r="J87" s="308">
        <f>'2a.  Simple Form Data Entry'!G138</f>
        <v>0</v>
      </c>
      <c r="K87" s="308">
        <f>'2a.  Simple Form Data Entry'!H138</f>
        <v>0</v>
      </c>
      <c r="L87" s="73">
        <f t="shared" si="10"/>
        <v>0</v>
      </c>
      <c r="M87" s="308">
        <f>'2a.  Simple Form Data Entry'!I138</f>
        <v>0</v>
      </c>
      <c r="N87" s="308">
        <f>'2a.  Simple Form Data Entry'!J138</f>
        <v>0</v>
      </c>
      <c r="O87" s="73">
        <f t="shared" si="11"/>
        <v>0</v>
      </c>
      <c r="P87" s="308">
        <f>'2a.  Simple Form Data Entry'!K138</f>
        <v>0</v>
      </c>
      <c r="Q87" s="308">
        <f>'2a.  Simple Form Data Entry'!L138</f>
        <v>0</v>
      </c>
      <c r="R87" s="73">
        <f t="shared" si="12"/>
        <v>0</v>
      </c>
      <c r="S87" s="309">
        <f>'2a.  Simple Form Data Entry'!M138</f>
        <v>0</v>
      </c>
      <c r="T87" s="11"/>
    </row>
    <row r="88" spans="1:20" ht="13.5" hidden="1">
      <c r="A88" s="18"/>
      <c r="B88" s="47" t="s">
        <v>77</v>
      </c>
      <c r="C88" s="19"/>
      <c r="D88" s="42"/>
      <c r="E88" s="42"/>
      <c r="F88" s="42"/>
      <c r="G88" s="42"/>
      <c r="H88" s="171" t="str">
        <f>IF('2a.  Simple Form Data Entry'!E139="","  ",'2a.  Simple Form Data Entry'!E139)</f>
        <v xml:space="preserve">  </v>
      </c>
      <c r="I88" s="308">
        <f>'2a.  Simple Form Data Entry'!N139</f>
        <v>0</v>
      </c>
      <c r="J88" s="308">
        <f>'2a.  Simple Form Data Entry'!G139</f>
        <v>0</v>
      </c>
      <c r="K88" s="308">
        <f>'2a.  Simple Form Data Entry'!H139</f>
        <v>0</v>
      </c>
      <c r="L88" s="73">
        <f t="shared" si="10"/>
        <v>0</v>
      </c>
      <c r="M88" s="308">
        <f>'2a.  Simple Form Data Entry'!I139</f>
        <v>0</v>
      </c>
      <c r="N88" s="308">
        <f>'2a.  Simple Form Data Entry'!J139</f>
        <v>0</v>
      </c>
      <c r="O88" s="73">
        <f t="shared" si="11"/>
        <v>0</v>
      </c>
      <c r="P88" s="308">
        <f>'2a.  Simple Form Data Entry'!K139</f>
        <v>0</v>
      </c>
      <c r="Q88" s="308">
        <f>'2a.  Simple Form Data Entry'!L139</f>
        <v>0</v>
      </c>
      <c r="R88" s="73">
        <f t="shared" si="12"/>
        <v>0</v>
      </c>
      <c r="S88" s="309">
        <f>'2a.  Simple Form Data Entry'!M139</f>
        <v>0</v>
      </c>
      <c r="T88" s="11"/>
    </row>
    <row r="89" spans="1:20" ht="13.5" hidden="1">
      <c r="A89" s="18"/>
      <c r="B89" s="378" t="s">
        <v>79</v>
      </c>
      <c r="C89" s="379"/>
      <c r="D89" s="42"/>
      <c r="E89" s="42"/>
      <c r="F89" s="42"/>
      <c r="G89" s="42"/>
      <c r="H89" s="171" t="str">
        <f>IF('2a.  Simple Form Data Entry'!E140="","  ",'2a.  Simple Form Data Entry'!E140)</f>
        <v xml:space="preserve">  </v>
      </c>
      <c r="I89" s="308">
        <f>'2a.  Simple Form Data Entry'!N140</f>
        <v>0</v>
      </c>
      <c r="J89" s="308">
        <f>'2a.  Simple Form Data Entry'!G140</f>
        <v>0</v>
      </c>
      <c r="K89" s="308">
        <f>'2a.  Simple Form Data Entry'!H140</f>
        <v>0</v>
      </c>
      <c r="L89" s="73">
        <f t="shared" si="10"/>
        <v>0</v>
      </c>
      <c r="M89" s="308">
        <f>'2a.  Simple Form Data Entry'!I140</f>
        <v>0</v>
      </c>
      <c r="N89" s="308">
        <f>'2a.  Simple Form Data Entry'!J140</f>
        <v>0</v>
      </c>
      <c r="O89" s="73">
        <f t="shared" si="11"/>
        <v>0</v>
      </c>
      <c r="P89" s="308">
        <f>'2a.  Simple Form Data Entry'!K140</f>
        <v>0</v>
      </c>
      <c r="Q89" s="308">
        <f>'2a.  Simple Form Data Entry'!L140</f>
        <v>0</v>
      </c>
      <c r="R89" s="73">
        <f t="shared" si="12"/>
        <v>0</v>
      </c>
      <c r="S89" s="309">
        <f>'2a.  Simple Form Data Entry'!M140</f>
        <v>0</v>
      </c>
      <c r="T89" s="11"/>
    </row>
    <row r="90" spans="1:20" ht="13.5" hidden="1">
      <c r="A90" s="18"/>
      <c r="B90" s="380" t="s">
        <v>81</v>
      </c>
      <c r="C90" s="381"/>
      <c r="D90" s="42"/>
      <c r="E90" s="42"/>
      <c r="F90" s="42"/>
      <c r="G90" s="42"/>
      <c r="H90" s="171" t="str">
        <f>IF('2a.  Simple Form Data Entry'!E141="","  ",'2a.  Simple Form Data Entry'!E141)</f>
        <v xml:space="preserve">  </v>
      </c>
      <c r="I90" s="308">
        <f>'2a.  Simple Form Data Entry'!N141</f>
        <v>0</v>
      </c>
      <c r="J90" s="308">
        <f>'2a.  Simple Form Data Entry'!G141</f>
        <v>0</v>
      </c>
      <c r="K90" s="308">
        <f>'2a.  Simple Form Data Entry'!H141</f>
        <v>0</v>
      </c>
      <c r="L90" s="73">
        <f t="shared" si="10"/>
        <v>0</v>
      </c>
      <c r="M90" s="308">
        <f>'2a.  Simple Form Data Entry'!I141</f>
        <v>0</v>
      </c>
      <c r="N90" s="308">
        <f>'2a.  Simple Form Data Entry'!J141</f>
        <v>0</v>
      </c>
      <c r="O90" s="73">
        <f t="shared" si="11"/>
        <v>0</v>
      </c>
      <c r="P90" s="308">
        <f>'2a.  Simple Form Data Entry'!K141</f>
        <v>0</v>
      </c>
      <c r="Q90" s="308">
        <f>'2a.  Simple Form Data Entry'!L141</f>
        <v>0</v>
      </c>
      <c r="R90" s="73">
        <f t="shared" si="12"/>
        <v>0</v>
      </c>
      <c r="S90" s="309">
        <f>'2a.  Simple Form Data Entry'!M141</f>
        <v>0</v>
      </c>
      <c r="T90" s="11"/>
    </row>
    <row r="91" spans="1:20" ht="13.5" hidden="1">
      <c r="A91" s="18"/>
      <c r="B91" s="378" t="s">
        <v>83</v>
      </c>
      <c r="C91" s="379"/>
      <c r="D91" s="42"/>
      <c r="E91" s="42"/>
      <c r="F91" s="42"/>
      <c r="G91" s="42"/>
      <c r="H91" s="171" t="str">
        <f>IF('2a.  Simple Form Data Entry'!E142="","  ",'2a.  Simple Form Data Entry'!E142)</f>
        <v xml:space="preserve">  </v>
      </c>
      <c r="I91" s="308">
        <f>'2a.  Simple Form Data Entry'!N142</f>
        <v>0</v>
      </c>
      <c r="J91" s="308">
        <f>'2a.  Simple Form Data Entry'!G142</f>
        <v>0</v>
      </c>
      <c r="K91" s="308">
        <f>'2a.  Simple Form Data Entry'!H142</f>
        <v>0</v>
      </c>
      <c r="L91" s="73">
        <f t="shared" si="10"/>
        <v>0</v>
      </c>
      <c r="M91" s="308">
        <f>'2a.  Simple Form Data Entry'!I142</f>
        <v>0</v>
      </c>
      <c r="N91" s="308">
        <f>'2a.  Simple Form Data Entry'!J142</f>
        <v>0</v>
      </c>
      <c r="O91" s="73">
        <f t="shared" si="11"/>
        <v>0</v>
      </c>
      <c r="P91" s="308">
        <f>'2a.  Simple Form Data Entry'!K142</f>
        <v>0</v>
      </c>
      <c r="Q91" s="308">
        <f>'2a.  Simple Form Data Entry'!L142</f>
        <v>0</v>
      </c>
      <c r="R91" s="73">
        <f t="shared" si="12"/>
        <v>0</v>
      </c>
      <c r="S91" s="309">
        <f>'2a.  Simple Form Data Entry'!M142</f>
        <v>0</v>
      </c>
      <c r="T91" s="11"/>
    </row>
    <row r="92" spans="1:20" ht="13.5" hidden="1">
      <c r="A92" s="18"/>
      <c r="B92" s="394" t="s">
        <v>84</v>
      </c>
      <c r="C92" s="395"/>
      <c r="D92" s="42"/>
      <c r="E92" s="42"/>
      <c r="F92" s="42"/>
      <c r="G92" s="42"/>
      <c r="H92" s="174" t="str">
        <f>IF('2a.  Simple Form Data Entry'!E143="","  ",'2a.  Simple Form Data Entry'!E143)</f>
        <v xml:space="preserve">  </v>
      </c>
      <c r="I92" s="308">
        <f>'2a.  Simple Form Data Entry'!N143</f>
        <v>0</v>
      </c>
      <c r="J92" s="308">
        <f>'2a.  Simple Form Data Entry'!G143</f>
        <v>0</v>
      </c>
      <c r="K92" s="308">
        <f>'2a.  Simple Form Data Entry'!H143</f>
        <v>0</v>
      </c>
      <c r="L92" s="73">
        <f t="shared" si="10"/>
        <v>0</v>
      </c>
      <c r="M92" s="308">
        <f>'2a.  Simple Form Data Entry'!I143</f>
        <v>0</v>
      </c>
      <c r="N92" s="308">
        <f>'2a.  Simple Form Data Entry'!J143</f>
        <v>0</v>
      </c>
      <c r="O92" s="73">
        <f t="shared" si="11"/>
        <v>0</v>
      </c>
      <c r="P92" s="308">
        <f>'2a.  Simple Form Data Entry'!K143</f>
        <v>0</v>
      </c>
      <c r="Q92" s="308">
        <f>'2a.  Simple Form Data Entry'!L143</f>
        <v>0</v>
      </c>
      <c r="R92" s="73">
        <f t="shared" si="12"/>
        <v>0</v>
      </c>
      <c r="S92" s="309">
        <f>'2a.  Simple Form Data Entry'!M143</f>
        <v>0</v>
      </c>
      <c r="T92" s="11"/>
    </row>
    <row r="93" spans="1:20" ht="12.75" customHeight="1" hidden="1">
      <c r="A93" s="25"/>
      <c r="B93" s="26"/>
      <c r="C93" s="27" t="s">
        <v>144</v>
      </c>
      <c r="D93" s="28"/>
      <c r="E93" s="28"/>
      <c r="F93" s="28"/>
      <c r="G93" s="28"/>
      <c r="H93" s="175"/>
      <c r="I93" s="59">
        <f aca="true" t="shared" si="21" ref="I93:S93">SUM(I86:I92)</f>
        <v>0</v>
      </c>
      <c r="J93" s="59">
        <f t="shared" si="21"/>
        <v>0</v>
      </c>
      <c r="K93" s="59">
        <f t="shared" si="21"/>
        <v>0</v>
      </c>
      <c r="L93" s="73">
        <f t="shared" si="10"/>
        <v>0</v>
      </c>
      <c r="M93" s="59">
        <f t="shared" si="21"/>
        <v>0</v>
      </c>
      <c r="N93" s="59">
        <f t="shared" si="21"/>
        <v>0</v>
      </c>
      <c r="O93" s="73">
        <f t="shared" si="11"/>
        <v>0</v>
      </c>
      <c r="P93" s="59">
        <f aca="true" t="shared" si="22" ref="P93:Q93">SUM(P86:P92)</f>
        <v>0</v>
      </c>
      <c r="Q93" s="59">
        <f t="shared" si="22"/>
        <v>0</v>
      </c>
      <c r="R93" s="73">
        <f t="shared" si="12"/>
        <v>0</v>
      </c>
      <c r="S93" s="60">
        <f t="shared" si="21"/>
        <v>0</v>
      </c>
      <c r="T93" s="11"/>
    </row>
    <row r="94" spans="1:19" ht="3" customHeight="1" hidden="1">
      <c r="A94" s="29"/>
      <c r="B94" s="2"/>
      <c r="C94" s="2"/>
      <c r="D94" s="30"/>
      <c r="E94" s="30"/>
      <c r="F94" s="30"/>
      <c r="G94" s="31"/>
      <c r="H94" s="176"/>
      <c r="I94" s="32"/>
      <c r="J94" s="33"/>
      <c r="K94" s="33"/>
      <c r="L94" s="73">
        <f t="shared" si="10"/>
        <v>0</v>
      </c>
      <c r="M94" s="34"/>
      <c r="N94" s="33"/>
      <c r="O94" s="73">
        <f t="shared" si="11"/>
        <v>0</v>
      </c>
      <c r="P94" s="33"/>
      <c r="Q94" s="33"/>
      <c r="R94" s="73">
        <f t="shared" si="12"/>
        <v>0</v>
      </c>
      <c r="S94" s="35"/>
    </row>
    <row r="95" spans="1:20" ht="14" thickBot="1">
      <c r="A95" s="5"/>
      <c r="B95" s="6"/>
      <c r="C95" s="243" t="s">
        <v>145</v>
      </c>
      <c r="D95" s="7"/>
      <c r="E95" s="7"/>
      <c r="F95" s="7"/>
      <c r="G95" s="20"/>
      <c r="H95" s="177"/>
      <c r="I95" s="52">
        <f aca="true" t="shared" si="23" ref="I95:S95">I73+I63+I53+I43+I83+I93</f>
        <v>0</v>
      </c>
      <c r="J95" s="52">
        <f t="shared" si="23"/>
        <v>9000</v>
      </c>
      <c r="K95" s="52">
        <f t="shared" si="23"/>
        <v>0</v>
      </c>
      <c r="L95" s="52">
        <f t="shared" si="10"/>
        <v>9000</v>
      </c>
      <c r="M95" s="52">
        <f t="shared" si="23"/>
        <v>0</v>
      </c>
      <c r="N95" s="52">
        <f t="shared" si="23"/>
        <v>0</v>
      </c>
      <c r="O95" s="52">
        <f t="shared" si="11"/>
        <v>0</v>
      </c>
      <c r="P95" s="52">
        <f aca="true" t="shared" si="24" ref="P95:Q95">P73+P63+P53+P43+P83+P93</f>
        <v>0</v>
      </c>
      <c r="Q95" s="52">
        <f t="shared" si="24"/>
        <v>0</v>
      </c>
      <c r="R95" s="52">
        <f t="shared" si="12"/>
        <v>0</v>
      </c>
      <c r="S95" s="61">
        <f t="shared" si="23"/>
        <v>0</v>
      </c>
      <c r="T95" s="4"/>
    </row>
    <row r="96" spans="1:20" ht="3" customHeight="1" thickBot="1">
      <c r="A96" s="2"/>
      <c r="B96" s="2"/>
      <c r="C96" s="2"/>
      <c r="D96" s="2"/>
      <c r="E96" s="2"/>
      <c r="F96" s="2"/>
      <c r="G96" s="39"/>
      <c r="H96" s="39"/>
      <c r="I96" s="39"/>
      <c r="J96" s="40"/>
      <c r="K96" s="40"/>
      <c r="L96" s="40"/>
      <c r="M96" s="40"/>
      <c r="N96" s="40"/>
      <c r="O96" s="40"/>
      <c r="P96" s="40"/>
      <c r="Q96" s="40"/>
      <c r="R96" s="40"/>
      <c r="S96" s="4"/>
      <c r="T96" s="4"/>
    </row>
    <row r="97" spans="1:20" ht="22.5" customHeight="1" thickBot="1" thickTop="1">
      <c r="A97" s="374" t="s">
        <v>146</v>
      </c>
      <c r="B97" s="374"/>
      <c r="C97" s="374"/>
      <c r="D97" s="374"/>
      <c r="E97" s="374"/>
      <c r="F97" s="374"/>
      <c r="G97" s="374"/>
      <c r="H97" s="374"/>
      <c r="I97" s="374"/>
      <c r="J97" s="374"/>
      <c r="K97" s="374"/>
      <c r="L97" s="374"/>
      <c r="M97" s="374"/>
      <c r="N97" s="374"/>
      <c r="O97" s="374"/>
      <c r="P97" s="374"/>
      <c r="Q97" s="374"/>
      <c r="R97" s="374"/>
      <c r="S97" s="374"/>
      <c r="T97" s="4"/>
    </row>
    <row r="98" spans="1:20" ht="3" customHeight="1" thickTop="1">
      <c r="A98" s="2"/>
      <c r="B98" s="2"/>
      <c r="C98" s="2"/>
      <c r="D98" s="2"/>
      <c r="E98" s="2"/>
      <c r="F98" s="2"/>
      <c r="G98" s="39"/>
      <c r="H98" s="39"/>
      <c r="I98" s="39"/>
      <c r="J98" s="40"/>
      <c r="K98" s="40"/>
      <c r="L98" s="40"/>
      <c r="M98" s="40"/>
      <c r="N98" s="40"/>
      <c r="O98" s="40"/>
      <c r="P98" s="40"/>
      <c r="Q98" s="40"/>
      <c r="R98" s="40"/>
      <c r="S98" s="4"/>
      <c r="T98" s="4"/>
    </row>
    <row r="99" spans="1:20" ht="15">
      <c r="A99" s="2" t="s">
        <v>147</v>
      </c>
      <c r="B99" s="2"/>
      <c r="C99" s="2"/>
      <c r="D99" s="2"/>
      <c r="E99" s="2"/>
      <c r="F99" s="2"/>
      <c r="G99" s="39"/>
      <c r="H99" s="39"/>
      <c r="I99" s="39"/>
      <c r="J99" s="40"/>
      <c r="K99" s="40"/>
      <c r="L99" s="40"/>
      <c r="M99" s="40"/>
      <c r="N99" s="40"/>
      <c r="O99" s="40"/>
      <c r="P99" s="40"/>
      <c r="Q99" s="40"/>
      <c r="R99" s="40"/>
      <c r="S99" s="40"/>
      <c r="T99" s="40"/>
    </row>
    <row r="100" spans="1:20" ht="3" customHeight="1" thickBot="1">
      <c r="A100" s="2"/>
      <c r="B100" s="2"/>
      <c r="C100" s="2"/>
      <c r="D100" s="2"/>
      <c r="E100" s="2"/>
      <c r="F100" s="2"/>
      <c r="G100" s="39"/>
      <c r="H100" s="39"/>
      <c r="I100" s="39"/>
      <c r="J100" s="40"/>
      <c r="K100" s="40"/>
      <c r="L100" s="40"/>
      <c r="M100" s="40"/>
      <c r="N100" s="40"/>
      <c r="O100" s="40"/>
      <c r="P100" s="40"/>
      <c r="Q100" s="40"/>
      <c r="R100" s="40"/>
      <c r="S100" s="40"/>
      <c r="T100" s="40"/>
    </row>
    <row r="101" spans="1:20" ht="15" customHeight="1">
      <c r="A101" s="440" t="s">
        <v>87</v>
      </c>
      <c r="B101" s="441"/>
      <c r="C101" s="442"/>
      <c r="D101" s="403" t="s">
        <v>148</v>
      </c>
      <c r="E101" s="403" t="s">
        <v>38</v>
      </c>
      <c r="F101" s="396" t="s">
        <v>39</v>
      </c>
      <c r="G101" s="403" t="s">
        <v>88</v>
      </c>
      <c r="H101" s="414" t="s">
        <v>104</v>
      </c>
      <c r="I101" s="310"/>
      <c r="J101" s="311">
        <f>'2a.  Simple Form Data Entry'!G19</f>
        <v>2021</v>
      </c>
      <c r="K101" s="312" t="str">
        <f>'2a.  Simple Form Data Entry'!H155</f>
        <v>NA</v>
      </c>
      <c r="L101" s="398" t="str">
        <f>CONCATENATE(L24," Appropriation Change")</f>
        <v>2021 / 2022 Appropriation Change</v>
      </c>
      <c r="P101" s="40"/>
      <c r="Q101" s="313"/>
      <c r="R101" s="407" t="s">
        <v>149</v>
      </c>
      <c r="S101" s="408"/>
      <c r="T101" s="40"/>
    </row>
    <row r="102" spans="1:20" ht="27.75" customHeight="1" thickBot="1">
      <c r="A102" s="443"/>
      <c r="B102" s="444"/>
      <c r="C102" s="445"/>
      <c r="D102" s="404"/>
      <c r="E102" s="404"/>
      <c r="F102" s="397"/>
      <c r="G102" s="404"/>
      <c r="H102" s="415"/>
      <c r="I102" s="314"/>
      <c r="J102" s="315" t="s">
        <v>106</v>
      </c>
      <c r="K102" s="316" t="str">
        <f>'2a.  Simple Form Data Entry'!H156</f>
        <v xml:space="preserve"> </v>
      </c>
      <c r="L102" s="399"/>
      <c r="P102" s="40"/>
      <c r="Q102" s="313"/>
      <c r="R102" s="409"/>
      <c r="S102" s="410"/>
      <c r="T102" s="40"/>
    </row>
    <row r="103" spans="1:20" ht="47.25" customHeight="1">
      <c r="A103" s="90" t="str">
        <f>IF('2a.  Simple Form Data Entry'!C157="","   ",'2a.  Simple Form Data Entry'!C157)</f>
        <v xml:space="preserve">   </v>
      </c>
      <c r="B103" s="71"/>
      <c r="C103" s="71"/>
      <c r="D103" s="158" t="str">
        <f>IF(A103="   ","   ",IF(A103='2a.  Simple Form Data Entry'!$G$21,'2a.  Simple Form Data Entry'!J$21,IF(A103='2a.  Simple Form Data Entry'!$G$22,'2a.  Simple Form Data Entry'!J$22,IF(A103='2a.  Simple Form Data Entry'!$G$23,'2a.  Simple Form Data Entry'!J$23,IF(A103='2a.  Simple Form Data Entry'!$G$24,'2a.  Simple Form Data Entry'!$J$24,IF(A103='2a.  Simple Form Data Entry'!$G$25,'2a.  Simple Form Data Entry'!J$25,IF(A103='2a.  Simple Form Data Entry'!$G$26,'2a.  Simple Form Data Entry'!J$26,"   ")))))))</f>
        <v xml:space="preserve">   </v>
      </c>
      <c r="E103" s="81" t="str">
        <f>IF(A103="   ","   ",IF(A103='2a.  Simple Form Data Entry'!$G$21,'2a.  Simple Form Data Entry'!K$21,IF(A103='2a.  Simple Form Data Entry'!$G$22,'2a.  Simple Form Data Entry'!K$22,IF(A103='2a.  Simple Form Data Entry'!$G$23,'2a.  Simple Form Data Entry'!K$23,IF(A103='2a.  Simple Form Data Entry'!$G$24,'2a.  Simple Form Data Entry'!$K$24,IF(A103='2a.  Simple Form Data Entry'!G$25,'2a.  Simple Form Data Entry'!K$25,IF(A103='2a.  Simple Form Data Entry'!G$26,'2a.  Simple Form Data Entry'!K$26,"   ")))))))</f>
        <v xml:space="preserve">   </v>
      </c>
      <c r="F103" s="158" t="str">
        <f>IF(A103="   ","   ",IF(A103='2a.  Simple Form Data Entry'!$G$21,'2a.  Simple Form Data Entry'!L$21,IF(A103='2a.  Simple Form Data Entry'!$G$22,'2a.  Simple Form Data Entry'!L$22,IF(A103='2a.  Simple Form Data Entry'!$G$23,'2a.  Simple Form Data Entry'!L$23,IF(A103='2a.  Simple Form Data Entry'!$G$24,'2a.  Simple Form Data Entry'!$L$24,IF(A103='2a.  Simple Form Data Entry'!G$25,'2a.  Simple Form Data Entry'!L$25,IF(A103='2a.  Simple Form Data Entry'!G$26,'2a.  Simple Form Data Entry'!L$26,"   ")))))))</f>
        <v xml:space="preserve">   </v>
      </c>
      <c r="G103" s="82" t="str">
        <f>IF('2a.  Simple Form Data Entry'!C157="","   ",'2a.  Simple Form Data Entry'!D157)</f>
        <v xml:space="preserve">   </v>
      </c>
      <c r="H103" s="317" t="str">
        <f>IF('2a.  Simple Form Data Entry'!F151="Y","The transaction was anticipated in the current budget; no supplemental appropriation is required.",IF(A103="","",IF('2a.  Simple Form Data Entry'!F152="Y","The cost of the transaction can be accommodated within existing appropriation authority; no supplemental appropriation is required",'2a.  Simple Form Data Entry'!E157)))</f>
        <v>The transaction was anticipated in the current budget; no supplemental appropriation is required.</v>
      </c>
      <c r="I103" s="251"/>
      <c r="J103" s="91">
        <f>'2a.  Simple Form Data Entry'!G157</f>
        <v>0</v>
      </c>
      <c r="K103" s="91">
        <f>'2a.  Simple Form Data Entry'!H157</f>
        <v>0</v>
      </c>
      <c r="L103" s="249">
        <f>J103+K103</f>
        <v>0</v>
      </c>
      <c r="P103" s="40"/>
      <c r="Q103" s="318"/>
      <c r="R103" s="405">
        <f>'2a.  Simple Form Data Entry'!J157</f>
        <v>0</v>
      </c>
      <c r="S103" s="406"/>
      <c r="T103" s="40"/>
    </row>
    <row r="104" spans="1:20" ht="13.5">
      <c r="A104" s="90" t="str">
        <f>IF('2a.  Simple Form Data Entry'!C158="","   ",'2a.  Simple Form Data Entry'!C158)</f>
        <v xml:space="preserve">   </v>
      </c>
      <c r="B104" s="68"/>
      <c r="C104" s="68"/>
      <c r="D104" s="158" t="str">
        <f>IF(A104="   ","   ",IF(A104='2a.  Simple Form Data Entry'!$G$21,'2a.  Simple Form Data Entry'!J$21,IF(A104='2a.  Simple Form Data Entry'!$G$22,'2a.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 xml:space="preserve">   </v>
      </c>
      <c r="E104" s="81" t="str">
        <f>IF(A104="   ","   ",IF(A104='2a.  Simple Form Data Entry'!$G$21,'2a.  Simple Form Data Entry'!K$21,IF(A104='2a.  Simple Form Data Entry'!$G$22,'2a.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 xml:space="preserve">   </v>
      </c>
      <c r="F104" s="158" t="str">
        <f>IF(A104="   ","   ",IF(A104='2a.  Simple Form Data Entry'!$G$21,'2a.  Simple Form Data Entry'!L$21,IF(A104='2a.  Simple Form Data Entry'!$G$22,'2a.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 xml:space="preserve">   </v>
      </c>
      <c r="G104" s="82" t="str">
        <f>IF('2a.  Simple Form Data Entry'!C158="","   ",'2a.  Simple Form Data Entry'!D158)</f>
        <v xml:space="preserve">   </v>
      </c>
      <c r="H104" s="171" t="str">
        <f>IF('2a.  Simple Form Data Entry'!E158=0,"  ",'2a.  Simple Form Data Entry'!E158)</f>
        <v xml:space="preserve">  </v>
      </c>
      <c r="I104" s="251"/>
      <c r="J104" s="74">
        <f>'2a.  Simple Form Data Entry'!G158</f>
        <v>0</v>
      </c>
      <c r="K104" s="74">
        <f>'2a.  Simple Form Data Entry'!H158</f>
        <v>0</v>
      </c>
      <c r="L104" s="249">
        <f aca="true" t="shared" si="25" ref="L104:L109">J104+K104</f>
        <v>0</v>
      </c>
      <c r="P104" s="40"/>
      <c r="Q104" s="319"/>
      <c r="R104" s="384">
        <f>'2a.  Simple Form Data Entry'!J158</f>
        <v>0</v>
      </c>
      <c r="S104" s="385"/>
      <c r="T104" s="40"/>
    </row>
    <row r="105" spans="1:20" ht="13.5">
      <c r="A105" s="90" t="str">
        <f>IF('2a.  Simple Form Data Entry'!C159="","   ",'2a.  Simple Form Data Entry'!C159)</f>
        <v xml:space="preserve">   </v>
      </c>
      <c r="B105" s="68"/>
      <c r="C105" s="68"/>
      <c r="D105" s="158" t="str">
        <f>IF(A105="   ","   ",IF(A105='2a.  Simple Form Data Entry'!$G$21,'2a.  Simple Form Data Entry'!J$21,IF(A105='2a.  Simple Form Data Entry'!$G$22,'2a.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xml:space="preserve">   </v>
      </c>
      <c r="E105" s="81" t="str">
        <f>IF(A105="   ","   ",IF(A105='2a.  Simple Form Data Entry'!$G$21,'2a.  Simple Form Data Entry'!K$21,IF(A105='2a.  Simple Form Data Entry'!$G$22,'2a.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xml:space="preserve">   </v>
      </c>
      <c r="F105" s="158" t="str">
        <f>IF(A105="   ","   ",IF(A105='2a.  Simple Form Data Entry'!$G$21,'2a.  Simple Form Data Entry'!L$21,IF(A105='2a.  Simple Form Data Entry'!$G$22,'2a.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xml:space="preserve">   </v>
      </c>
      <c r="G105" s="82" t="str">
        <f>IF('2a.  Simple Form Data Entry'!C159="","   ",'2a.  Simple Form Data Entry'!D159)</f>
        <v xml:space="preserve">   </v>
      </c>
      <c r="H105" s="171" t="str">
        <f>IF('2a.  Simple Form Data Entry'!E159=0,"  ",'2a.  Simple Form Data Entry'!E159)</f>
        <v xml:space="preserve">  </v>
      </c>
      <c r="I105" s="251"/>
      <c r="J105" s="74">
        <f>'2a.  Simple Form Data Entry'!G159</f>
        <v>0</v>
      </c>
      <c r="K105" s="74">
        <f>'2a.  Simple Form Data Entry'!H159</f>
        <v>0</v>
      </c>
      <c r="L105" s="249">
        <f t="shared" si="25"/>
        <v>0</v>
      </c>
      <c r="P105" s="40"/>
      <c r="Q105" s="318"/>
      <c r="R105" s="384">
        <f>'2a.  Simple Form Data Entry'!J159</f>
        <v>0</v>
      </c>
      <c r="S105" s="385"/>
      <c r="T105" s="40"/>
    </row>
    <row r="106" spans="1:20" ht="13.5" hidden="1">
      <c r="A106" s="90" t="str">
        <f>IF('2a.  Simple Form Data Entry'!C160="","   ",'2a.  Simple Form Data Entry'!C160)</f>
        <v xml:space="preserve">   </v>
      </c>
      <c r="B106" s="68"/>
      <c r="C106" s="68"/>
      <c r="D106" s="158" t="str">
        <f>IF(A106="   ","   ",IF(A106='2a.  Simple Form Data Entry'!$G$21,'2a.  Simple Form Data Entry'!J$21,IF(A106='2a.  Simple Form Data Entry'!$G$22,'2a.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xml:space="preserve">   </v>
      </c>
      <c r="E106" s="81" t="str">
        <f>IF(A106="   ","   ",IF(A106='2a.  Simple Form Data Entry'!$G$21,'2a.  Simple Form Data Entry'!K$21,IF(A106='2a.  Simple Form Data Entry'!$G$22,'2a.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xml:space="preserve">   </v>
      </c>
      <c r="F106" s="158" t="str">
        <f>IF(A106="   ","   ",IF(A106='2a.  Simple Form Data Entry'!$G$21,'2a.  Simple Form Data Entry'!L$21,IF(A106='2a.  Simple Form Data Entry'!$G$22,'2a.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xml:space="preserve">   </v>
      </c>
      <c r="G106" s="82" t="str">
        <f>IF('2a.  Simple Form Data Entry'!C160="","   ",'2a.  Simple Form Data Entry'!D160)</f>
        <v xml:space="preserve">   </v>
      </c>
      <c r="H106" s="171" t="str">
        <f>IF('2a.  Simple Form Data Entry'!E160=0,"  ",'2a.  Simple Form Data Entry'!E160)</f>
        <v xml:space="preserve">  </v>
      </c>
      <c r="I106" s="251"/>
      <c r="J106" s="74">
        <f>'2a.  Simple Form Data Entry'!G160</f>
        <v>0</v>
      </c>
      <c r="K106" s="74">
        <f>'2a.  Simple Form Data Entry'!H160</f>
        <v>0</v>
      </c>
      <c r="L106" s="249">
        <f t="shared" si="25"/>
        <v>0</v>
      </c>
      <c r="P106" s="40"/>
      <c r="Q106" s="318"/>
      <c r="R106" s="384">
        <f>'2a.  Simple Form Data Entry'!J160</f>
        <v>0</v>
      </c>
      <c r="S106" s="385"/>
      <c r="T106" s="40"/>
    </row>
    <row r="107" spans="1:20" ht="13.5" hidden="1">
      <c r="A107" s="90" t="str">
        <f>IF('2a.  Simple Form Data Entry'!C161="","   ",'2a.  Simple Form Data Entry'!C161)</f>
        <v xml:space="preserve">   </v>
      </c>
      <c r="B107" s="68"/>
      <c r="C107" s="68"/>
      <c r="D107" s="158" t="str">
        <f>IF(A107="   ","   ",IF(A107='2a.  Simple Form Data Entry'!$G$21,'2a.  Simple Form Data Entry'!J$21,IF(A107='2a.  Simple Form Data Entry'!$G$22,'2a.  Simple Form Data Entry'!J$22,IF(A107='2a.  Simple Form Data Entry'!$G$23,'2a.  Simple Form Data Entry'!J$23,IF(A107='2a.  Simple Form Data Entry'!$G$24,'2a.  Simple Form Data Entry'!$J$24,IF(A107='2a.  Simple Form Data Entry'!$G$25,'2a.  Simple Form Data Entry'!J$25,IF(A107='2a.  Simple Form Data Entry'!$G$26,'2a.  Simple Form Data Entry'!J$26,"   ")))))))</f>
        <v xml:space="preserve">   </v>
      </c>
      <c r="E107" s="81" t="str">
        <f>IF(A107="   ","   ",IF(A107='2a.  Simple Form Data Entry'!$G$21,'2a.  Simple Form Data Entry'!K$21,IF(A107='2a.  Simple Form Data Entry'!$G$22,'2a.  Simple Form Data Entry'!K$22,IF(A107='2a.  Simple Form Data Entry'!$G$23,'2a.  Simple Form Data Entry'!K$23,IF(A107='2a.  Simple Form Data Entry'!$G$24,'2a.  Simple Form Data Entry'!$K$24,IF(A107='2a.  Simple Form Data Entry'!G$25,'2a.  Simple Form Data Entry'!K$25,IF(A107='2a.  Simple Form Data Entry'!G$26,'2a.  Simple Form Data Entry'!K$26,"   ")))))))</f>
        <v xml:space="preserve">   </v>
      </c>
      <c r="F107" s="158" t="str">
        <f>IF(A107="   ","   ",IF(A107='2a.  Simple Form Data Entry'!$G$21,'2a.  Simple Form Data Entry'!L$21,IF(A107='2a.  Simple Form Data Entry'!$G$22,'2a.  Simple Form Data Entry'!L$22,IF(A107='2a.  Simple Form Data Entry'!$G$23,'2a.  Simple Form Data Entry'!L$23,IF(A107='2a.  Simple Form Data Entry'!$G$24,'2a.  Simple Form Data Entry'!$L$24,IF(A107='2a.  Simple Form Data Entry'!G$25,'2a.  Simple Form Data Entry'!L$25,IF(A107='2a.  Simple Form Data Entry'!G$26,'2a.  Simple Form Data Entry'!L$26,"   ")))))))</f>
        <v xml:space="preserve">   </v>
      </c>
      <c r="G107" s="82" t="str">
        <f>IF('2a.  Simple Form Data Entry'!C161="","   ",'2a.  Simple Form Data Entry'!D161)</f>
        <v xml:space="preserve">   </v>
      </c>
      <c r="H107" s="171" t="str">
        <f>IF('2a.  Simple Form Data Entry'!E161=0,"  ",'2a.  Simple Form Data Entry'!E161)</f>
        <v xml:space="preserve">  </v>
      </c>
      <c r="I107" s="251"/>
      <c r="J107" s="74">
        <f>'2a.  Simple Form Data Entry'!G161</f>
        <v>0</v>
      </c>
      <c r="K107" s="74">
        <f>'2a.  Simple Form Data Entry'!H161</f>
        <v>0</v>
      </c>
      <c r="L107" s="249">
        <f t="shared" si="25"/>
        <v>0</v>
      </c>
      <c r="P107" s="40"/>
      <c r="Q107" s="318"/>
      <c r="R107" s="384">
        <f>'2a.  Simple Form Data Entry'!J161</f>
        <v>0</v>
      </c>
      <c r="S107" s="385"/>
      <c r="T107" s="40"/>
    </row>
    <row r="108" spans="1:20" ht="13.5" hidden="1">
      <c r="A108" s="90" t="str">
        <f>IF('2a.  Simple Form Data Entry'!C162="","   ",'2a.  Simple Form Data Entry'!C162)</f>
        <v xml:space="preserve">   </v>
      </c>
      <c r="B108" s="68"/>
      <c r="C108" s="68"/>
      <c r="D108" s="158" t="str">
        <f>IF(A108="   ","   ",IF(A108='2a.  Simple Form Data Entry'!$G$21,'2a.  Simple Form Data Entry'!J$21,IF(A108='2a.  Simple Form Data Entry'!$G$22,'2a.  Simple Form Data Entry'!J$22,IF(A108='2a.  Simple Form Data Entry'!$G$23,'2a.  Simple Form Data Entry'!J$23,IF(A108='2a.  Simple Form Data Entry'!$G$24,'2a.  Simple Form Data Entry'!$J$24,IF(A108='2a.  Simple Form Data Entry'!$G$25,'2a.  Simple Form Data Entry'!J$25,IF(A108='2a.  Simple Form Data Entry'!$G$26,'2a.  Simple Form Data Entry'!J$26,"   ")))))))</f>
        <v xml:space="preserve">   </v>
      </c>
      <c r="E108" s="81" t="str">
        <f>IF(A108="   ","   ",IF(A108='2a.  Simple Form Data Entry'!$G$21,'2a.  Simple Form Data Entry'!K$21,IF(A108='2a.  Simple Form Data Entry'!$G$22,'2a.  Simple Form Data Entry'!K$22,IF(A108='2a.  Simple Form Data Entry'!$G$23,'2a.  Simple Form Data Entry'!K$23,IF(A108='2a.  Simple Form Data Entry'!$G$24,'2a.  Simple Form Data Entry'!$K$24,IF(A108='2a.  Simple Form Data Entry'!G$25,'2a.  Simple Form Data Entry'!K$25,IF(A108='2a.  Simple Form Data Entry'!G$26,'2a.  Simple Form Data Entry'!K$26,"   ")))))))</f>
        <v xml:space="preserve">   </v>
      </c>
      <c r="F108" s="158" t="str">
        <f>IF(A108="   ","   ",IF(A108='2a.  Simple Form Data Entry'!$G$21,'2a.  Simple Form Data Entry'!L$21,IF(A108='2a.  Simple Form Data Entry'!$G$22,'2a.  Simple Form Data Entry'!L$22,IF(A108='2a.  Simple Form Data Entry'!$G$23,'2a.  Simple Form Data Entry'!L$23,IF(A108='2a.  Simple Form Data Entry'!$G$24,'2a.  Simple Form Data Entry'!$L$24,IF(A108='2a.  Simple Form Data Entry'!G$25,'2a.  Simple Form Data Entry'!L$25,IF(A108='2a.  Simple Form Data Entry'!G$26,'2a.  Simple Form Data Entry'!L$26,"   ")))))))</f>
        <v xml:space="preserve">   </v>
      </c>
      <c r="G108" s="82" t="str">
        <f>IF('2a.  Simple Form Data Entry'!C162="","   ",'2a.  Simple Form Data Entry'!D162)</f>
        <v xml:space="preserve">   </v>
      </c>
      <c r="H108" s="171" t="str">
        <f>IF('2a.  Simple Form Data Entry'!E162=0,"  ",'2a.  Simple Form Data Entry'!E162)</f>
        <v xml:space="preserve">  </v>
      </c>
      <c r="I108" s="251"/>
      <c r="J108" s="74">
        <f>'2a.  Simple Form Data Entry'!G162</f>
        <v>0</v>
      </c>
      <c r="K108" s="74">
        <f>'2a.  Simple Form Data Entry'!H162</f>
        <v>0</v>
      </c>
      <c r="L108" s="249">
        <f t="shared" si="25"/>
        <v>0</v>
      </c>
      <c r="P108" s="40"/>
      <c r="Q108" s="318"/>
      <c r="R108" s="384">
        <f>'2a.  Simple Form Data Entry'!J162</f>
        <v>0</v>
      </c>
      <c r="S108" s="385"/>
      <c r="T108" s="40"/>
    </row>
    <row r="109" spans="1:20" ht="14" thickBot="1">
      <c r="A109" s="5"/>
      <c r="B109" s="6"/>
      <c r="C109" s="320" t="s">
        <v>141</v>
      </c>
      <c r="D109" s="41"/>
      <c r="E109" s="41"/>
      <c r="F109" s="41"/>
      <c r="G109" s="41"/>
      <c r="H109" s="178"/>
      <c r="I109" s="252"/>
      <c r="J109" s="62">
        <f>SUM(J103:J108)</f>
        <v>0</v>
      </c>
      <c r="K109" s="62">
        <f>SUM(K103:K108)</f>
        <v>0</v>
      </c>
      <c r="L109" s="250">
        <f t="shared" si="25"/>
        <v>0</v>
      </c>
      <c r="P109" s="40"/>
      <c r="Q109" s="246"/>
      <c r="R109" s="386">
        <f>SUM(R103:S107)</f>
        <v>0</v>
      </c>
      <c r="S109" s="387"/>
      <c r="T109" s="40"/>
    </row>
    <row r="110" spans="1:20" ht="3" customHeight="1">
      <c r="A110" s="2"/>
      <c r="B110" s="2"/>
      <c r="C110" s="2"/>
      <c r="D110" s="2"/>
      <c r="E110" s="2"/>
      <c r="F110" s="2"/>
      <c r="G110" s="39"/>
      <c r="H110" s="39"/>
      <c r="I110" s="39"/>
      <c r="J110" s="40"/>
      <c r="K110" s="40"/>
      <c r="L110" s="40"/>
      <c r="M110" s="40"/>
      <c r="N110" s="40"/>
      <c r="O110" s="40"/>
      <c r="P110" s="40"/>
      <c r="Q110" s="40"/>
      <c r="R110" s="40"/>
      <c r="S110" s="40"/>
      <c r="T110" s="40"/>
    </row>
    <row r="111" spans="1:20" ht="13.5">
      <c r="A111" s="254" t="s">
        <v>150</v>
      </c>
      <c r="B111" s="271"/>
      <c r="C111" s="271"/>
      <c r="D111" s="271"/>
      <c r="E111" s="271"/>
      <c r="F111" s="271"/>
      <c r="G111" s="271"/>
      <c r="H111" s="271"/>
      <c r="I111" s="271"/>
      <c r="J111" s="3"/>
      <c r="K111" s="3"/>
      <c r="L111" s="3"/>
      <c r="M111" s="3"/>
      <c r="N111" s="3"/>
      <c r="O111" s="3"/>
      <c r="P111" s="3"/>
      <c r="Q111" s="3"/>
      <c r="R111" s="3"/>
      <c r="S111" s="4"/>
      <c r="T111" s="4"/>
    </row>
    <row r="112" spans="1:20" ht="23.25" customHeight="1">
      <c r="A112" s="253" t="s">
        <v>151</v>
      </c>
      <c r="B112" s="416" t="str">
        <f>IF('2a.  Simple Form Data Entry'!G39="Y","See note 5 below.",'2a.  Simple Form Data Entry'!D43)</f>
        <v>An NPV analysis was not performed because the property was underutilized and declared surplus to Metro's needs.</v>
      </c>
      <c r="C112" s="416"/>
      <c r="D112" s="416"/>
      <c r="E112" s="416"/>
      <c r="F112" s="416"/>
      <c r="G112" s="416"/>
      <c r="H112" s="416"/>
      <c r="I112" s="416"/>
      <c r="J112" s="416"/>
      <c r="K112" s="416"/>
      <c r="L112" s="416"/>
      <c r="M112" s="416"/>
      <c r="N112" s="416"/>
      <c r="O112" s="416"/>
      <c r="P112" s="416"/>
      <c r="Q112" s="416"/>
      <c r="R112" s="416"/>
      <c r="S112" s="416"/>
      <c r="T112" s="4"/>
    </row>
    <row r="113" spans="1:20" ht="13.5">
      <c r="A113" s="64" t="s">
        <v>152</v>
      </c>
      <c r="B113" s="411" t="s">
        <v>153</v>
      </c>
      <c r="C113" s="411"/>
      <c r="D113" s="411"/>
      <c r="E113" s="411"/>
      <c r="F113" s="411"/>
      <c r="G113" s="411"/>
      <c r="H113" s="411"/>
      <c r="I113" s="411"/>
      <c r="J113" s="411"/>
      <c r="K113" s="411"/>
      <c r="L113" s="411"/>
      <c r="M113" s="411"/>
      <c r="N113" s="411"/>
      <c r="O113" s="411"/>
      <c r="P113" s="411"/>
      <c r="Q113" s="411"/>
      <c r="R113" s="411"/>
      <c r="S113" s="411"/>
      <c r="T113" s="4"/>
    </row>
    <row r="114" spans="1:20" ht="15" customHeight="1">
      <c r="A114" s="65" t="s">
        <v>154</v>
      </c>
      <c r="B114" s="412" t="s">
        <v>155</v>
      </c>
      <c r="C114" s="412"/>
      <c r="D114" s="412"/>
      <c r="E114" s="412"/>
      <c r="F114" s="412"/>
      <c r="G114" s="412"/>
      <c r="H114" s="412"/>
      <c r="I114" s="412"/>
      <c r="J114" s="412"/>
      <c r="K114" s="412"/>
      <c r="L114" s="412"/>
      <c r="M114" s="412"/>
      <c r="N114" s="412"/>
      <c r="O114" s="412"/>
      <c r="P114" s="412"/>
      <c r="Q114" s="412"/>
      <c r="R114" s="412"/>
      <c r="S114" s="412"/>
      <c r="T114" s="4"/>
    </row>
    <row r="115" spans="1:20" ht="13.5">
      <c r="A115" s="65" t="s">
        <v>156</v>
      </c>
      <c r="B115" s="413" t="str">
        <f>IF(OR('2a.  Simple Form Data Entry'!D52="Y",'2a.  Simple Form Data Entry'!D54="Y"),CONCATENATE('2a.  Simple Form Data Entry'!E204,'2a.  Simple Form Data Entry'!E205),"This transaction does not require the use of fund balance or reallocated grant funding.")</f>
        <v>This transaction does not require the use of fund balance or reallocated grant funding.</v>
      </c>
      <c r="C115" s="413"/>
      <c r="D115" s="413"/>
      <c r="E115" s="413"/>
      <c r="F115" s="413"/>
      <c r="G115" s="413"/>
      <c r="H115" s="413"/>
      <c r="I115" s="413"/>
      <c r="J115" s="413"/>
      <c r="K115" s="413"/>
      <c r="L115" s="413"/>
      <c r="M115" s="413"/>
      <c r="N115" s="413"/>
      <c r="O115" s="413"/>
      <c r="P115" s="413"/>
      <c r="Q115" s="413"/>
      <c r="R115" s="413"/>
      <c r="S115" s="413"/>
      <c r="T115" s="4"/>
    </row>
    <row r="116" spans="1:20" ht="13.5" customHeight="1">
      <c r="A116" s="63" t="s">
        <v>157</v>
      </c>
      <c r="B116" s="402" t="str">
        <f>IF('2a.  Simple Form Data Entry'!F166="Y",'2a.  Simple Form Data Entry'!C195,CONCATENATE('2a.  Simple Form Data Entry'!C196,'2a.  Simple Form Data Entry'!C197,'2a.  Simple Form Data Entry'!C198,'2a.  Simple Form Data Entry'!C199,'2a.  Simple Form Data Entry'!C200))</f>
        <v>The transaction involves the sale of a property and the expenditures associated with this sale are limited to transaction costs.  No long-term expenditures requiring resource backing are associated with this transaction.</v>
      </c>
      <c r="C116" s="402"/>
      <c r="D116" s="402"/>
      <c r="E116" s="402"/>
      <c r="F116" s="402"/>
      <c r="G116" s="402"/>
      <c r="H116" s="402"/>
      <c r="I116" s="402"/>
      <c r="J116" s="402"/>
      <c r="K116" s="402"/>
      <c r="L116" s="402"/>
      <c r="M116" s="402"/>
      <c r="N116" s="402"/>
      <c r="O116" s="402"/>
      <c r="P116" s="402"/>
      <c r="Q116" s="402"/>
      <c r="R116" s="402"/>
      <c r="S116" s="402"/>
      <c r="T116" s="4"/>
    </row>
    <row r="117" spans="1:20" ht="16.5" customHeight="1">
      <c r="A117" s="63" t="s">
        <v>158</v>
      </c>
      <c r="B117" s="401" t="s">
        <v>159</v>
      </c>
      <c r="C117" s="401"/>
      <c r="D117" s="401"/>
      <c r="E117" s="401"/>
      <c r="F117" s="401"/>
      <c r="G117" s="401"/>
      <c r="H117" s="401"/>
      <c r="I117" s="401"/>
      <c r="J117" s="401"/>
      <c r="K117" s="401"/>
      <c r="L117" s="401"/>
      <c r="M117" s="401"/>
      <c r="N117" s="401"/>
      <c r="O117" s="401"/>
      <c r="P117" s="401"/>
      <c r="Q117" s="401"/>
      <c r="R117" s="401"/>
      <c r="S117" s="401"/>
      <c r="T117" s="4"/>
    </row>
    <row r="118" spans="1:19" ht="14.25" customHeight="1">
      <c r="A118" s="63"/>
      <c r="B118" s="400" t="str">
        <f>'2a.  Simple Form Data Entry'!C174</f>
        <v>- City of Auburn is purchasing remaining 1.58 acre portion of property declared surplus in 2012 to facilitate operations at the City Airport.</v>
      </c>
      <c r="C118" s="400"/>
      <c r="D118" s="400"/>
      <c r="E118" s="400"/>
      <c r="F118" s="400"/>
      <c r="G118" s="400"/>
      <c r="H118" s="400"/>
      <c r="I118" s="400"/>
      <c r="J118" s="400"/>
      <c r="K118" s="400"/>
      <c r="L118" s="400"/>
      <c r="M118" s="400"/>
      <c r="N118" s="400"/>
      <c r="O118" s="400"/>
      <c r="P118" s="400"/>
      <c r="Q118" s="400"/>
      <c r="R118" s="400"/>
      <c r="S118" s="400"/>
    </row>
    <row r="119" spans="1:19" ht="13.5">
      <c r="A119" s="63"/>
      <c r="B119" s="400" t="str">
        <f>'2a.  Simple Form Data Entry'!C175</f>
        <v>- County will retain an easement to operate and maintain a storm water facility and acquire a temporary construction easement to maintain lighting, irrigation and drainage improvements for benefit of the remaining public transit facility.</v>
      </c>
      <c r="C119" s="400"/>
      <c r="D119" s="400"/>
      <c r="E119" s="400"/>
      <c r="F119" s="400"/>
      <c r="G119" s="400"/>
      <c r="H119" s="400"/>
      <c r="I119" s="400"/>
      <c r="J119" s="400"/>
      <c r="K119" s="400"/>
      <c r="L119" s="400"/>
      <c r="M119" s="400"/>
      <c r="N119" s="400"/>
      <c r="O119" s="400"/>
      <c r="P119" s="400"/>
      <c r="Q119" s="400"/>
      <c r="R119" s="400"/>
      <c r="S119" s="400"/>
    </row>
    <row r="120" spans="1:19" ht="12.75" customHeight="1">
      <c r="A120" s="63"/>
      <c r="B120" s="400" t="str">
        <f>'2a.  Simple Form Data Entry'!C176</f>
        <v>- The Auburn Park &amp; Ride has been underutilized and this sale will relieve King County Metro of maintenance and liability responsibilities and provide one-time funds to be used for FTA projects.</v>
      </c>
      <c r="C120" s="400"/>
      <c r="D120" s="400"/>
      <c r="E120" s="400"/>
      <c r="F120" s="400"/>
      <c r="G120" s="400"/>
      <c r="H120" s="400"/>
      <c r="I120" s="400"/>
      <c r="J120" s="400"/>
      <c r="K120" s="400"/>
      <c r="L120" s="400"/>
      <c r="M120" s="400"/>
      <c r="N120" s="400"/>
      <c r="O120" s="400"/>
      <c r="P120" s="400"/>
      <c r="Q120" s="400"/>
      <c r="R120" s="400"/>
      <c r="S120" s="400"/>
    </row>
    <row r="121" spans="1:19" ht="15" customHeight="1">
      <c r="A121" s="63"/>
      <c r="B121" s="400" t="str">
        <f>'2a.  Simple Form Data Entry'!C177</f>
        <v>- The net fiscal effect to Metro Transit after reimbursing FMD Real Estate Services for sale transaction costs is $225,000.</v>
      </c>
      <c r="C121" s="400"/>
      <c r="D121" s="400"/>
      <c r="E121" s="400"/>
      <c r="F121" s="400"/>
      <c r="G121" s="400"/>
      <c r="H121" s="400"/>
      <c r="I121" s="400"/>
      <c r="J121" s="400"/>
      <c r="K121" s="400"/>
      <c r="L121" s="400"/>
      <c r="M121" s="400"/>
      <c r="N121" s="400"/>
      <c r="O121" s="400"/>
      <c r="P121" s="400"/>
      <c r="Q121" s="400"/>
      <c r="R121" s="400"/>
      <c r="S121" s="400"/>
    </row>
    <row r="122" spans="1:20" ht="13.5">
      <c r="A122" s="63"/>
      <c r="B122" s="400"/>
      <c r="C122" s="400"/>
      <c r="D122" s="400"/>
      <c r="E122" s="400"/>
      <c r="F122" s="400"/>
      <c r="G122" s="400"/>
      <c r="H122" s="400"/>
      <c r="I122" s="400"/>
      <c r="J122" s="400"/>
      <c r="K122" s="400"/>
      <c r="L122" s="400"/>
      <c r="M122" s="400"/>
      <c r="N122" s="400"/>
      <c r="O122" s="400"/>
      <c r="P122" s="400"/>
      <c r="Q122" s="400"/>
      <c r="R122" s="400"/>
      <c r="S122" s="400"/>
      <c r="T122" s="4"/>
    </row>
    <row r="123" spans="1:19" ht="13.5">
      <c r="A123" s="63"/>
      <c r="B123" s="400"/>
      <c r="C123" s="400"/>
      <c r="D123" s="400"/>
      <c r="E123" s="400"/>
      <c r="F123" s="400"/>
      <c r="G123" s="400"/>
      <c r="H123" s="400"/>
      <c r="I123" s="400"/>
      <c r="J123" s="400"/>
      <c r="K123" s="400"/>
      <c r="L123" s="400"/>
      <c r="M123" s="400"/>
      <c r="N123" s="400"/>
      <c r="O123" s="400"/>
      <c r="P123" s="400"/>
      <c r="Q123" s="400"/>
      <c r="R123" s="400"/>
      <c r="S123" s="400"/>
    </row>
    <row r="124" spans="1:19" ht="13.5">
      <c r="A124" t="str">
        <f>IF('2a.  Simple Form Data Entry'!C180=""," ","6.")</f>
        <v xml:space="preserve"> </v>
      </c>
      <c r="B124" s="400"/>
      <c r="C124" s="400"/>
      <c r="D124" s="400"/>
      <c r="E124" s="400"/>
      <c r="F124" s="400"/>
      <c r="G124" s="400"/>
      <c r="H124" s="400"/>
      <c r="I124" s="400"/>
      <c r="J124" s="400"/>
      <c r="K124" s="400"/>
      <c r="L124" s="400"/>
      <c r="M124" s="400"/>
      <c r="N124" s="400"/>
      <c r="O124" s="400"/>
      <c r="P124" s="400"/>
      <c r="Q124" s="400"/>
      <c r="R124" s="400"/>
      <c r="S124" s="400"/>
    </row>
    <row r="125" spans="1:19" ht="13.5">
      <c r="A125" s="65"/>
      <c r="B125" s="400"/>
      <c r="C125" s="400"/>
      <c r="D125" s="400"/>
      <c r="E125" s="400"/>
      <c r="F125" s="400"/>
      <c r="G125" s="400"/>
      <c r="H125" s="400"/>
      <c r="I125" s="400"/>
      <c r="J125" s="400"/>
      <c r="K125" s="400"/>
      <c r="L125" s="400"/>
      <c r="M125" s="400"/>
      <c r="N125" s="400"/>
      <c r="O125" s="400"/>
      <c r="P125" s="400"/>
      <c r="Q125" s="400"/>
      <c r="R125" s="400"/>
      <c r="S125" s="400"/>
    </row>
    <row r="126" spans="1:19" ht="13.5">
      <c r="A126" s="65"/>
      <c r="B126" s="400"/>
      <c r="C126" s="400"/>
      <c r="D126" s="400"/>
      <c r="E126" s="400"/>
      <c r="F126" s="400"/>
      <c r="G126" s="400"/>
      <c r="H126" s="400"/>
      <c r="I126" s="400"/>
      <c r="J126" s="400"/>
      <c r="K126" s="400"/>
      <c r="L126" s="400"/>
      <c r="M126" s="400"/>
      <c r="N126" s="400"/>
      <c r="O126" s="400"/>
      <c r="P126" s="400"/>
      <c r="Q126" s="400"/>
      <c r="R126" s="400"/>
      <c r="S126" s="400"/>
    </row>
    <row r="127" spans="1:6" ht="13.5">
      <c r="A127" s="65"/>
      <c r="D127" s="49"/>
      <c r="E127" s="46"/>
      <c r="F127" s="46"/>
    </row>
    <row r="128" spans="4:6" ht="12.75">
      <c r="D128" s="49"/>
      <c r="E128" s="46"/>
      <c r="F128" s="46"/>
    </row>
    <row r="129" spans="3:6" ht="13">
      <c r="C129" s="48"/>
      <c r="D129" s="49"/>
      <c r="E129" s="46"/>
      <c r="F129" s="46"/>
    </row>
  </sheetData>
  <mergeCells count="84">
    <mergeCell ref="B90:C90"/>
    <mergeCell ref="B92:C92"/>
    <mergeCell ref="A75:C75"/>
    <mergeCell ref="A85:C85"/>
    <mergeCell ref="A101:C102"/>
    <mergeCell ref="B79:C79"/>
    <mergeCell ref="B81:C81"/>
    <mergeCell ref="B82:C82"/>
    <mergeCell ref="B89:C89"/>
    <mergeCell ref="A4:S4"/>
    <mergeCell ref="L8:O8"/>
    <mergeCell ref="L9:O9"/>
    <mergeCell ref="A8:B8"/>
    <mergeCell ref="A9:B9"/>
    <mergeCell ref="F8:G8"/>
    <mergeCell ref="F9:G9"/>
    <mergeCell ref="C6:J6"/>
    <mergeCell ref="A6:B6"/>
    <mergeCell ref="C5:S5"/>
    <mergeCell ref="A5:B5"/>
    <mergeCell ref="A7:B7"/>
    <mergeCell ref="C7:J7"/>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C10:S11"/>
    <mergeCell ref="B117:S117"/>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R107:S107"/>
    <mergeCell ref="B125:S125"/>
    <mergeCell ref="B126:S126"/>
    <mergeCell ref="B118:S118"/>
    <mergeCell ref="B119:S119"/>
    <mergeCell ref="B121:S121"/>
    <mergeCell ref="B122:S122"/>
    <mergeCell ref="B123:S123"/>
    <mergeCell ref="B124:S124"/>
    <mergeCell ref="B120:S120"/>
    <mergeCell ref="R108:S108"/>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A13:S13"/>
    <mergeCell ref="O17:S17"/>
    <mergeCell ref="B39:C39"/>
    <mergeCell ref="B40:C40"/>
    <mergeCell ref="H17:M17"/>
  </mergeCells>
  <printOptions horizontalCentered="1"/>
  <pageMargins left="0.5" right="0.5" top="0.5" bottom="0.5" header="0.5" footer="0.25"/>
  <pageSetup fitToHeight="1" fitToWidth="1" horizontalDpi="600" verticalDpi="600" orientation="landscape" scale="53" copies="2"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922E7-1B79-4ECE-AC1B-86AEA9BB3883}">
  <dimension ref="B1:F29"/>
  <sheetViews>
    <sheetView showGridLines="0" workbookViewId="0" topLeftCell="A1"/>
  </sheetViews>
  <sheetFormatPr defaultColWidth="9.140625" defaultRowHeight="12.75"/>
  <cols>
    <col min="1" max="1" width="0.71875" style="0" customWidth="1"/>
    <col min="2" max="2" width="41.00390625" style="0" customWidth="1"/>
    <col min="3" max="3" width="0.9921875" style="0" customWidth="1"/>
    <col min="4" max="4" width="3.57421875" style="0" customWidth="1"/>
    <col min="5" max="6" width="10.140625" style="0" customWidth="1"/>
  </cols>
  <sheetData>
    <row r="1" spans="2:6" ht="26">
      <c r="B1" s="446" t="s">
        <v>161</v>
      </c>
      <c r="C1" s="446"/>
      <c r="D1" s="453"/>
      <c r="E1" s="453"/>
      <c r="F1" s="453"/>
    </row>
    <row r="2" spans="2:6" ht="13">
      <c r="B2" s="446" t="s">
        <v>162</v>
      </c>
      <c r="C2" s="446"/>
      <c r="D2" s="453"/>
      <c r="E2" s="453"/>
      <c r="F2" s="453"/>
    </row>
    <row r="3" spans="2:6" ht="12.75">
      <c r="B3" s="447"/>
      <c r="C3" s="447"/>
      <c r="D3" s="454"/>
      <c r="E3" s="454"/>
      <c r="F3" s="454"/>
    </row>
    <row r="4" spans="2:6" ht="37.5">
      <c r="B4" s="447" t="s">
        <v>163</v>
      </c>
      <c r="C4" s="447"/>
      <c r="D4" s="454"/>
      <c r="E4" s="454"/>
      <c r="F4" s="454"/>
    </row>
    <row r="5" spans="2:6" ht="12.75">
      <c r="B5" s="447"/>
      <c r="C5" s="447"/>
      <c r="D5" s="454"/>
      <c r="E5" s="454"/>
      <c r="F5" s="454"/>
    </row>
    <row r="6" spans="2:6" ht="39">
      <c r="B6" s="446" t="s">
        <v>164</v>
      </c>
      <c r="C6" s="446"/>
      <c r="D6" s="453"/>
      <c r="E6" s="453" t="s">
        <v>165</v>
      </c>
      <c r="F6" s="453" t="s">
        <v>166</v>
      </c>
    </row>
    <row r="7" spans="2:6" ht="13" thickBot="1">
      <c r="B7" s="447"/>
      <c r="C7" s="447"/>
      <c r="D7" s="454"/>
      <c r="E7" s="454"/>
      <c r="F7" s="454"/>
    </row>
    <row r="8" spans="2:6" ht="50">
      <c r="B8" s="448" t="s">
        <v>167</v>
      </c>
      <c r="C8" s="449"/>
      <c r="D8" s="455"/>
      <c r="E8" s="455">
        <v>21</v>
      </c>
      <c r="F8" s="456"/>
    </row>
    <row r="9" spans="2:6" ht="37.5">
      <c r="B9" s="450"/>
      <c r="C9" s="447"/>
      <c r="D9" s="454"/>
      <c r="E9" s="457" t="s">
        <v>168</v>
      </c>
      <c r="F9" s="458" t="s">
        <v>187</v>
      </c>
    </row>
    <row r="10" spans="2:6" ht="37.5">
      <c r="B10" s="450"/>
      <c r="C10" s="447"/>
      <c r="D10" s="454"/>
      <c r="E10" s="457" t="s">
        <v>169</v>
      </c>
      <c r="F10" s="458"/>
    </row>
    <row r="11" spans="2:6" ht="50">
      <c r="B11" s="450"/>
      <c r="C11" s="447"/>
      <c r="D11" s="454"/>
      <c r="E11" s="457" t="s">
        <v>170</v>
      </c>
      <c r="F11" s="458"/>
    </row>
    <row r="12" spans="2:6" ht="50">
      <c r="B12" s="450"/>
      <c r="C12" s="447"/>
      <c r="D12" s="454"/>
      <c r="E12" s="457" t="s">
        <v>171</v>
      </c>
      <c r="F12" s="458"/>
    </row>
    <row r="13" spans="2:6" ht="37.5">
      <c r="B13" s="450"/>
      <c r="C13" s="447"/>
      <c r="D13" s="454"/>
      <c r="E13" s="457" t="s">
        <v>172</v>
      </c>
      <c r="F13" s="458"/>
    </row>
    <row r="14" spans="2:6" ht="50">
      <c r="B14" s="450"/>
      <c r="C14" s="447"/>
      <c r="D14" s="454"/>
      <c r="E14" s="457" t="s">
        <v>173</v>
      </c>
      <c r="F14" s="458"/>
    </row>
    <row r="15" spans="2:6" ht="37.5">
      <c r="B15" s="450"/>
      <c r="C15" s="447"/>
      <c r="D15" s="454"/>
      <c r="E15" s="457" t="s">
        <v>174</v>
      </c>
      <c r="F15" s="458"/>
    </row>
    <row r="16" spans="2:6" ht="37.5">
      <c r="B16" s="450"/>
      <c r="C16" s="447"/>
      <c r="D16" s="454"/>
      <c r="E16" s="457" t="s">
        <v>175</v>
      </c>
      <c r="F16" s="458"/>
    </row>
    <row r="17" spans="2:6" ht="37.5">
      <c r="B17" s="450"/>
      <c r="C17" s="447"/>
      <c r="D17" s="454"/>
      <c r="E17" s="457" t="s">
        <v>176</v>
      </c>
      <c r="F17" s="458"/>
    </row>
    <row r="18" spans="2:6" ht="37.5">
      <c r="B18" s="450"/>
      <c r="C18" s="447"/>
      <c r="D18" s="454"/>
      <c r="E18" s="457" t="s">
        <v>177</v>
      </c>
      <c r="F18" s="458"/>
    </row>
    <row r="19" spans="2:6" ht="50">
      <c r="B19" s="450"/>
      <c r="C19" s="447"/>
      <c r="D19" s="454"/>
      <c r="E19" s="457" t="s">
        <v>178</v>
      </c>
      <c r="F19" s="458"/>
    </row>
    <row r="20" spans="2:6" ht="37.5">
      <c r="B20" s="450"/>
      <c r="C20" s="447"/>
      <c r="D20" s="454"/>
      <c r="E20" s="457" t="s">
        <v>179</v>
      </c>
      <c r="F20" s="458"/>
    </row>
    <row r="21" spans="2:6" ht="37.5">
      <c r="B21" s="450"/>
      <c r="C21" s="447"/>
      <c r="D21" s="454"/>
      <c r="E21" s="457" t="s">
        <v>180</v>
      </c>
      <c r="F21" s="458"/>
    </row>
    <row r="22" spans="2:6" ht="37.5">
      <c r="B22" s="450"/>
      <c r="C22" s="447"/>
      <c r="D22" s="454"/>
      <c r="E22" s="457" t="s">
        <v>181</v>
      </c>
      <c r="F22" s="458"/>
    </row>
    <row r="23" spans="2:6" ht="37.5">
      <c r="B23" s="450"/>
      <c r="C23" s="447"/>
      <c r="D23" s="454"/>
      <c r="E23" s="457" t="s">
        <v>182</v>
      </c>
      <c r="F23" s="458"/>
    </row>
    <row r="24" spans="2:6" ht="37.5">
      <c r="B24" s="450"/>
      <c r="C24" s="447"/>
      <c r="D24" s="454"/>
      <c r="E24" s="457" t="s">
        <v>183</v>
      </c>
      <c r="F24" s="458"/>
    </row>
    <row r="25" spans="2:6" ht="37.5">
      <c r="B25" s="450"/>
      <c r="C25" s="447"/>
      <c r="D25" s="454"/>
      <c r="E25" s="457" t="s">
        <v>184</v>
      </c>
      <c r="F25" s="458"/>
    </row>
    <row r="26" spans="2:6" ht="37.5">
      <c r="B26" s="450"/>
      <c r="C26" s="447"/>
      <c r="D26" s="454"/>
      <c r="E26" s="457" t="s">
        <v>185</v>
      </c>
      <c r="F26" s="458"/>
    </row>
    <row r="27" spans="2:6" ht="38" thickBot="1">
      <c r="B27" s="451"/>
      <c r="C27" s="452"/>
      <c r="D27" s="459"/>
      <c r="E27" s="460" t="s">
        <v>186</v>
      </c>
      <c r="F27" s="461"/>
    </row>
    <row r="28" spans="2:6" ht="12.75">
      <c r="B28" s="447"/>
      <c r="C28" s="447"/>
      <c r="D28" s="454"/>
      <c r="E28" s="454"/>
      <c r="F28" s="454"/>
    </row>
    <row r="29" spans="2:6" ht="12.75">
      <c r="B29" s="447"/>
      <c r="C29" s="447"/>
      <c r="D29" s="454"/>
      <c r="E29" s="454"/>
      <c r="F29" s="454"/>
    </row>
  </sheetData>
  <hyperlinks>
    <hyperlink ref="E9" location="'2a.  Simple Form Data Entry'!D54" display="'2a.  Simple Form Data Entry'!D54"/>
    <hyperlink ref="E10" location="'2a.  Simple Form Data Entry'!D52" display="'2a.  Simple Form Data Entry'!D52"/>
    <hyperlink ref="E11" location="'2a.  Simple Form Data Entry'!F151:F152" display="'2a.  Simple Form Data Entry'!F151:F152"/>
    <hyperlink ref="E12" location="'2a.  Simple Form Data Entry'!F166:F170" display="'2a.  Simple Form Data Entry'!F166:F170"/>
    <hyperlink ref="E13" location="'2a.  Simple Form Data Entry'!G39" display="'2a.  Simple Form Data Entry'!G39"/>
    <hyperlink ref="E14" location="'2a.  Simple Form Data Entry'!C157:D162" display="'2a.  Simple Form Data Entry'!C157:D162"/>
    <hyperlink ref="E15" location="'2a.  Simple Form Data Entry'!I124" display="'2a.  Simple Form Data Entry'!I124"/>
    <hyperlink ref="E16" location="'2a.  Simple Form Data Entry'!I102" display="'2a.  Simple Form Data Entry'!I102"/>
    <hyperlink ref="E17" location="'2a.  Simple Form Data Entry'!I91" display="'2a.  Simple Form Data Entry'!I91"/>
    <hyperlink ref="E18" location="'2a.  Simple Form Data Entry'!I80" display="'2a.  Simple Form Data Entry'!I80"/>
    <hyperlink ref="E19" location="'2a.  Simple Form Data Entry'!C58:D63" display="'2a.  Simple Form Data Entry'!C58:D63"/>
    <hyperlink ref="E20" location="'2a.  Simple Form Data Entry'!I113" display="'2a.  Simple Form Data Entry'!I113"/>
    <hyperlink ref="E21" location="'2a.  Simple Form Data Entry'!I135" display="'2a.  Simple Form Data Entry'!I135"/>
    <hyperlink ref="E22" location="'2a.  Simple Form Data Entry'!E124" display="'2a.  Simple Form Data Entry'!E124"/>
    <hyperlink ref="E23" location="'2a.  Simple Form Data Entry'!E102" display="'2a.  Simple Form Data Entry'!E102"/>
    <hyperlink ref="E24" location="'2a.  Simple Form Data Entry'!E80" display="'2a.  Simple Form Data Entry'!E80"/>
    <hyperlink ref="E25" location="'2a.  Simple Form Data Entry'!E91" display="'2a.  Simple Form Data Entry'!E91"/>
    <hyperlink ref="E26" location="'2a.  Simple Form Data Entry'!E113" display="'2a.  Simple Form Data Entry'!E113"/>
    <hyperlink ref="E27" location="'2a.  Simple Form Data Entry'!E135" display="'2a.  Simple Form Data Entry'!E135"/>
  </hyperlink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4.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2.xml><?xml version="1.0" encoding="utf-8"?>
<ds:datastoreItem xmlns:ds="http://schemas.openxmlformats.org/officeDocument/2006/customXml" ds:itemID="{9B4BA7AF-670F-4CD1-933E-F46764EF2A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F66F75-E298-49D7-923C-92FD04AD8C51}">
  <ds:schemaRefs>
    <ds:schemaRef ds:uri="http://schemas.microsoft.com/office/2006/documentManagement/types"/>
    <ds:schemaRef ds:uri="http://purl.org/dc/elements/1.1/"/>
    <ds:schemaRef ds:uri="http://schemas.microsoft.com/office/2006/metadata/properties"/>
    <ds:schemaRef ds:uri="http://purl.org/dc/dcmitype/"/>
    <ds:schemaRef ds:uri="http://purl.org/dc/terms/"/>
    <ds:schemaRef ds:uri="http://schemas.openxmlformats.org/package/2006/metadata/core-properties"/>
    <ds:schemaRef ds:uri="4014f290-5a86-44a6-bf90-5365310a716f"/>
    <ds:schemaRef ds:uri="http://schemas.microsoft.com/sharepoint/v3"/>
    <ds:schemaRef ds:uri="http://schemas.microsoft.com/office/infopath/2007/PartnerControls"/>
    <ds:schemaRef ds:uri="cc811197-5a73-4d86-a206-c117da05ddaa"/>
    <ds:schemaRef ds:uri="http://www.w3.org/XML/1998/namespace"/>
  </ds:schemaRefs>
</ds:datastoreItem>
</file>

<file path=customXml/itemProps4.xml><?xml version="1.0" encoding="utf-8"?>
<ds:datastoreItem xmlns:ds="http://schemas.openxmlformats.org/officeDocument/2006/customXml" ds:itemID="{D194C399-944F-47B7-B38A-A05065BD5216}">
  <ds:schemaRefs>
    <ds:schemaRef ds:uri="http://schemas.microsoft.com/office/2006/metadata/customXsn"/>
  </ds:schemaRefs>
</ds:datastoreItem>
</file>

<file path=customXml/itemProps5.xml><?xml version="1.0" encoding="utf-8"?>
<ds:datastoreItem xmlns:ds="http://schemas.openxmlformats.org/officeDocument/2006/customXml" ds:itemID="{4A06DE6A-8150-4E04-AB28-4C0C060C4F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Bender, Sid</cp:lastModifiedBy>
  <dcterms:created xsi:type="dcterms:W3CDTF">1999-06-02T23:29:55Z</dcterms:created>
  <dcterms:modified xsi:type="dcterms:W3CDTF">2022-01-15T00:43:17Z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a3c3fbc7-7f40-4bdd-a56e-453d2a08f119</vt:lpwstr>
  </property>
  <property fmtid="{D5CDD505-2E9C-101B-9397-08002B2CF9AE}" pid="4" name="ContentTypeId">
    <vt:lpwstr>0x010100D03C1FEDB24A304B88B22491CFC09769003AFEC870DAFA594B9D866D000FDCF172</vt:lpwstr>
  </property>
  <property fmtid="{D5CDD505-2E9C-101B-9397-08002B2CF9AE}" pid="5" name="AuthorIds_UIVersion_1536">
    <vt:lpwstr>1866</vt:lpwstr>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ies>
</file>