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55" windowWidth="10380" windowHeight="6015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<sst xmlns="http://schemas.openxmlformats.org/spreadsheetml/2006/main" count="205" uniqueCount="197">
  <si>
    <t>Fund</t>
  </si>
  <si>
    <t>Project</t>
  </si>
  <si>
    <t>Description</t>
  </si>
  <si>
    <t>Total 2004</t>
  </si>
  <si>
    <t>2005</t>
  </si>
  <si>
    <t>2006</t>
  </si>
  <si>
    <t>2007</t>
  </si>
  <si>
    <t>2008</t>
  </si>
  <si>
    <t>2009</t>
  </si>
  <si>
    <t>2004 - 2009</t>
  </si>
  <si>
    <t>3292</t>
  </si>
  <si>
    <t>SWM CIP NON-BOND SUBFUND</t>
  </si>
  <si>
    <t>0A0977</t>
  </si>
  <si>
    <t>Sammamish Transition Restoration</t>
  </si>
  <si>
    <t>0A1061</t>
  </si>
  <si>
    <t>Patterson Creek Tributary 383</t>
  </si>
  <si>
    <t>0A1205</t>
  </si>
  <si>
    <t>May Valley Flood Reduction</t>
  </si>
  <si>
    <t>0A1206</t>
  </si>
  <si>
    <t>May Creek Slope Stabilization</t>
  </si>
  <si>
    <t>0A1475</t>
  </si>
  <si>
    <t>Green Duwamish ERS Design Phase</t>
  </si>
  <si>
    <t>0A1505</t>
  </si>
  <si>
    <t>Tacoma Pipeline V Mitigation</t>
  </si>
  <si>
    <t>0A1525</t>
  </si>
  <si>
    <t>Plemmons Meander Restoration</t>
  </si>
  <si>
    <t>0A1647</t>
  </si>
  <si>
    <t>Green/Duwamish River Restoration</t>
  </si>
  <si>
    <t>0A1687</t>
  </si>
  <si>
    <t>Friends of Hylebos Wetland</t>
  </si>
  <si>
    <t>0A1767</t>
  </si>
  <si>
    <t>Des Moines Basin Plan CIP</t>
  </si>
  <si>
    <t>0A1781</t>
  </si>
  <si>
    <t>Natural Lands CIP - SWM</t>
  </si>
  <si>
    <t>0A1782</t>
  </si>
  <si>
    <t>Natural Area Building Demolition</t>
  </si>
  <si>
    <t>0A1785</t>
  </si>
  <si>
    <t>NDAP (OUUA)</t>
  </si>
  <si>
    <t>0A1786</t>
  </si>
  <si>
    <t>Urban Small CIP\D.H.I.</t>
  </si>
  <si>
    <t>0A1791</t>
  </si>
  <si>
    <t>Natural Lands CIP - RDP</t>
  </si>
  <si>
    <t>0A1796</t>
  </si>
  <si>
    <t>Rural NDAP</t>
  </si>
  <si>
    <t>0A1798</t>
  </si>
  <si>
    <t>Rural SHRP</t>
  </si>
  <si>
    <t>0A1799</t>
  </si>
  <si>
    <t>Rural DHI</t>
  </si>
  <si>
    <t>0A1800</t>
  </si>
  <si>
    <t>ESA Grant Match Contingency - RDP</t>
  </si>
  <si>
    <t>0A1801</t>
  </si>
  <si>
    <t>Rural ADAP</t>
  </si>
  <si>
    <t>0A1802</t>
  </si>
  <si>
    <t>RDP Steward CIP Reconnaissance</t>
  </si>
  <si>
    <t>0A1803</t>
  </si>
  <si>
    <t>Rural Emergency &amp; Rapid Response</t>
  </si>
  <si>
    <t>0A1806</t>
  </si>
  <si>
    <t>Rural Community Partnership Grants Program</t>
  </si>
  <si>
    <t>0A1808</t>
  </si>
  <si>
    <t>Drainage Services Retrofit Construction</t>
  </si>
  <si>
    <t>0A1810</t>
  </si>
  <si>
    <t>Green River ERP - Rural</t>
  </si>
  <si>
    <t>0A1820</t>
  </si>
  <si>
    <t>Drainage Facility Retrofit Maintenance</t>
  </si>
  <si>
    <t>0A1821</t>
  </si>
  <si>
    <t>Watershed Habitat Project Feasibilty Study</t>
  </si>
  <si>
    <t>0A1823</t>
  </si>
  <si>
    <t>Urban ADAP</t>
  </si>
  <si>
    <t>0A1825</t>
  </si>
  <si>
    <t>SWM CIP Monitoring &amp; Maintenance</t>
  </si>
  <si>
    <t>0A1826</t>
  </si>
  <si>
    <t>Cedar/Lk Wash COE</t>
  </si>
  <si>
    <t>0A1827</t>
  </si>
  <si>
    <t>Urban Emergency/Opportunity Program</t>
  </si>
  <si>
    <t>0B1086</t>
  </si>
  <si>
    <t>Carey Creek Culvert Replacement at 298th</t>
  </si>
  <si>
    <t>0B1395</t>
  </si>
  <si>
    <t>Sommerset CR Drainage IMP</t>
  </si>
  <si>
    <t>0B1505</t>
  </si>
  <si>
    <t>O'Grady Creek  Park Habitat Restoration</t>
  </si>
  <si>
    <t>0B1595</t>
  </si>
  <si>
    <t>Ruddel's Addtn Ph 2</t>
  </si>
  <si>
    <t>0B1625</t>
  </si>
  <si>
    <t>Lakewood Park Improvement</t>
  </si>
  <si>
    <t>0B1627</t>
  </si>
  <si>
    <t>Park Lake Homes "HOPE VI" Grant Cost Share</t>
  </si>
  <si>
    <t>0B1787</t>
  </si>
  <si>
    <t>Vashon Opportunity Projects</t>
  </si>
  <si>
    <t>0B1822</t>
  </si>
  <si>
    <t>Urban LMO Cost Share Program</t>
  </si>
  <si>
    <t>0C1086</t>
  </si>
  <si>
    <t>Issaquah Trib 0199 Restoration</t>
  </si>
  <si>
    <t>0C1395</t>
  </si>
  <si>
    <t>Coal  Creek Upstream Improvement</t>
  </si>
  <si>
    <t>0C1595</t>
  </si>
  <si>
    <t>Panther Lake Outlet</t>
  </si>
  <si>
    <t>0C1625</t>
  </si>
  <si>
    <t>Lakewood Park LID (WQ Demo)</t>
  </si>
  <si>
    <t>0C1790</t>
  </si>
  <si>
    <t>CIP Reconnaissance - Urban</t>
  </si>
  <si>
    <t>0C1795</t>
  </si>
  <si>
    <t>Rural LMO Cost Share Program</t>
  </si>
  <si>
    <t>0D1085</t>
  </si>
  <si>
    <t>Issaquah Corridor Enhancement</t>
  </si>
  <si>
    <t>0D1145</t>
  </si>
  <si>
    <t>Wetland 14 Restoration</t>
  </si>
  <si>
    <t>0D1155</t>
  </si>
  <si>
    <t>Lions Club Channel Restoration</t>
  </si>
  <si>
    <t>0D1645</t>
  </si>
  <si>
    <t>N. Fork Hamm Creek Bypass</t>
  </si>
  <si>
    <t>0D1787</t>
  </si>
  <si>
    <t>CIP Contribution to Stormwater Planning</t>
  </si>
  <si>
    <t>0D1790</t>
  </si>
  <si>
    <t>Stormwater CIP Feasibility</t>
  </si>
  <si>
    <t>0D1797</t>
  </si>
  <si>
    <t>Watershed Habitat RDP Feasibility Studies</t>
  </si>
  <si>
    <t>0E1085</t>
  </si>
  <si>
    <t>Issaq CR/Lake Samm WTRWY ACQ</t>
  </si>
  <si>
    <t>0E1145</t>
  </si>
  <si>
    <t>Cedar Rapids Floodplain Restoration</t>
  </si>
  <si>
    <t>0E1155</t>
  </si>
  <si>
    <t>Wetland 79 Habitat Restoration</t>
  </si>
  <si>
    <t>0E1156</t>
  </si>
  <si>
    <t>Taylor Mandelin Restoration</t>
  </si>
  <si>
    <t>0E1645</t>
  </si>
  <si>
    <t>Hamm Creek Water Quality Pond</t>
  </si>
  <si>
    <t>0E1795</t>
  </si>
  <si>
    <t>Shinglemill Phase II</t>
  </si>
  <si>
    <t>0F1095</t>
  </si>
  <si>
    <t>Service Area Wide Small Habitat Restoration</t>
  </si>
  <si>
    <t>0F1155</t>
  </si>
  <si>
    <t>Taylor Creek Final Phase</t>
  </si>
  <si>
    <t>0F1795</t>
  </si>
  <si>
    <t>Tuck Creek Phase II</t>
  </si>
  <si>
    <t>0G1795</t>
  </si>
  <si>
    <t>Shamrock Park</t>
  </si>
  <si>
    <t>0L1795</t>
  </si>
  <si>
    <t>Raging River Preston Reach Restoration</t>
  </si>
  <si>
    <t>0M1787</t>
  </si>
  <si>
    <t>ESA Grant Match Contingency</t>
  </si>
  <si>
    <t>0M1795</t>
  </si>
  <si>
    <t>Kanaskat Natural Area Access</t>
  </si>
  <si>
    <t>0N1795</t>
  </si>
  <si>
    <t>Wilderness Rim/Lake Brewster Outlet</t>
  </si>
  <si>
    <t>0P1795</t>
  </si>
  <si>
    <t>Patterson Creek Carlton Property</t>
  </si>
  <si>
    <t>0Q1787</t>
  </si>
  <si>
    <t>F3292 Central Costs</t>
  </si>
  <si>
    <t>0Q1788</t>
  </si>
  <si>
    <t>OIRM Finance/Tech Projects</t>
  </si>
  <si>
    <t>0Q1795</t>
  </si>
  <si>
    <t>Enuwclaw Golf Course Restoration</t>
  </si>
  <si>
    <t>0R1787</t>
  </si>
  <si>
    <t>CIP Planning and Tracking</t>
  </si>
  <si>
    <t>0R1795</t>
  </si>
  <si>
    <t>324th Ave NE Culvert Replacement</t>
  </si>
  <si>
    <t>0S1795</t>
  </si>
  <si>
    <t>Clough Creek Sidiment Pond</t>
  </si>
  <si>
    <t>0T1795</t>
  </si>
  <si>
    <t>Weiss Creek Culvert Replacement</t>
  </si>
  <si>
    <t>0U1795</t>
  </si>
  <si>
    <t>Patterson Creek at 52nd</t>
  </si>
  <si>
    <t>2A1406</t>
  </si>
  <si>
    <t>WH Beacon Hill CM Pond</t>
  </si>
  <si>
    <t>2B1406</t>
  </si>
  <si>
    <t>WH Beacon Hill CM Cleanup</t>
  </si>
  <si>
    <t>2B1446</t>
  </si>
  <si>
    <t>Holmes Pt Mini Trib</t>
  </si>
  <si>
    <t>XXXXX</t>
  </si>
  <si>
    <t>Transfer to Fund 3522</t>
  </si>
  <si>
    <t>Denny Creek Watershed Management Project</t>
  </si>
  <si>
    <t>Laughing Jacobs Creek/Rainbow Ranch</t>
  </si>
  <si>
    <t>Total - Fund 3292- 2004 Proposed</t>
  </si>
  <si>
    <t>3522</t>
  </si>
  <si>
    <t>OS KC NON BND FND SUBFUND</t>
  </si>
  <si>
    <t>352200</t>
  </si>
  <si>
    <t>Open Space 3522 Non Bond Opportunity</t>
  </si>
  <si>
    <t>352201</t>
  </si>
  <si>
    <t>Open Space Grant Contingency Project</t>
  </si>
  <si>
    <t>352332</t>
  </si>
  <si>
    <t>South Fork Hamm Creek</t>
  </si>
  <si>
    <t>D03522</t>
  </si>
  <si>
    <t>OS Nonbond County Default</t>
  </si>
  <si>
    <t>352XXX</t>
  </si>
  <si>
    <t>Lewis Creek</t>
  </si>
  <si>
    <t>Cedar River Legacy</t>
  </si>
  <si>
    <t>Hylebos Critical Habitat Preservation</t>
  </si>
  <si>
    <t>Maury Island</t>
  </si>
  <si>
    <t>Juanita Woodlands</t>
  </si>
  <si>
    <t>Walker Creek Headwaters</t>
  </si>
  <si>
    <t>Judd Creek Acquisition</t>
  </si>
  <si>
    <t>Total - Fund 3522- 2004 Proposed</t>
  </si>
  <si>
    <t>Total All Funds</t>
  </si>
  <si>
    <t>Surface Water Management Capital Improvement Program</t>
  </si>
  <si>
    <t>Proposed Ordinance 2003-0462 - Section 125:</t>
  </si>
  <si>
    <t>2004 Proposed</t>
  </si>
  <si>
    <t>Attachment E, dated 11-21-03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</si>
</sst>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MS Sans Serif"/>
      <family val="2"/>
    </font>
    <font>
      <b/>
      <u val="single"/>
      <sz val="14"/>
      <name val="MS Sans Serif"/>
      <family val="2"/>
    </font>
    <font>
      <b/>
      <sz val="14"/>
      <name val="MS Sans Serif"/>
      <family val="2"/>
    </font>
    <font>
      <b/>
      <u val="single"/>
      <sz val="10"/>
      <color indexed="8"/>
      <name val="MS Sans Serif"/>
      <family val="2"/>
    </font>
    <font>
      <b/>
      <sz val="10"/>
      <name val="MS Sans Serif"/>
      <family val="2"/>
    </font>
    <font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7" fontId="1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0" xfId="15" applyNumberFormat="1" applyFont="1" applyFill="1" applyBorder="1" applyAlignment="1">
      <alignment/>
    </xf>
    <xf numFmtId="37" fontId="3" fillId="0" borderId="0" xfId="15" applyNumberFormat="1" applyFont="1" applyFill="1" applyAlignment="1">
      <alignment/>
    </xf>
    <xf numFmtId="37" fontId="3" fillId="0" borderId="0" xfId="19" applyNumberFormat="1" applyFont="1" applyFill="1" applyBorder="1">
      <alignment/>
      <protection/>
    </xf>
    <xf numFmtId="37" fontId="3" fillId="0" borderId="0" xfId="19" applyNumberFormat="1" applyFont="1" applyFill="1">
      <alignment/>
      <protection/>
    </xf>
    <xf numFmtId="37" fontId="4" fillId="0" borderId="0" xfId="0" applyNumberFormat="1" applyFont="1" applyFill="1" applyBorder="1" applyAlignment="1">
      <alignment horizontal="left" wrapText="1"/>
    </xf>
    <xf numFmtId="37" fontId="4" fillId="0" borderId="0" xfId="0" applyNumberFormat="1" applyFont="1" applyFill="1" applyBorder="1" applyAlignment="1">
      <alignment horizontal="center" wrapText="1"/>
    </xf>
    <xf numFmtId="37" fontId="5" fillId="0" borderId="1" xfId="15" applyNumberFormat="1" applyFont="1" applyFill="1" applyBorder="1" applyAlignment="1">
      <alignment horizontal="center" wrapText="1"/>
    </xf>
    <xf numFmtId="37" fontId="5" fillId="0" borderId="0" xfId="0" applyNumberFormat="1" applyFont="1" applyFill="1" applyAlignment="1">
      <alignment/>
    </xf>
    <xf numFmtId="37" fontId="1" fillId="0" borderId="0" xfId="20" applyNumberFormat="1" applyFont="1" applyFill="1" applyAlignment="1" quotePrefix="1">
      <alignment horizontal="center"/>
      <protection/>
    </xf>
    <xf numFmtId="37" fontId="1" fillId="0" borderId="0" xfId="20" applyNumberFormat="1" applyFont="1" applyFill="1" quotePrefix="1">
      <alignment/>
      <protection/>
    </xf>
    <xf numFmtId="37" fontId="1" fillId="0" borderId="2" xfId="20" applyNumberFormat="1" applyFont="1" applyFill="1" applyBorder="1" quotePrefix="1">
      <alignment/>
      <protection/>
    </xf>
    <xf numFmtId="37" fontId="1" fillId="0" borderId="2" xfId="0" applyNumberFormat="1" applyFont="1" applyFill="1" applyBorder="1" applyAlignment="1">
      <alignment/>
    </xf>
    <xf numFmtId="37" fontId="5" fillId="0" borderId="0" xfId="20" applyNumberFormat="1" applyFont="1" applyFill="1" applyAlignment="1" quotePrefix="1">
      <alignment horizontal="center"/>
      <protection/>
    </xf>
    <xf numFmtId="37" fontId="5" fillId="0" borderId="0" xfId="20" applyNumberFormat="1" applyFont="1" applyFill="1" applyAlignment="1">
      <alignment horizontal="center"/>
      <protection/>
    </xf>
    <xf numFmtId="37" fontId="5" fillId="0" borderId="0" xfId="20" applyNumberFormat="1" applyFont="1" applyFill="1" quotePrefix="1">
      <alignment/>
      <protection/>
    </xf>
    <xf numFmtId="37" fontId="5" fillId="0" borderId="2" xfId="20" applyNumberFormat="1" applyFont="1" applyFill="1" applyBorder="1">
      <alignment/>
      <protection/>
    </xf>
    <xf numFmtId="37" fontId="1" fillId="0" borderId="2" xfId="15" applyNumberFormat="1" applyFont="1" applyFill="1" applyBorder="1" applyAlignment="1" quotePrefix="1">
      <alignment/>
    </xf>
    <xf numFmtId="37" fontId="1" fillId="0" borderId="0" xfId="20" applyNumberFormat="1" applyFont="1" applyFill="1" applyAlignment="1">
      <alignment horizontal="center"/>
      <protection/>
    </xf>
    <xf numFmtId="37" fontId="1" fillId="0" borderId="0" xfId="20" applyNumberFormat="1" applyFont="1" applyFill="1">
      <alignment/>
      <protection/>
    </xf>
    <xf numFmtId="37" fontId="5" fillId="0" borderId="0" xfId="20" applyNumberFormat="1" applyFont="1" applyFill="1" applyBorder="1" applyAlignment="1" quotePrefix="1">
      <alignment horizontal="center"/>
      <protection/>
    </xf>
    <xf numFmtId="37" fontId="5" fillId="0" borderId="3" xfId="20" applyNumberFormat="1" applyFont="1" applyFill="1" applyBorder="1">
      <alignment/>
      <protection/>
    </xf>
    <xf numFmtId="37" fontId="5" fillId="0" borderId="4" xfId="20" applyNumberFormat="1" applyFont="1" applyFill="1" applyBorder="1" quotePrefix="1">
      <alignment/>
      <protection/>
    </xf>
    <xf numFmtId="37" fontId="1" fillId="0" borderId="2" xfId="15" applyNumberFormat="1" applyFont="1" applyFill="1" applyBorder="1" applyAlignment="1">
      <alignment/>
    </xf>
    <xf numFmtId="37" fontId="1" fillId="0" borderId="0" xfId="20" applyNumberFormat="1" applyFont="1" applyFill="1" applyBorder="1" applyAlignment="1">
      <alignment horizontal="center"/>
      <protection/>
    </xf>
    <xf numFmtId="37" fontId="5" fillId="0" borderId="0" xfId="20" applyNumberFormat="1" applyFont="1" applyFill="1" applyBorder="1" quotePrefix="1">
      <alignment/>
      <protection/>
    </xf>
    <xf numFmtId="37" fontId="1" fillId="0" borderId="0" xfId="20" applyNumberFormat="1" applyFont="1" applyFill="1" applyBorder="1" applyAlignment="1" quotePrefix="1">
      <alignment horizontal="center"/>
      <protection/>
    </xf>
    <xf numFmtId="37" fontId="1" fillId="0" borderId="0" xfId="20" applyNumberFormat="1" applyFont="1" applyFill="1" applyBorder="1" quotePrefix="1">
      <alignment/>
      <protection/>
    </xf>
    <xf numFmtId="37" fontId="1" fillId="0" borderId="0" xfId="20" applyNumberFormat="1" applyFont="1" applyFill="1" applyBorder="1">
      <alignment/>
      <protection/>
    </xf>
    <xf numFmtId="37" fontId="1" fillId="0" borderId="2" xfId="20" applyNumberFormat="1" applyFont="1" applyFill="1" applyBorder="1">
      <alignment/>
      <protection/>
    </xf>
    <xf numFmtId="37" fontId="5" fillId="0" borderId="4" xfId="20" applyNumberFormat="1" applyFont="1" applyFill="1" applyBorder="1">
      <alignment/>
      <protection/>
    </xf>
    <xf numFmtId="37" fontId="6" fillId="0" borderId="0" xfId="0" applyNumberFormat="1" applyFont="1" applyFill="1" applyBorder="1" applyAlignment="1">
      <alignment horizontal="left"/>
    </xf>
    <xf numFmtId="37" fontId="6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 horizontal="left"/>
    </xf>
    <xf numFmtId="37" fontId="1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dopted attachment 4" xfId="19"/>
    <cellStyle name="Normal_SWM Exec Propose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7.00390625" style="1" customWidth="1"/>
    <col min="2" max="2" width="9.421875" style="1" customWidth="1"/>
    <col min="3" max="3" width="35.00390625" style="1" customWidth="1"/>
    <col min="4" max="4" width="15.8515625" style="1" customWidth="1"/>
    <col min="5" max="6" width="12.28125" style="1" bestFit="1" customWidth="1"/>
    <col min="7" max="10" width="11.140625" style="1" bestFit="1" customWidth="1"/>
    <col min="11" max="11" width="12.28125" style="1" customWidth="1"/>
    <col min="12" max="16384" width="9.140625" style="1" customWidth="1"/>
  </cols>
  <sheetData>
    <row r="1" spans="1:2" ht="12.75">
      <c r="A1" s="34" t="s">
        <v>196</v>
      </c>
      <c r="B1" s="35"/>
    </row>
    <row r="2" spans="1:2" ht="12.75">
      <c r="A2" s="36" t="s">
        <v>193</v>
      </c>
      <c r="B2" s="35"/>
    </row>
    <row r="3" spans="1:2" ht="12.75">
      <c r="A3" s="34" t="s">
        <v>194</v>
      </c>
      <c r="B3" s="37"/>
    </row>
    <row r="4" spans="1:9" s="7" customFormat="1" ht="6" customHeight="1">
      <c r="A4" s="2"/>
      <c r="B4" s="3"/>
      <c r="C4" s="3"/>
      <c r="D4" s="4"/>
      <c r="E4" s="4"/>
      <c r="F4" s="4"/>
      <c r="G4" s="4"/>
      <c r="H4" s="5"/>
      <c r="I4" s="6"/>
    </row>
    <row r="5" spans="1:11" s="11" customFormat="1" ht="28.5" customHeight="1">
      <c r="A5" s="8" t="s">
        <v>0</v>
      </c>
      <c r="B5" s="9" t="s">
        <v>1</v>
      </c>
      <c r="C5" s="9" t="s">
        <v>2</v>
      </c>
      <c r="D5" s="9" t="s">
        <v>195</v>
      </c>
      <c r="E5" s="10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</row>
    <row r="6" spans="1:11" ht="12.75">
      <c r="A6" s="12"/>
      <c r="B6" s="12"/>
      <c r="C6" s="13"/>
      <c r="D6" s="15"/>
      <c r="F6" s="14"/>
      <c r="G6" s="14"/>
      <c r="H6" s="14"/>
      <c r="I6" s="14"/>
      <c r="J6" s="14"/>
      <c r="K6" s="14"/>
    </row>
    <row r="7" spans="1:11" ht="12.75">
      <c r="A7" s="16" t="s">
        <v>10</v>
      </c>
      <c r="B7" s="17"/>
      <c r="C7" s="18" t="s">
        <v>11</v>
      </c>
      <c r="D7" s="15"/>
      <c r="F7" s="19"/>
      <c r="G7" s="19"/>
      <c r="H7" s="19"/>
      <c r="I7" s="19"/>
      <c r="J7" s="19"/>
      <c r="K7" s="19"/>
    </row>
    <row r="8" spans="1:11" ht="12.75">
      <c r="A8" s="12"/>
      <c r="B8" s="12" t="s">
        <v>12</v>
      </c>
      <c r="C8" s="13" t="s">
        <v>13</v>
      </c>
      <c r="D8" s="20">
        <v>75000</v>
      </c>
      <c r="E8" s="1">
        <f>D8</f>
        <v>75000</v>
      </c>
      <c r="F8" s="20">
        <v>200000</v>
      </c>
      <c r="G8" s="20">
        <v>200000</v>
      </c>
      <c r="H8" s="20">
        <v>200000</v>
      </c>
      <c r="I8" s="20">
        <v>200000</v>
      </c>
      <c r="J8" s="20">
        <v>200000</v>
      </c>
      <c r="K8" s="20">
        <f>SUM(E8:J8)</f>
        <v>1075000</v>
      </c>
    </row>
    <row r="9" spans="1:11" ht="12.75">
      <c r="A9" s="12"/>
      <c r="B9" s="12" t="s">
        <v>14</v>
      </c>
      <c r="C9" s="13" t="s">
        <v>15</v>
      </c>
      <c r="D9" s="20">
        <v>40000</v>
      </c>
      <c r="E9" s="1">
        <f aca="true" t="shared" si="0" ref="E9:E72">D9</f>
        <v>40000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f aca="true" t="shared" si="1" ref="K9:K73">SUM(E9:J9)</f>
        <v>40000</v>
      </c>
    </row>
    <row r="10" spans="1:11" ht="12.75">
      <c r="A10" s="12"/>
      <c r="B10" s="12" t="s">
        <v>16</v>
      </c>
      <c r="C10" s="13" t="s">
        <v>17</v>
      </c>
      <c r="D10" s="20">
        <f>-200000+250000</f>
        <v>50000</v>
      </c>
      <c r="E10" s="1">
        <f t="shared" si="0"/>
        <v>50000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f t="shared" si="1"/>
        <v>50000</v>
      </c>
    </row>
    <row r="11" spans="1:11" ht="12.75">
      <c r="A11" s="12"/>
      <c r="B11" s="12" t="s">
        <v>18</v>
      </c>
      <c r="C11" s="13" t="s">
        <v>19</v>
      </c>
      <c r="D11" s="20">
        <v>0</v>
      </c>
      <c r="E11" s="1">
        <f t="shared" si="0"/>
        <v>0</v>
      </c>
      <c r="F11" s="20">
        <v>25000</v>
      </c>
      <c r="G11" s="20">
        <v>0</v>
      </c>
      <c r="H11" s="20">
        <v>0</v>
      </c>
      <c r="I11" s="20">
        <v>0</v>
      </c>
      <c r="J11" s="20">
        <v>0</v>
      </c>
      <c r="K11" s="20">
        <f t="shared" si="1"/>
        <v>25000</v>
      </c>
    </row>
    <row r="12" spans="1:11" ht="12.75">
      <c r="A12" s="12"/>
      <c r="B12" s="12" t="s">
        <v>20</v>
      </c>
      <c r="C12" s="13" t="s">
        <v>21</v>
      </c>
      <c r="D12" s="20">
        <v>-252589</v>
      </c>
      <c r="E12" s="1">
        <f t="shared" si="0"/>
        <v>-252589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f t="shared" si="1"/>
        <v>-252589</v>
      </c>
    </row>
    <row r="13" spans="1:11" ht="12.75">
      <c r="A13" s="12"/>
      <c r="B13" s="12" t="s">
        <v>22</v>
      </c>
      <c r="C13" s="13" t="s">
        <v>23</v>
      </c>
      <c r="D13" s="20">
        <v>-744228</v>
      </c>
      <c r="E13" s="1">
        <f t="shared" si="0"/>
        <v>-744228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f t="shared" si="1"/>
        <v>-744228</v>
      </c>
    </row>
    <row r="14" spans="1:11" ht="12.75">
      <c r="A14" s="12"/>
      <c r="B14" s="12" t="s">
        <v>24</v>
      </c>
      <c r="C14" s="13" t="s">
        <v>25</v>
      </c>
      <c r="D14" s="20">
        <v>0</v>
      </c>
      <c r="E14" s="1">
        <f t="shared" si="0"/>
        <v>0</v>
      </c>
      <c r="F14" s="20">
        <v>75000</v>
      </c>
      <c r="G14" s="20">
        <v>75000</v>
      </c>
      <c r="H14" s="20">
        <v>130000</v>
      </c>
      <c r="I14" s="20">
        <v>150000</v>
      </c>
      <c r="J14" s="20">
        <v>350000</v>
      </c>
      <c r="K14" s="20">
        <f t="shared" si="1"/>
        <v>780000</v>
      </c>
    </row>
    <row r="15" spans="1:11" ht="12.75">
      <c r="A15" s="12"/>
      <c r="B15" s="12" t="s">
        <v>26</v>
      </c>
      <c r="C15" s="13" t="s">
        <v>27</v>
      </c>
      <c r="D15" s="20">
        <v>592589</v>
      </c>
      <c r="E15" s="1">
        <f t="shared" si="0"/>
        <v>592589</v>
      </c>
      <c r="F15" s="20">
        <v>350000</v>
      </c>
      <c r="G15" s="20">
        <v>350000</v>
      </c>
      <c r="H15" s="20">
        <v>350000</v>
      </c>
      <c r="I15" s="20">
        <v>350000</v>
      </c>
      <c r="J15" s="20">
        <v>350000</v>
      </c>
      <c r="K15" s="20">
        <f t="shared" si="1"/>
        <v>2342589</v>
      </c>
    </row>
    <row r="16" spans="1:11" ht="12.75">
      <c r="A16" s="12"/>
      <c r="B16" s="21" t="s">
        <v>28</v>
      </c>
      <c r="C16" s="22" t="s">
        <v>29</v>
      </c>
      <c r="D16" s="20">
        <v>90000</v>
      </c>
      <c r="E16" s="1">
        <f t="shared" si="0"/>
        <v>90000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f t="shared" si="1"/>
        <v>90000</v>
      </c>
    </row>
    <row r="17" spans="1:11" ht="12.75">
      <c r="A17" s="12"/>
      <c r="B17" s="12" t="s">
        <v>30</v>
      </c>
      <c r="C17" s="13" t="s">
        <v>31</v>
      </c>
      <c r="D17" s="20">
        <v>400000</v>
      </c>
      <c r="E17" s="1">
        <f t="shared" si="0"/>
        <v>400000</v>
      </c>
      <c r="F17" s="20">
        <v>338000</v>
      </c>
      <c r="G17" s="20">
        <v>150000</v>
      </c>
      <c r="H17" s="20">
        <v>0</v>
      </c>
      <c r="I17" s="20">
        <v>0</v>
      </c>
      <c r="J17" s="20">
        <v>0</v>
      </c>
      <c r="K17" s="20">
        <f t="shared" si="1"/>
        <v>888000</v>
      </c>
    </row>
    <row r="18" spans="1:11" ht="12.75">
      <c r="A18" s="12"/>
      <c r="B18" s="12" t="s">
        <v>32</v>
      </c>
      <c r="C18" s="13" t="s">
        <v>33</v>
      </c>
      <c r="D18" s="20">
        <v>172000</v>
      </c>
      <c r="E18" s="1">
        <f t="shared" si="0"/>
        <v>172000</v>
      </c>
      <c r="F18" s="20">
        <v>100000</v>
      </c>
      <c r="G18" s="20">
        <v>100000</v>
      </c>
      <c r="H18" s="20">
        <v>100000</v>
      </c>
      <c r="I18" s="20">
        <v>100000</v>
      </c>
      <c r="J18" s="20">
        <v>100000</v>
      </c>
      <c r="K18" s="20">
        <f t="shared" si="1"/>
        <v>672000</v>
      </c>
    </row>
    <row r="19" spans="1:11" ht="12.75">
      <c r="A19" s="12"/>
      <c r="B19" s="12" t="s">
        <v>34</v>
      </c>
      <c r="C19" s="13" t="s">
        <v>35</v>
      </c>
      <c r="D19" s="20">
        <v>0</v>
      </c>
      <c r="E19" s="1">
        <f t="shared" si="0"/>
        <v>0</v>
      </c>
      <c r="F19" s="20">
        <f>100000-10000</f>
        <v>90000</v>
      </c>
      <c r="G19" s="20">
        <v>50000</v>
      </c>
      <c r="H19" s="20">
        <v>50000</v>
      </c>
      <c r="I19" s="20">
        <v>50000</v>
      </c>
      <c r="J19" s="20">
        <v>50000</v>
      </c>
      <c r="K19" s="20">
        <f t="shared" si="1"/>
        <v>290000</v>
      </c>
    </row>
    <row r="20" spans="1:11" ht="12.75">
      <c r="A20" s="12"/>
      <c r="B20" s="12" t="s">
        <v>36</v>
      </c>
      <c r="C20" s="13" t="s">
        <v>37</v>
      </c>
      <c r="D20" s="20">
        <v>175000</v>
      </c>
      <c r="E20" s="1">
        <f t="shared" si="0"/>
        <v>175000</v>
      </c>
      <c r="F20" s="20">
        <v>200000</v>
      </c>
      <c r="G20" s="20">
        <v>200000</v>
      </c>
      <c r="H20" s="20">
        <v>200000</v>
      </c>
      <c r="I20" s="20">
        <v>200000</v>
      </c>
      <c r="J20" s="20">
        <v>200000</v>
      </c>
      <c r="K20" s="20">
        <f t="shared" si="1"/>
        <v>1175000</v>
      </c>
    </row>
    <row r="21" spans="1:11" ht="12.75">
      <c r="A21" s="12"/>
      <c r="B21" s="12" t="s">
        <v>38</v>
      </c>
      <c r="C21" s="13" t="s">
        <v>39</v>
      </c>
      <c r="D21" s="20">
        <v>250000</v>
      </c>
      <c r="E21" s="1">
        <f t="shared" si="0"/>
        <v>250000</v>
      </c>
      <c r="F21" s="20">
        <v>130000</v>
      </c>
      <c r="G21" s="20">
        <v>130000</v>
      </c>
      <c r="H21" s="20">
        <v>130000</v>
      </c>
      <c r="I21" s="20">
        <v>130000</v>
      </c>
      <c r="J21" s="20">
        <v>130000</v>
      </c>
      <c r="K21" s="20">
        <f t="shared" si="1"/>
        <v>900000</v>
      </c>
    </row>
    <row r="22" spans="1:11" ht="12.75">
      <c r="A22" s="12"/>
      <c r="B22" s="12" t="s">
        <v>40</v>
      </c>
      <c r="C22" s="13" t="s">
        <v>41</v>
      </c>
      <c r="D22" s="20">
        <v>50000</v>
      </c>
      <c r="E22" s="1">
        <f t="shared" si="0"/>
        <v>50000</v>
      </c>
      <c r="F22" s="20">
        <f>65000-15000</f>
        <v>50000</v>
      </c>
      <c r="G22" s="20">
        <v>65000</v>
      </c>
      <c r="H22" s="20">
        <v>65000</v>
      </c>
      <c r="I22" s="20">
        <v>65000</v>
      </c>
      <c r="J22" s="20">
        <v>65000</v>
      </c>
      <c r="K22" s="20">
        <f t="shared" si="1"/>
        <v>360000</v>
      </c>
    </row>
    <row r="23" spans="1:11" ht="12.75">
      <c r="A23" s="12"/>
      <c r="B23" s="12" t="s">
        <v>42</v>
      </c>
      <c r="C23" s="13" t="s">
        <v>43</v>
      </c>
      <c r="D23" s="20">
        <v>25000</v>
      </c>
      <c r="E23" s="1">
        <f t="shared" si="0"/>
        <v>25000</v>
      </c>
      <c r="F23" s="20">
        <v>25000</v>
      </c>
      <c r="G23" s="20">
        <v>25000</v>
      </c>
      <c r="H23" s="20">
        <v>25000</v>
      </c>
      <c r="I23" s="20">
        <v>25000</v>
      </c>
      <c r="J23" s="20">
        <v>25000</v>
      </c>
      <c r="K23" s="20">
        <f t="shared" si="1"/>
        <v>150000</v>
      </c>
    </row>
    <row r="24" spans="1:11" ht="12.75">
      <c r="A24" s="12"/>
      <c r="B24" s="12" t="s">
        <v>44</v>
      </c>
      <c r="C24" s="13" t="s">
        <v>45</v>
      </c>
      <c r="D24" s="20">
        <v>80000</v>
      </c>
      <c r="E24" s="1">
        <f t="shared" si="0"/>
        <v>80000</v>
      </c>
      <c r="F24" s="20">
        <v>100000</v>
      </c>
      <c r="G24" s="20">
        <v>100000</v>
      </c>
      <c r="H24" s="20">
        <v>100000</v>
      </c>
      <c r="I24" s="20">
        <v>100000</v>
      </c>
      <c r="J24" s="20">
        <v>100000</v>
      </c>
      <c r="K24" s="20">
        <f t="shared" si="1"/>
        <v>580000</v>
      </c>
    </row>
    <row r="25" spans="1:11" ht="12.75">
      <c r="A25" s="12"/>
      <c r="B25" s="12" t="s">
        <v>46</v>
      </c>
      <c r="C25" s="13" t="s">
        <v>47</v>
      </c>
      <c r="D25" s="20">
        <v>248000</v>
      </c>
      <c r="E25" s="1">
        <f t="shared" si="0"/>
        <v>248000</v>
      </c>
      <c r="F25" s="20">
        <f>250000-30000</f>
        <v>220000</v>
      </c>
      <c r="G25" s="20">
        <v>250000</v>
      </c>
      <c r="H25" s="20">
        <v>250000</v>
      </c>
      <c r="I25" s="20">
        <v>250000</v>
      </c>
      <c r="J25" s="20">
        <v>250000</v>
      </c>
      <c r="K25" s="20">
        <f t="shared" si="1"/>
        <v>1468000</v>
      </c>
    </row>
    <row r="26" spans="1:11" ht="12.75">
      <c r="A26" s="12"/>
      <c r="B26" s="12" t="s">
        <v>48</v>
      </c>
      <c r="C26" s="13" t="s">
        <v>49</v>
      </c>
      <c r="D26" s="20">
        <v>400000</v>
      </c>
      <c r="E26" s="1">
        <f t="shared" si="0"/>
        <v>400000</v>
      </c>
      <c r="F26" s="20">
        <v>800000</v>
      </c>
      <c r="G26" s="20">
        <v>800000</v>
      </c>
      <c r="H26" s="20">
        <v>800000</v>
      </c>
      <c r="I26" s="20">
        <v>800000</v>
      </c>
      <c r="J26" s="20">
        <v>800000</v>
      </c>
      <c r="K26" s="20">
        <f t="shared" si="1"/>
        <v>4400000</v>
      </c>
    </row>
    <row r="27" spans="1:11" ht="12.75">
      <c r="A27" s="12"/>
      <c r="B27" s="12" t="s">
        <v>50</v>
      </c>
      <c r="C27" s="13" t="s">
        <v>51</v>
      </c>
      <c r="D27" s="20">
        <v>325000</v>
      </c>
      <c r="E27" s="1">
        <f t="shared" si="0"/>
        <v>325000</v>
      </c>
      <c r="F27" s="20">
        <f>350000-25000</f>
        <v>325000</v>
      </c>
      <c r="G27" s="20">
        <v>350000</v>
      </c>
      <c r="H27" s="20">
        <v>350000</v>
      </c>
      <c r="I27" s="20">
        <v>350000</v>
      </c>
      <c r="J27" s="20">
        <v>350000</v>
      </c>
      <c r="K27" s="20">
        <f t="shared" si="1"/>
        <v>2050000</v>
      </c>
    </row>
    <row r="28" spans="1:11" ht="12.75">
      <c r="A28" s="12"/>
      <c r="B28" s="12" t="s">
        <v>52</v>
      </c>
      <c r="C28" s="13" t="s">
        <v>53</v>
      </c>
      <c r="D28" s="20">
        <v>140000</v>
      </c>
      <c r="E28" s="1">
        <f t="shared" si="0"/>
        <v>140000</v>
      </c>
      <c r="F28" s="20">
        <v>140000</v>
      </c>
      <c r="G28" s="20">
        <v>140000</v>
      </c>
      <c r="H28" s="20">
        <v>140000</v>
      </c>
      <c r="I28" s="20">
        <v>140000</v>
      </c>
      <c r="J28" s="20">
        <v>140000</v>
      </c>
      <c r="K28" s="20">
        <f t="shared" si="1"/>
        <v>840000</v>
      </c>
    </row>
    <row r="29" spans="1:11" ht="12.75">
      <c r="A29" s="12"/>
      <c r="B29" s="12" t="s">
        <v>54</v>
      </c>
      <c r="C29" s="13" t="s">
        <v>55</v>
      </c>
      <c r="D29" s="20">
        <v>38000</v>
      </c>
      <c r="E29" s="1">
        <f t="shared" si="0"/>
        <v>38000</v>
      </c>
      <c r="F29" s="20">
        <v>50000</v>
      </c>
      <c r="G29" s="20">
        <v>50000</v>
      </c>
      <c r="H29" s="20">
        <v>50000</v>
      </c>
      <c r="I29" s="20">
        <v>50000</v>
      </c>
      <c r="J29" s="20">
        <v>50000</v>
      </c>
      <c r="K29" s="20">
        <f t="shared" si="1"/>
        <v>288000</v>
      </c>
    </row>
    <row r="30" spans="1:11" ht="12.75">
      <c r="A30" s="12"/>
      <c r="B30" s="12" t="s">
        <v>56</v>
      </c>
      <c r="C30" s="13" t="s">
        <v>57</v>
      </c>
      <c r="D30" s="20">
        <v>80000</v>
      </c>
      <c r="E30" s="1">
        <f t="shared" si="0"/>
        <v>80000</v>
      </c>
      <c r="F30" s="20">
        <f>80000-10000</f>
        <v>70000</v>
      </c>
      <c r="G30" s="20">
        <v>80000</v>
      </c>
      <c r="H30" s="20">
        <v>80000</v>
      </c>
      <c r="I30" s="20">
        <v>80000</v>
      </c>
      <c r="J30" s="20">
        <v>80000</v>
      </c>
      <c r="K30" s="20">
        <f t="shared" si="1"/>
        <v>470000</v>
      </c>
    </row>
    <row r="31" spans="1:11" ht="12.75">
      <c r="A31" s="12"/>
      <c r="B31" s="12" t="s">
        <v>58</v>
      </c>
      <c r="C31" s="13" t="s">
        <v>59</v>
      </c>
      <c r="D31" s="20">
        <v>25000</v>
      </c>
      <c r="E31" s="1">
        <f t="shared" si="0"/>
        <v>25000</v>
      </c>
      <c r="F31" s="20">
        <v>10000</v>
      </c>
      <c r="G31" s="20">
        <v>20000</v>
      </c>
      <c r="H31" s="20">
        <v>20000</v>
      </c>
      <c r="I31" s="20">
        <v>20000</v>
      </c>
      <c r="J31" s="20">
        <v>20000</v>
      </c>
      <c r="K31" s="20">
        <f t="shared" si="1"/>
        <v>115000</v>
      </c>
    </row>
    <row r="32" spans="1:11" ht="12.75">
      <c r="A32" s="12"/>
      <c r="B32" s="12" t="s">
        <v>60</v>
      </c>
      <c r="C32" s="13" t="s">
        <v>61</v>
      </c>
      <c r="D32" s="20">
        <v>75000</v>
      </c>
      <c r="E32" s="1">
        <f t="shared" si="0"/>
        <v>75000</v>
      </c>
      <c r="F32" s="20">
        <v>100000</v>
      </c>
      <c r="G32" s="20">
        <v>100000</v>
      </c>
      <c r="H32" s="20">
        <v>100000</v>
      </c>
      <c r="I32" s="20">
        <v>100000</v>
      </c>
      <c r="J32" s="20">
        <v>100000</v>
      </c>
      <c r="K32" s="20">
        <f t="shared" si="1"/>
        <v>575000</v>
      </c>
    </row>
    <row r="33" spans="1:11" ht="12.75">
      <c r="A33" s="12"/>
      <c r="B33" s="12" t="s">
        <v>62</v>
      </c>
      <c r="C33" s="13" t="s">
        <v>63</v>
      </c>
      <c r="D33" s="20">
        <v>160000</v>
      </c>
      <c r="E33" s="1">
        <f t="shared" si="0"/>
        <v>160000</v>
      </c>
      <c r="F33" s="20">
        <v>200000</v>
      </c>
      <c r="G33" s="20">
        <v>200000</v>
      </c>
      <c r="H33" s="20">
        <v>200000</v>
      </c>
      <c r="I33" s="20">
        <v>200000</v>
      </c>
      <c r="J33" s="20">
        <v>200000</v>
      </c>
      <c r="K33" s="20">
        <f t="shared" si="1"/>
        <v>1160000</v>
      </c>
    </row>
    <row r="34" spans="1:11" ht="12.75">
      <c r="A34" s="12"/>
      <c r="B34" s="12" t="s">
        <v>64</v>
      </c>
      <c r="C34" s="13" t="s">
        <v>65</v>
      </c>
      <c r="D34" s="20">
        <v>-50000</v>
      </c>
      <c r="E34" s="1">
        <f t="shared" si="0"/>
        <v>-50000</v>
      </c>
      <c r="F34" s="20">
        <v>150000</v>
      </c>
      <c r="G34" s="20">
        <v>150000</v>
      </c>
      <c r="H34" s="20">
        <v>150000</v>
      </c>
      <c r="I34" s="20">
        <v>150000</v>
      </c>
      <c r="J34" s="20">
        <v>150000</v>
      </c>
      <c r="K34" s="20">
        <f t="shared" si="1"/>
        <v>700000</v>
      </c>
    </row>
    <row r="35" spans="1:11" ht="12.75">
      <c r="A35" s="12"/>
      <c r="B35" s="12" t="s">
        <v>66</v>
      </c>
      <c r="C35" s="13" t="s">
        <v>67</v>
      </c>
      <c r="D35" s="20">
        <f>330000-100000</f>
        <v>230000</v>
      </c>
      <c r="E35" s="1">
        <f t="shared" si="0"/>
        <v>230000</v>
      </c>
      <c r="F35" s="20">
        <v>150500</v>
      </c>
      <c r="G35" s="20">
        <v>150500</v>
      </c>
      <c r="H35" s="20">
        <v>150500</v>
      </c>
      <c r="I35" s="20">
        <v>150500</v>
      </c>
      <c r="J35" s="20">
        <v>150500</v>
      </c>
      <c r="K35" s="20">
        <f t="shared" si="1"/>
        <v>982500</v>
      </c>
    </row>
    <row r="36" spans="1:11" ht="12.75">
      <c r="A36" s="12"/>
      <c r="B36" s="12" t="s">
        <v>68</v>
      </c>
      <c r="C36" s="13" t="s">
        <v>69</v>
      </c>
      <c r="D36" s="20">
        <v>194500</v>
      </c>
      <c r="E36" s="1">
        <f t="shared" si="0"/>
        <v>194500</v>
      </c>
      <c r="F36" s="20">
        <v>90000</v>
      </c>
      <c r="G36" s="20">
        <v>90000</v>
      </c>
      <c r="H36" s="20">
        <v>90000</v>
      </c>
      <c r="I36" s="20">
        <v>90000</v>
      </c>
      <c r="J36" s="20">
        <v>90000</v>
      </c>
      <c r="K36" s="20">
        <f t="shared" si="1"/>
        <v>644500</v>
      </c>
    </row>
    <row r="37" spans="1:11" ht="12.75">
      <c r="A37" s="12"/>
      <c r="B37" s="12" t="s">
        <v>70</v>
      </c>
      <c r="C37" s="13" t="s">
        <v>71</v>
      </c>
      <c r="D37" s="20">
        <v>320000</v>
      </c>
      <c r="E37" s="1">
        <f t="shared" si="0"/>
        <v>320000</v>
      </c>
      <c r="F37" s="20">
        <v>300000</v>
      </c>
      <c r="G37" s="20">
        <v>300000</v>
      </c>
      <c r="H37" s="20">
        <v>300000</v>
      </c>
      <c r="I37" s="20">
        <v>300000</v>
      </c>
      <c r="J37" s="20">
        <v>300000</v>
      </c>
      <c r="K37" s="20">
        <f t="shared" si="1"/>
        <v>1820000</v>
      </c>
    </row>
    <row r="38" spans="1:11" ht="12.75">
      <c r="A38" s="12"/>
      <c r="B38" s="12" t="s">
        <v>72</v>
      </c>
      <c r="C38" s="13" t="s">
        <v>73</v>
      </c>
      <c r="D38" s="20">
        <v>100000</v>
      </c>
      <c r="E38" s="1">
        <f t="shared" si="0"/>
        <v>100000</v>
      </c>
      <c r="F38" s="20">
        <v>100000</v>
      </c>
      <c r="G38" s="20">
        <v>100000</v>
      </c>
      <c r="H38" s="20">
        <v>100000</v>
      </c>
      <c r="I38" s="20">
        <v>100000</v>
      </c>
      <c r="J38" s="20">
        <v>100000</v>
      </c>
      <c r="K38" s="20">
        <f t="shared" si="1"/>
        <v>600000</v>
      </c>
    </row>
    <row r="39" spans="1:11" ht="12.75">
      <c r="A39" s="12"/>
      <c r="B39" s="12" t="s">
        <v>74</v>
      </c>
      <c r="C39" s="13" t="s">
        <v>75</v>
      </c>
      <c r="D39" s="20">
        <v>0</v>
      </c>
      <c r="E39" s="1">
        <f t="shared" si="0"/>
        <v>0</v>
      </c>
      <c r="F39" s="20">
        <v>0</v>
      </c>
      <c r="G39" s="20">
        <v>50000</v>
      </c>
      <c r="H39" s="20">
        <v>0</v>
      </c>
      <c r="I39" s="20">
        <v>0</v>
      </c>
      <c r="J39" s="20">
        <v>0</v>
      </c>
      <c r="K39" s="20">
        <f t="shared" si="1"/>
        <v>50000</v>
      </c>
    </row>
    <row r="40" spans="1:11" ht="12.75">
      <c r="A40" s="12"/>
      <c r="B40" s="12" t="s">
        <v>76</v>
      </c>
      <c r="C40" s="13" t="s">
        <v>77</v>
      </c>
      <c r="D40" s="20">
        <v>-215000</v>
      </c>
      <c r="E40" s="1">
        <f t="shared" si="0"/>
        <v>-215000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1"/>
        <v>-215000</v>
      </c>
    </row>
    <row r="41" spans="1:11" ht="12.75">
      <c r="A41" s="12"/>
      <c r="B41" s="12" t="s">
        <v>78</v>
      </c>
      <c r="C41" s="13" t="s">
        <v>79</v>
      </c>
      <c r="D41" s="20">
        <v>-70234</v>
      </c>
      <c r="E41" s="1">
        <f t="shared" si="0"/>
        <v>-70234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 t="shared" si="1"/>
        <v>-70234</v>
      </c>
    </row>
    <row r="42" spans="1:11" ht="12.75">
      <c r="A42" s="12"/>
      <c r="B42" s="12" t="s">
        <v>80</v>
      </c>
      <c r="C42" s="13" t="s">
        <v>81</v>
      </c>
      <c r="D42" s="20">
        <v>-30942</v>
      </c>
      <c r="E42" s="1">
        <f t="shared" si="0"/>
        <v>-30942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f t="shared" si="1"/>
        <v>-30942</v>
      </c>
    </row>
    <row r="43" spans="1:11" ht="12.75">
      <c r="A43" s="12"/>
      <c r="B43" s="12" t="s">
        <v>82</v>
      </c>
      <c r="C43" s="13" t="s">
        <v>83</v>
      </c>
      <c r="D43" s="20">
        <v>30000</v>
      </c>
      <c r="E43" s="1">
        <f t="shared" si="0"/>
        <v>30000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f t="shared" si="1"/>
        <v>30000</v>
      </c>
    </row>
    <row r="44" spans="1:11" ht="12.75">
      <c r="A44" s="12"/>
      <c r="B44" s="12" t="s">
        <v>84</v>
      </c>
      <c r="C44" s="13" t="s">
        <v>85</v>
      </c>
      <c r="D44" s="20">
        <v>200000</v>
      </c>
      <c r="E44" s="1">
        <f t="shared" si="0"/>
        <v>200000</v>
      </c>
      <c r="F44" s="20">
        <v>200000</v>
      </c>
      <c r="G44" s="20">
        <v>200000</v>
      </c>
      <c r="H44" s="20">
        <v>200000</v>
      </c>
      <c r="I44" s="20">
        <v>200000</v>
      </c>
      <c r="J44" s="20">
        <v>0</v>
      </c>
      <c r="K44" s="20">
        <f t="shared" si="1"/>
        <v>1000000</v>
      </c>
    </row>
    <row r="45" spans="1:11" ht="12.75">
      <c r="A45" s="12"/>
      <c r="B45" s="12" t="s">
        <v>86</v>
      </c>
      <c r="C45" s="13" t="s">
        <v>87</v>
      </c>
      <c r="D45" s="20">
        <f>215000+100000</f>
        <v>315000</v>
      </c>
      <c r="E45" s="1">
        <f t="shared" si="0"/>
        <v>315000</v>
      </c>
      <c r="F45" s="20">
        <v>50000</v>
      </c>
      <c r="G45" s="20">
        <v>50000</v>
      </c>
      <c r="H45" s="20">
        <v>50000</v>
      </c>
      <c r="I45" s="20">
        <v>50000</v>
      </c>
      <c r="J45" s="20">
        <v>50000</v>
      </c>
      <c r="K45" s="20">
        <f t="shared" si="1"/>
        <v>565000</v>
      </c>
    </row>
    <row r="46" spans="1:11" ht="12.75">
      <c r="A46" s="12"/>
      <c r="B46" s="12" t="s">
        <v>88</v>
      </c>
      <c r="C46" s="13" t="s">
        <v>89</v>
      </c>
      <c r="D46" s="20">
        <v>67000</v>
      </c>
      <c r="E46" s="1">
        <f t="shared" si="0"/>
        <v>67000</v>
      </c>
      <c r="F46" s="20">
        <v>50000</v>
      </c>
      <c r="G46" s="20">
        <v>50000</v>
      </c>
      <c r="H46" s="20">
        <v>50000</v>
      </c>
      <c r="I46" s="20">
        <v>50000</v>
      </c>
      <c r="J46" s="20">
        <v>50000</v>
      </c>
      <c r="K46" s="20">
        <f t="shared" si="1"/>
        <v>317000</v>
      </c>
    </row>
    <row r="47" spans="1:11" ht="12.75">
      <c r="A47" s="12"/>
      <c r="B47" s="12" t="s">
        <v>90</v>
      </c>
      <c r="C47" s="13" t="s">
        <v>91</v>
      </c>
      <c r="D47" s="20">
        <v>0</v>
      </c>
      <c r="E47" s="1">
        <f t="shared" si="0"/>
        <v>0</v>
      </c>
      <c r="F47" s="20">
        <v>17500</v>
      </c>
      <c r="G47" s="20">
        <v>32500</v>
      </c>
      <c r="H47" s="20">
        <v>0</v>
      </c>
      <c r="I47" s="20">
        <v>0</v>
      </c>
      <c r="J47" s="20">
        <v>0</v>
      </c>
      <c r="K47" s="20">
        <f t="shared" si="1"/>
        <v>50000</v>
      </c>
    </row>
    <row r="48" spans="1:11" ht="12.75">
      <c r="A48" s="12"/>
      <c r="B48" s="12" t="s">
        <v>92</v>
      </c>
      <c r="C48" s="13" t="s">
        <v>93</v>
      </c>
      <c r="D48" s="20">
        <v>170000</v>
      </c>
      <c r="E48" s="1">
        <f t="shared" si="0"/>
        <v>170000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"/>
        <v>170000</v>
      </c>
    </row>
    <row r="49" spans="1:11" ht="12.75">
      <c r="A49" s="12"/>
      <c r="B49" s="12" t="s">
        <v>94</v>
      </c>
      <c r="C49" s="13" t="s">
        <v>95</v>
      </c>
      <c r="D49" s="20">
        <v>0</v>
      </c>
      <c r="E49" s="1">
        <f t="shared" si="0"/>
        <v>0</v>
      </c>
      <c r="F49" s="20">
        <v>50000</v>
      </c>
      <c r="G49" s="20">
        <v>50000</v>
      </c>
      <c r="H49" s="20">
        <v>75000</v>
      </c>
      <c r="I49" s="20">
        <v>150000</v>
      </c>
      <c r="J49" s="20">
        <v>200000</v>
      </c>
      <c r="K49" s="20">
        <f t="shared" si="1"/>
        <v>525000</v>
      </c>
    </row>
    <row r="50" spans="1:11" ht="12.75">
      <c r="A50" s="12"/>
      <c r="B50" s="12" t="s">
        <v>96</v>
      </c>
      <c r="C50" s="13" t="s">
        <v>97</v>
      </c>
      <c r="D50" s="20">
        <v>50000</v>
      </c>
      <c r="E50" s="1">
        <f t="shared" si="0"/>
        <v>50000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"/>
        <v>50000</v>
      </c>
    </row>
    <row r="51" spans="1:11" ht="12.75">
      <c r="A51" s="12"/>
      <c r="B51" s="12" t="s">
        <v>98</v>
      </c>
      <c r="C51" s="13" t="s">
        <v>99</v>
      </c>
      <c r="D51" s="20">
        <v>233000</v>
      </c>
      <c r="E51" s="1">
        <f t="shared" si="0"/>
        <v>233000</v>
      </c>
      <c r="F51" s="20">
        <v>250000</v>
      </c>
      <c r="G51" s="20">
        <v>250000</v>
      </c>
      <c r="H51" s="20">
        <v>250000</v>
      </c>
      <c r="I51" s="20">
        <v>250000</v>
      </c>
      <c r="J51" s="20">
        <v>250000</v>
      </c>
      <c r="K51" s="20">
        <f t="shared" si="1"/>
        <v>1483000</v>
      </c>
    </row>
    <row r="52" spans="1:11" ht="12.75">
      <c r="A52" s="12"/>
      <c r="B52" s="12" t="s">
        <v>100</v>
      </c>
      <c r="C52" s="13" t="s">
        <v>101</v>
      </c>
      <c r="D52" s="20">
        <v>59271</v>
      </c>
      <c r="E52" s="1">
        <f t="shared" si="0"/>
        <v>59271</v>
      </c>
      <c r="F52" s="20">
        <v>50000</v>
      </c>
      <c r="G52" s="20">
        <v>50000</v>
      </c>
      <c r="H52" s="20">
        <v>50000</v>
      </c>
      <c r="I52" s="20">
        <v>50000</v>
      </c>
      <c r="J52" s="20">
        <v>50000</v>
      </c>
      <c r="K52" s="20">
        <f t="shared" si="1"/>
        <v>309271</v>
      </c>
    </row>
    <row r="53" spans="1:11" ht="12.75">
      <c r="A53" s="12"/>
      <c r="B53" s="12" t="s">
        <v>102</v>
      </c>
      <c r="C53" s="13" t="s">
        <v>103</v>
      </c>
      <c r="D53" s="20">
        <v>0</v>
      </c>
      <c r="E53" s="1">
        <f t="shared" si="0"/>
        <v>0</v>
      </c>
      <c r="F53" s="20">
        <v>150000</v>
      </c>
      <c r="G53" s="20">
        <v>150000</v>
      </c>
      <c r="H53" s="20">
        <v>150000</v>
      </c>
      <c r="I53" s="20">
        <v>150000</v>
      </c>
      <c r="J53" s="20">
        <v>0</v>
      </c>
      <c r="K53" s="20">
        <f t="shared" si="1"/>
        <v>600000</v>
      </c>
    </row>
    <row r="54" spans="1:11" ht="12.75">
      <c r="A54" s="16"/>
      <c r="B54" s="12" t="s">
        <v>104</v>
      </c>
      <c r="C54" s="13" t="s">
        <v>105</v>
      </c>
      <c r="D54" s="20">
        <v>-15672</v>
      </c>
      <c r="E54" s="1">
        <f t="shared" si="0"/>
        <v>-15672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f t="shared" si="1"/>
        <v>-15672</v>
      </c>
    </row>
    <row r="55" spans="1:11" ht="12.75">
      <c r="A55" s="12"/>
      <c r="B55" s="12" t="s">
        <v>106</v>
      </c>
      <c r="C55" s="13" t="s">
        <v>107</v>
      </c>
      <c r="D55" s="20">
        <v>100000</v>
      </c>
      <c r="E55" s="1">
        <f t="shared" si="0"/>
        <v>100000</v>
      </c>
      <c r="F55" s="20">
        <v>300000</v>
      </c>
      <c r="G55" s="20">
        <v>0</v>
      </c>
      <c r="H55" s="20">
        <v>0</v>
      </c>
      <c r="I55" s="20">
        <v>0</v>
      </c>
      <c r="J55" s="20">
        <v>0</v>
      </c>
      <c r="K55" s="20">
        <f t="shared" si="1"/>
        <v>400000</v>
      </c>
    </row>
    <row r="56" spans="1:11" ht="12.75">
      <c r="A56" s="12"/>
      <c r="B56" s="12" t="s">
        <v>108</v>
      </c>
      <c r="C56" s="13" t="s">
        <v>109</v>
      </c>
      <c r="D56" s="20">
        <v>-108000</v>
      </c>
      <c r="E56" s="1">
        <f t="shared" si="0"/>
        <v>-108000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f t="shared" si="1"/>
        <v>-108000</v>
      </c>
    </row>
    <row r="57" spans="1:11" ht="12.75">
      <c r="A57" s="12"/>
      <c r="B57" s="12" t="s">
        <v>110</v>
      </c>
      <c r="C57" s="13" t="s">
        <v>111</v>
      </c>
      <c r="D57" s="20">
        <v>0</v>
      </c>
      <c r="E57" s="1">
        <f t="shared" si="0"/>
        <v>0</v>
      </c>
      <c r="F57" s="20">
        <v>100000</v>
      </c>
      <c r="G57" s="20">
        <v>250000</v>
      </c>
      <c r="H57" s="20">
        <v>312000</v>
      </c>
      <c r="I57" s="20">
        <v>200000</v>
      </c>
      <c r="J57" s="20">
        <v>0</v>
      </c>
      <c r="K57" s="20">
        <f t="shared" si="1"/>
        <v>862000</v>
      </c>
    </row>
    <row r="58" spans="1:11" ht="12.75">
      <c r="A58" s="12"/>
      <c r="B58" s="12" t="s">
        <v>112</v>
      </c>
      <c r="C58" s="13" t="s">
        <v>113</v>
      </c>
      <c r="D58" s="20">
        <v>92000</v>
      </c>
      <c r="E58" s="1">
        <f t="shared" si="0"/>
        <v>92000</v>
      </c>
      <c r="F58" s="20">
        <v>100000</v>
      </c>
      <c r="G58" s="20">
        <v>50000</v>
      </c>
      <c r="H58" s="20">
        <v>50000</v>
      </c>
      <c r="I58" s="20">
        <v>50000</v>
      </c>
      <c r="J58" s="20">
        <v>50000</v>
      </c>
      <c r="K58" s="20">
        <f t="shared" si="1"/>
        <v>392000</v>
      </c>
    </row>
    <row r="59" spans="1:11" ht="12.75">
      <c r="A59" s="12"/>
      <c r="B59" s="12" t="s">
        <v>114</v>
      </c>
      <c r="C59" s="13" t="s">
        <v>115</v>
      </c>
      <c r="D59" s="20">
        <v>0</v>
      </c>
      <c r="E59" s="1">
        <f t="shared" si="0"/>
        <v>0</v>
      </c>
      <c r="F59" s="20">
        <v>50000</v>
      </c>
      <c r="G59" s="20">
        <v>50000</v>
      </c>
      <c r="H59" s="20">
        <v>50000</v>
      </c>
      <c r="I59" s="20">
        <v>50000</v>
      </c>
      <c r="J59" s="20">
        <v>50000</v>
      </c>
      <c r="K59" s="20">
        <f t="shared" si="1"/>
        <v>250000</v>
      </c>
    </row>
    <row r="60" spans="1:11" ht="12.75">
      <c r="A60" s="12"/>
      <c r="B60" s="12" t="s">
        <v>116</v>
      </c>
      <c r="C60" s="13" t="s">
        <v>117</v>
      </c>
      <c r="D60" s="20">
        <v>-105000</v>
      </c>
      <c r="E60" s="1">
        <f t="shared" si="0"/>
        <v>-105000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f t="shared" si="1"/>
        <v>-105000</v>
      </c>
    </row>
    <row r="61" spans="1:11" ht="12.75">
      <c r="A61" s="12"/>
      <c r="B61" s="12" t="s">
        <v>118</v>
      </c>
      <c r="C61" s="13" t="s">
        <v>119</v>
      </c>
      <c r="D61" s="20">
        <v>0</v>
      </c>
      <c r="E61" s="1">
        <f t="shared" si="0"/>
        <v>0</v>
      </c>
      <c r="F61" s="20">
        <v>50000</v>
      </c>
      <c r="G61" s="20">
        <v>150000</v>
      </c>
      <c r="H61" s="20">
        <v>150000</v>
      </c>
      <c r="I61" s="20">
        <v>250000</v>
      </c>
      <c r="J61" s="20">
        <v>300000</v>
      </c>
      <c r="K61" s="20">
        <f t="shared" si="1"/>
        <v>900000</v>
      </c>
    </row>
    <row r="62" spans="1:11" ht="12.75">
      <c r="A62" s="12"/>
      <c r="B62" s="12" t="s">
        <v>120</v>
      </c>
      <c r="C62" s="13" t="s">
        <v>121</v>
      </c>
      <c r="D62" s="20">
        <v>-49341</v>
      </c>
      <c r="E62" s="1">
        <f t="shared" si="0"/>
        <v>-49341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f t="shared" si="1"/>
        <v>-49341</v>
      </c>
    </row>
    <row r="63" spans="1:11" ht="12.75">
      <c r="A63" s="12"/>
      <c r="B63" s="12" t="s">
        <v>122</v>
      </c>
      <c r="C63" s="13" t="s">
        <v>123</v>
      </c>
      <c r="D63" s="20">
        <v>0</v>
      </c>
      <c r="E63" s="1">
        <f t="shared" si="0"/>
        <v>0</v>
      </c>
      <c r="F63" s="20">
        <v>0</v>
      </c>
      <c r="G63" s="20">
        <v>50000</v>
      </c>
      <c r="H63" s="20">
        <v>50000</v>
      </c>
      <c r="I63" s="20">
        <v>0</v>
      </c>
      <c r="J63" s="20">
        <v>0</v>
      </c>
      <c r="K63" s="20">
        <f t="shared" si="1"/>
        <v>100000</v>
      </c>
    </row>
    <row r="64" spans="1:11" ht="12.75">
      <c r="A64" s="12"/>
      <c r="B64" s="12" t="s">
        <v>124</v>
      </c>
      <c r="C64" s="13" t="s">
        <v>125</v>
      </c>
      <c r="D64" s="20">
        <v>-300000</v>
      </c>
      <c r="E64" s="1">
        <f t="shared" si="0"/>
        <v>-300000</v>
      </c>
      <c r="F64" s="20">
        <v>300000</v>
      </c>
      <c r="G64" s="20">
        <v>0</v>
      </c>
      <c r="H64" s="20">
        <v>0</v>
      </c>
      <c r="I64" s="20">
        <v>0</v>
      </c>
      <c r="J64" s="20">
        <v>0</v>
      </c>
      <c r="K64" s="20">
        <f t="shared" si="1"/>
        <v>0</v>
      </c>
    </row>
    <row r="65" spans="1:11" ht="12.75">
      <c r="A65" s="12"/>
      <c r="B65" s="12" t="s">
        <v>126</v>
      </c>
      <c r="C65" s="13" t="s">
        <v>127</v>
      </c>
      <c r="D65" s="20">
        <v>-6672</v>
      </c>
      <c r="E65" s="1">
        <f t="shared" si="0"/>
        <v>-6672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f t="shared" si="1"/>
        <v>-6672</v>
      </c>
    </row>
    <row r="66" spans="1:11" ht="12.75">
      <c r="A66" s="12"/>
      <c r="B66" s="12" t="s">
        <v>128</v>
      </c>
      <c r="C66" s="13" t="s">
        <v>129</v>
      </c>
      <c r="D66" s="20">
        <v>120000</v>
      </c>
      <c r="E66" s="1">
        <f t="shared" si="0"/>
        <v>120000</v>
      </c>
      <c r="F66" s="20">
        <v>120000</v>
      </c>
      <c r="G66" s="20">
        <v>120000</v>
      </c>
      <c r="H66" s="20">
        <v>120000</v>
      </c>
      <c r="I66" s="20">
        <v>120000</v>
      </c>
      <c r="J66" s="20">
        <v>120000</v>
      </c>
      <c r="K66" s="20">
        <f t="shared" si="1"/>
        <v>720000</v>
      </c>
    </row>
    <row r="67" spans="1:11" ht="12.75">
      <c r="A67" s="12"/>
      <c r="B67" s="12" t="s">
        <v>130</v>
      </c>
      <c r="C67" s="13" t="s">
        <v>131</v>
      </c>
      <c r="D67" s="20">
        <v>640000</v>
      </c>
      <c r="E67" s="1">
        <f t="shared" si="0"/>
        <v>640000</v>
      </c>
      <c r="F67" s="20">
        <v>654000</v>
      </c>
      <c r="G67" s="20">
        <v>201000</v>
      </c>
      <c r="H67" s="20">
        <v>0</v>
      </c>
      <c r="I67" s="20">
        <v>0</v>
      </c>
      <c r="J67" s="20">
        <v>0</v>
      </c>
      <c r="K67" s="20">
        <f t="shared" si="1"/>
        <v>1495000</v>
      </c>
    </row>
    <row r="68" spans="1:11" ht="12.75">
      <c r="A68" s="12"/>
      <c r="B68" s="12" t="s">
        <v>132</v>
      </c>
      <c r="C68" s="13" t="s">
        <v>133</v>
      </c>
      <c r="D68" s="20">
        <v>-12592</v>
      </c>
      <c r="E68" s="1">
        <f t="shared" si="0"/>
        <v>-12592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f t="shared" si="1"/>
        <v>-12592</v>
      </c>
    </row>
    <row r="69" spans="1:11" ht="12.75">
      <c r="A69" s="12"/>
      <c r="B69" s="12" t="s">
        <v>134</v>
      </c>
      <c r="C69" s="13" t="s">
        <v>135</v>
      </c>
      <c r="D69" s="20">
        <v>90000</v>
      </c>
      <c r="E69" s="1">
        <f t="shared" si="0"/>
        <v>90000</v>
      </c>
      <c r="F69" s="20">
        <f>0+100000</f>
        <v>100000</v>
      </c>
      <c r="G69" s="20">
        <v>0</v>
      </c>
      <c r="H69" s="20">
        <v>0</v>
      </c>
      <c r="I69" s="20">
        <v>0</v>
      </c>
      <c r="J69" s="20">
        <v>0</v>
      </c>
      <c r="K69" s="20">
        <f t="shared" si="1"/>
        <v>190000</v>
      </c>
    </row>
    <row r="70" spans="1:11" ht="12.75">
      <c r="A70" s="12"/>
      <c r="B70" s="12" t="s">
        <v>136</v>
      </c>
      <c r="C70" s="13" t="s">
        <v>137</v>
      </c>
      <c r="D70" s="20">
        <v>120000</v>
      </c>
      <c r="E70" s="1">
        <f t="shared" si="0"/>
        <v>120000</v>
      </c>
      <c r="F70" s="20">
        <f>410000-10000</f>
        <v>400000</v>
      </c>
      <c r="G70" s="20">
        <v>50000</v>
      </c>
      <c r="H70" s="20">
        <v>0</v>
      </c>
      <c r="I70" s="20">
        <v>0</v>
      </c>
      <c r="J70" s="20">
        <v>0</v>
      </c>
      <c r="K70" s="20">
        <f t="shared" si="1"/>
        <v>570000</v>
      </c>
    </row>
    <row r="71" spans="1:11" ht="12.75">
      <c r="A71" s="12"/>
      <c r="B71" s="12" t="s">
        <v>138</v>
      </c>
      <c r="C71" s="13" t="s">
        <v>139</v>
      </c>
      <c r="D71" s="20">
        <v>1000000</v>
      </c>
      <c r="E71" s="1">
        <f t="shared" si="0"/>
        <v>1000000</v>
      </c>
      <c r="F71" s="20">
        <v>1500000</v>
      </c>
      <c r="G71" s="20">
        <v>1500000</v>
      </c>
      <c r="H71" s="20">
        <v>1500000</v>
      </c>
      <c r="I71" s="20">
        <v>1500000</v>
      </c>
      <c r="J71" s="20">
        <v>1500000</v>
      </c>
      <c r="K71" s="20">
        <f t="shared" si="1"/>
        <v>8500000</v>
      </c>
    </row>
    <row r="72" spans="1:11" ht="12.75">
      <c r="A72" s="12"/>
      <c r="B72" s="12" t="s">
        <v>140</v>
      </c>
      <c r="C72" s="13" t="s">
        <v>141</v>
      </c>
      <c r="D72" s="20">
        <v>0</v>
      </c>
      <c r="E72" s="1">
        <f t="shared" si="0"/>
        <v>0</v>
      </c>
      <c r="F72" s="20">
        <v>80000</v>
      </c>
      <c r="G72" s="20">
        <v>0</v>
      </c>
      <c r="H72" s="20">
        <v>0</v>
      </c>
      <c r="I72" s="20">
        <v>0</v>
      </c>
      <c r="J72" s="20">
        <v>0</v>
      </c>
      <c r="K72" s="20">
        <f t="shared" si="1"/>
        <v>80000</v>
      </c>
    </row>
    <row r="73" spans="1:11" ht="12.75">
      <c r="A73" s="12"/>
      <c r="B73" s="12" t="s">
        <v>142</v>
      </c>
      <c r="C73" s="13" t="s">
        <v>143</v>
      </c>
      <c r="D73" s="20">
        <v>0</v>
      </c>
      <c r="E73" s="1">
        <f aca="true" t="shared" si="2" ref="E73:E88">D73</f>
        <v>0</v>
      </c>
      <c r="F73" s="20">
        <v>50000</v>
      </c>
      <c r="G73" s="20">
        <v>0</v>
      </c>
      <c r="H73" s="20">
        <v>0</v>
      </c>
      <c r="I73" s="20">
        <v>0</v>
      </c>
      <c r="J73" s="20">
        <v>0</v>
      </c>
      <c r="K73" s="20">
        <f t="shared" si="1"/>
        <v>50000</v>
      </c>
    </row>
    <row r="74" spans="1:11" ht="12.75">
      <c r="A74" s="12"/>
      <c r="B74" s="12" t="s">
        <v>144</v>
      </c>
      <c r="C74" s="13" t="s">
        <v>145</v>
      </c>
      <c r="D74" s="20">
        <v>0</v>
      </c>
      <c r="E74" s="1">
        <f t="shared" si="2"/>
        <v>0</v>
      </c>
      <c r="F74" s="20">
        <v>150000</v>
      </c>
      <c r="G74" s="20">
        <v>0</v>
      </c>
      <c r="H74" s="20">
        <v>0</v>
      </c>
      <c r="I74" s="20">
        <v>0</v>
      </c>
      <c r="J74" s="20">
        <v>0</v>
      </c>
      <c r="K74" s="20">
        <f aca="true" t="shared" si="3" ref="K74:K84">SUM(E74:J74)</f>
        <v>150000</v>
      </c>
    </row>
    <row r="75" spans="1:11" ht="12.75">
      <c r="A75" s="12"/>
      <c r="B75" s="12" t="s">
        <v>146</v>
      </c>
      <c r="C75" s="13" t="s">
        <v>147</v>
      </c>
      <c r="D75" s="20">
        <v>53897</v>
      </c>
      <c r="E75" s="1">
        <f t="shared" si="2"/>
        <v>53897</v>
      </c>
      <c r="F75" s="20">
        <v>63200</v>
      </c>
      <c r="G75" s="20">
        <v>64500</v>
      </c>
      <c r="H75" s="20">
        <v>65900</v>
      </c>
      <c r="I75" s="20">
        <v>67000</v>
      </c>
      <c r="J75" s="20">
        <v>68600</v>
      </c>
      <c r="K75" s="20">
        <f>SUM(E75:J75)</f>
        <v>383097</v>
      </c>
    </row>
    <row r="76" spans="1:11" ht="12.75">
      <c r="A76" s="12"/>
      <c r="B76" s="12" t="s">
        <v>148</v>
      </c>
      <c r="C76" s="13" t="s">
        <v>149</v>
      </c>
      <c r="D76" s="20">
        <v>121876</v>
      </c>
      <c r="E76" s="1">
        <f t="shared" si="2"/>
        <v>121876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f t="shared" si="3"/>
        <v>121876</v>
      </c>
    </row>
    <row r="77" spans="1:11" ht="12.75">
      <c r="A77" s="12"/>
      <c r="B77" s="12" t="s">
        <v>150</v>
      </c>
      <c r="C77" s="13" t="s">
        <v>151</v>
      </c>
      <c r="D77" s="20">
        <v>0</v>
      </c>
      <c r="E77" s="1">
        <f t="shared" si="2"/>
        <v>0</v>
      </c>
      <c r="F77" s="20">
        <v>357000</v>
      </c>
      <c r="G77" s="20">
        <v>350000</v>
      </c>
      <c r="H77" s="20">
        <v>313000</v>
      </c>
      <c r="I77" s="20">
        <v>0</v>
      </c>
      <c r="J77" s="20">
        <v>0</v>
      </c>
      <c r="K77" s="20">
        <f t="shared" si="3"/>
        <v>1020000</v>
      </c>
    </row>
    <row r="78" spans="1:11" ht="12.75">
      <c r="A78" s="12"/>
      <c r="B78" s="12" t="s">
        <v>152</v>
      </c>
      <c r="C78" s="13" t="s">
        <v>153</v>
      </c>
      <c r="D78" s="20">
        <v>60000</v>
      </c>
      <c r="E78" s="1">
        <f t="shared" si="2"/>
        <v>60000</v>
      </c>
      <c r="F78" s="20">
        <v>60000</v>
      </c>
      <c r="G78" s="20">
        <v>60000</v>
      </c>
      <c r="H78" s="20">
        <v>60000</v>
      </c>
      <c r="I78" s="20">
        <v>60000</v>
      </c>
      <c r="J78" s="20">
        <v>60000</v>
      </c>
      <c r="K78" s="20">
        <f t="shared" si="3"/>
        <v>360000</v>
      </c>
    </row>
    <row r="79" spans="1:11" ht="12.75">
      <c r="A79" s="12"/>
      <c r="B79" s="12" t="s">
        <v>154</v>
      </c>
      <c r="C79" s="13" t="s">
        <v>155</v>
      </c>
      <c r="D79" s="20">
        <v>0</v>
      </c>
      <c r="E79" s="1">
        <f t="shared" si="2"/>
        <v>0</v>
      </c>
      <c r="F79" s="20">
        <v>150000</v>
      </c>
      <c r="G79" s="20">
        <v>50000</v>
      </c>
      <c r="H79" s="20">
        <v>0</v>
      </c>
      <c r="I79" s="20">
        <v>0</v>
      </c>
      <c r="J79" s="20">
        <v>0</v>
      </c>
      <c r="K79" s="20">
        <f t="shared" si="3"/>
        <v>200000</v>
      </c>
    </row>
    <row r="80" spans="1:11" ht="12.75">
      <c r="A80" s="12"/>
      <c r="B80" s="12" t="s">
        <v>156</v>
      </c>
      <c r="C80" s="13" t="s">
        <v>157</v>
      </c>
      <c r="D80" s="20">
        <v>0</v>
      </c>
      <c r="E80" s="1">
        <f t="shared" si="2"/>
        <v>0</v>
      </c>
      <c r="F80" s="20">
        <v>100000</v>
      </c>
      <c r="G80" s="20">
        <v>200000</v>
      </c>
      <c r="H80" s="20">
        <v>200000</v>
      </c>
      <c r="I80" s="20">
        <v>0</v>
      </c>
      <c r="J80" s="20">
        <v>0</v>
      </c>
      <c r="K80" s="20">
        <f t="shared" si="3"/>
        <v>500000</v>
      </c>
    </row>
    <row r="81" spans="1:11" ht="12.75">
      <c r="A81" s="12"/>
      <c r="B81" s="12" t="s">
        <v>158</v>
      </c>
      <c r="C81" s="13" t="s">
        <v>159</v>
      </c>
      <c r="D81" s="20">
        <v>0</v>
      </c>
      <c r="E81" s="1">
        <f t="shared" si="2"/>
        <v>0</v>
      </c>
      <c r="F81" s="20">
        <v>180000</v>
      </c>
      <c r="G81" s="20">
        <v>160000</v>
      </c>
      <c r="H81" s="20">
        <v>0</v>
      </c>
      <c r="I81" s="20">
        <v>0</v>
      </c>
      <c r="J81" s="20">
        <v>0</v>
      </c>
      <c r="K81" s="20">
        <f t="shared" si="3"/>
        <v>340000</v>
      </c>
    </row>
    <row r="82" spans="1:11" ht="12.75">
      <c r="A82" s="12"/>
      <c r="B82" s="12" t="s">
        <v>160</v>
      </c>
      <c r="C82" s="13" t="s">
        <v>161</v>
      </c>
      <c r="D82" s="20">
        <v>0</v>
      </c>
      <c r="E82" s="1">
        <f t="shared" si="2"/>
        <v>0</v>
      </c>
      <c r="F82" s="20">
        <v>50000</v>
      </c>
      <c r="G82" s="20">
        <v>200000</v>
      </c>
      <c r="H82" s="20">
        <v>0</v>
      </c>
      <c r="I82" s="20">
        <v>0</v>
      </c>
      <c r="J82" s="20">
        <v>0</v>
      </c>
      <c r="K82" s="20">
        <f t="shared" si="3"/>
        <v>250000</v>
      </c>
    </row>
    <row r="83" spans="1:11" ht="12.75">
      <c r="A83" s="12"/>
      <c r="B83" s="12" t="s">
        <v>162</v>
      </c>
      <c r="C83" s="13" t="s">
        <v>163</v>
      </c>
      <c r="D83" s="20">
        <v>-54437</v>
      </c>
      <c r="E83" s="1">
        <f t="shared" si="2"/>
        <v>-54437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f t="shared" si="3"/>
        <v>-54437</v>
      </c>
    </row>
    <row r="84" spans="1:11" ht="12.75">
      <c r="A84" s="12"/>
      <c r="B84" s="12" t="s">
        <v>164</v>
      </c>
      <c r="C84" s="13" t="s">
        <v>165</v>
      </c>
      <c r="D84" s="20">
        <v>-20952</v>
      </c>
      <c r="E84" s="1">
        <f t="shared" si="2"/>
        <v>-20952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f t="shared" si="3"/>
        <v>-20952</v>
      </c>
    </row>
    <row r="85" spans="1:11" ht="12.75">
      <c r="A85" s="21"/>
      <c r="B85" s="12" t="s">
        <v>166</v>
      </c>
      <c r="C85" s="13" t="s">
        <v>167</v>
      </c>
      <c r="D85" s="20">
        <v>-8884</v>
      </c>
      <c r="E85" s="1">
        <f t="shared" si="2"/>
        <v>-8884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f>SUM(E85:J85)</f>
        <v>-8884</v>
      </c>
    </row>
    <row r="86" spans="1:11" ht="12.75">
      <c r="A86" s="21"/>
      <c r="B86" s="21" t="s">
        <v>168</v>
      </c>
      <c r="C86" s="22" t="s">
        <v>169</v>
      </c>
      <c r="D86" s="20">
        <v>200000</v>
      </c>
      <c r="E86" s="1">
        <f t="shared" si="2"/>
        <v>200000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f>SUM(E86:J86)</f>
        <v>200000</v>
      </c>
    </row>
    <row r="87" spans="1:11" ht="12.75">
      <c r="A87" s="12"/>
      <c r="B87" s="21" t="s">
        <v>168</v>
      </c>
      <c r="C87" s="22" t="s">
        <v>170</v>
      </c>
      <c r="D87" s="20">
        <v>20000</v>
      </c>
      <c r="E87" s="1">
        <f t="shared" si="2"/>
        <v>20000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f>SUM(E87:J87)</f>
        <v>20000</v>
      </c>
    </row>
    <row r="88" spans="1:11" ht="12.75">
      <c r="A88" s="21"/>
      <c r="B88" s="21" t="s">
        <v>168</v>
      </c>
      <c r="C88" s="22" t="s">
        <v>171</v>
      </c>
      <c r="D88" s="20">
        <v>300000</v>
      </c>
      <c r="E88" s="1">
        <f t="shared" si="2"/>
        <v>300000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f>SUM(E88:J88)</f>
        <v>300000</v>
      </c>
    </row>
    <row r="89" spans="1:11" ht="12.75">
      <c r="A89" s="16"/>
      <c r="B89" s="23"/>
      <c r="C89" s="24" t="s">
        <v>172</v>
      </c>
      <c r="D89" s="25">
        <f aca="true" t="shared" si="4" ref="D89:J89">SUM(D8:D88)</f>
        <v>6332590</v>
      </c>
      <c r="E89" s="25">
        <f t="shared" si="4"/>
        <v>6332590</v>
      </c>
      <c r="F89" s="25">
        <f t="shared" si="4"/>
        <v>10120200</v>
      </c>
      <c r="G89" s="25">
        <f t="shared" si="4"/>
        <v>8613500</v>
      </c>
      <c r="H89" s="25">
        <f t="shared" si="4"/>
        <v>7826400</v>
      </c>
      <c r="I89" s="25">
        <f t="shared" si="4"/>
        <v>7347500</v>
      </c>
      <c r="J89" s="25">
        <f t="shared" si="4"/>
        <v>7099100</v>
      </c>
      <c r="K89" s="25">
        <f>SUM(K8:K88)</f>
        <v>47339290</v>
      </c>
    </row>
    <row r="90" spans="1:11" ht="12.75">
      <c r="A90" s="12"/>
      <c r="B90" s="21"/>
      <c r="C90" s="22"/>
      <c r="D90" s="15"/>
      <c r="F90" s="26"/>
      <c r="G90" s="26"/>
      <c r="H90" s="26"/>
      <c r="I90" s="26"/>
      <c r="J90" s="26"/>
      <c r="K90" s="26"/>
    </row>
    <row r="91" spans="1:11" ht="12.75">
      <c r="A91" s="16" t="s">
        <v>173</v>
      </c>
      <c r="B91" s="27"/>
      <c r="C91" s="28" t="s">
        <v>174</v>
      </c>
      <c r="D91" s="15"/>
      <c r="F91" s="20"/>
      <c r="G91" s="20"/>
      <c r="H91" s="20"/>
      <c r="I91" s="20"/>
      <c r="J91" s="20"/>
      <c r="K91" s="20"/>
    </row>
    <row r="92" spans="1:11" ht="12.75">
      <c r="A92" s="17"/>
      <c r="B92" s="29" t="s">
        <v>175</v>
      </c>
      <c r="C92" s="30" t="s">
        <v>176</v>
      </c>
      <c r="D92" s="20">
        <v>410000</v>
      </c>
      <c r="E92" s="1">
        <f aca="true" t="shared" si="5" ref="E92:E102">D92</f>
        <v>410000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f>SUM(E92:J92)</f>
        <v>410000</v>
      </c>
    </row>
    <row r="93" spans="1:11" ht="12.75">
      <c r="A93" s="16"/>
      <c r="B93" s="29" t="s">
        <v>177</v>
      </c>
      <c r="C93" s="30" t="s">
        <v>178</v>
      </c>
      <c r="D93" s="20">
        <v>200000</v>
      </c>
      <c r="E93" s="1">
        <f t="shared" si="5"/>
        <v>200000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f aca="true" t="shared" si="6" ref="K93:K102">SUM(E93:J93)</f>
        <v>200000</v>
      </c>
    </row>
    <row r="94" spans="1:11" ht="12.75">
      <c r="A94" s="16"/>
      <c r="B94" s="29" t="s">
        <v>179</v>
      </c>
      <c r="C94" s="30" t="s">
        <v>180</v>
      </c>
      <c r="D94" s="20">
        <v>100000</v>
      </c>
      <c r="E94" s="1">
        <f t="shared" si="5"/>
        <v>100000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f t="shared" si="6"/>
        <v>100000</v>
      </c>
    </row>
    <row r="95" spans="1:11" ht="12.75">
      <c r="A95" s="16"/>
      <c r="B95" s="29" t="s">
        <v>181</v>
      </c>
      <c r="C95" s="30" t="s">
        <v>182</v>
      </c>
      <c r="D95" s="20">
        <v>4390</v>
      </c>
      <c r="E95" s="1">
        <f t="shared" si="5"/>
        <v>4390</v>
      </c>
      <c r="F95" s="20">
        <v>4520</v>
      </c>
      <c r="G95" s="20">
        <v>4655</v>
      </c>
      <c r="H95" s="20">
        <v>4795</v>
      </c>
      <c r="I95" s="20">
        <v>4940</v>
      </c>
      <c r="J95" s="20">
        <v>5090</v>
      </c>
      <c r="K95" s="20">
        <f t="shared" si="6"/>
        <v>28390</v>
      </c>
    </row>
    <row r="96" spans="1:11" ht="12.75">
      <c r="A96" s="16"/>
      <c r="B96" s="27" t="s">
        <v>183</v>
      </c>
      <c r="C96" s="31" t="s">
        <v>184</v>
      </c>
      <c r="D96" s="20">
        <v>350000</v>
      </c>
      <c r="E96" s="1">
        <f t="shared" si="5"/>
        <v>350000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f t="shared" si="6"/>
        <v>350000</v>
      </c>
    </row>
    <row r="97" spans="1:11" ht="12.75">
      <c r="A97" s="16"/>
      <c r="B97" s="27" t="s">
        <v>183</v>
      </c>
      <c r="C97" s="31" t="s">
        <v>185</v>
      </c>
      <c r="D97" s="20">
        <v>600000</v>
      </c>
      <c r="E97" s="1">
        <f t="shared" si="5"/>
        <v>600000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f t="shared" si="6"/>
        <v>600000</v>
      </c>
    </row>
    <row r="98" spans="1:11" ht="12.75">
      <c r="A98" s="16"/>
      <c r="B98" s="27" t="s">
        <v>183</v>
      </c>
      <c r="C98" s="31" t="s">
        <v>186</v>
      </c>
      <c r="D98" s="20">
        <v>320000</v>
      </c>
      <c r="E98" s="1">
        <f t="shared" si="5"/>
        <v>320000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f t="shared" si="6"/>
        <v>320000</v>
      </c>
    </row>
    <row r="99" spans="1:11" ht="12.75">
      <c r="A99" s="16"/>
      <c r="B99" s="27" t="s">
        <v>183</v>
      </c>
      <c r="C99" s="31" t="s">
        <v>187</v>
      </c>
      <c r="D99" s="20">
        <v>250000</v>
      </c>
      <c r="E99" s="1">
        <f t="shared" si="5"/>
        <v>250000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f t="shared" si="6"/>
        <v>250000</v>
      </c>
    </row>
    <row r="100" spans="1:11" ht="12.75">
      <c r="A100" s="16"/>
      <c r="B100" s="27" t="s">
        <v>183</v>
      </c>
      <c r="C100" s="31" t="s">
        <v>188</v>
      </c>
      <c r="D100" s="20">
        <v>1000000</v>
      </c>
      <c r="E100" s="1">
        <f t="shared" si="5"/>
        <v>1000000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f t="shared" si="6"/>
        <v>1000000</v>
      </c>
    </row>
    <row r="101" spans="1:11" ht="12.75">
      <c r="A101" s="16"/>
      <c r="B101" s="27" t="s">
        <v>183</v>
      </c>
      <c r="C101" s="31" t="s">
        <v>189</v>
      </c>
      <c r="D101" s="20">
        <v>300000</v>
      </c>
      <c r="E101" s="1">
        <f t="shared" si="5"/>
        <v>300000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f t="shared" si="6"/>
        <v>300000</v>
      </c>
    </row>
    <row r="102" spans="1:11" ht="12.75">
      <c r="A102" s="16"/>
      <c r="B102" s="27" t="s">
        <v>183</v>
      </c>
      <c r="C102" s="31" t="s">
        <v>190</v>
      </c>
      <c r="D102" s="20">
        <v>200000</v>
      </c>
      <c r="E102" s="1">
        <f t="shared" si="5"/>
        <v>200000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f t="shared" si="6"/>
        <v>200000</v>
      </c>
    </row>
    <row r="103" spans="1:11" ht="12.75">
      <c r="A103" s="16"/>
      <c r="B103" s="23"/>
      <c r="C103" s="24" t="s">
        <v>191</v>
      </c>
      <c r="D103" s="25">
        <f aca="true" t="shared" si="7" ref="D103:K103">SUM(D92:D102)</f>
        <v>3734390</v>
      </c>
      <c r="E103" s="25">
        <f t="shared" si="7"/>
        <v>3734390</v>
      </c>
      <c r="F103" s="25">
        <f t="shared" si="7"/>
        <v>4520</v>
      </c>
      <c r="G103" s="25">
        <f t="shared" si="7"/>
        <v>4655</v>
      </c>
      <c r="H103" s="25">
        <f t="shared" si="7"/>
        <v>4795</v>
      </c>
      <c r="I103" s="25">
        <f t="shared" si="7"/>
        <v>4940</v>
      </c>
      <c r="J103" s="25">
        <f t="shared" si="7"/>
        <v>5090</v>
      </c>
      <c r="K103" s="25">
        <f t="shared" si="7"/>
        <v>3758390</v>
      </c>
    </row>
    <row r="104" spans="1:11" ht="12.75">
      <c r="A104" s="21"/>
      <c r="B104" s="21"/>
      <c r="C104" s="22"/>
      <c r="D104" s="15"/>
      <c r="F104" s="32"/>
      <c r="G104" s="32"/>
      <c r="H104" s="32"/>
      <c r="I104" s="32"/>
      <c r="J104" s="32"/>
      <c r="K104" s="32"/>
    </row>
    <row r="105" spans="1:11" ht="12.75">
      <c r="A105" s="21"/>
      <c r="B105" s="21"/>
      <c r="C105" s="24" t="s">
        <v>192</v>
      </c>
      <c r="D105" s="33">
        <f aca="true" t="shared" si="8" ref="D105:J105">SUM(D103+D89)</f>
        <v>10066980</v>
      </c>
      <c r="E105" s="33">
        <f t="shared" si="8"/>
        <v>10066980</v>
      </c>
      <c r="F105" s="33">
        <f t="shared" si="8"/>
        <v>10124720</v>
      </c>
      <c r="G105" s="33">
        <f t="shared" si="8"/>
        <v>8618155</v>
      </c>
      <c r="H105" s="33">
        <f t="shared" si="8"/>
        <v>7831195</v>
      </c>
      <c r="I105" s="33">
        <f t="shared" si="8"/>
        <v>7352440</v>
      </c>
      <c r="J105" s="33">
        <f t="shared" si="8"/>
        <v>7104190</v>
      </c>
      <c r="K105" s="33">
        <f>SUM(K103+K89)</f>
        <v>51097680</v>
      </c>
    </row>
  </sheetData>
  <printOptions/>
  <pageMargins left="0.25" right="0.25" top="1" bottom="1" header="0.5" footer="0.5"/>
  <pageSetup horizontalDpi="600" verticalDpi="600" orientation="landscape" scale="85" r:id="rId1"/>
  <headerFooter alignWithMargins="0">
    <oddFooter>&amp;L&amp;P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Cope</dc:creator>
  <cp:keywords/>
  <dc:description/>
  <cp:lastModifiedBy>Angelica Vázquez</cp:lastModifiedBy>
  <cp:lastPrinted>2003-11-20T03:11:47Z</cp:lastPrinted>
  <dcterms:created xsi:type="dcterms:W3CDTF">2003-11-20T02:11:33Z</dcterms:created>
  <dcterms:modified xsi:type="dcterms:W3CDTF">2003-11-22T01:07:46Z</dcterms:modified>
  <cp:category/>
  <cp:version/>
  <cp:contentType/>
  <cp:contentStatus/>
</cp:coreProperties>
</file>