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'Sheet1'!$A$2:$G$66</definedName>
  </definedNames>
  <calcPr fullCalcOnLoad="1"/>
</workbook>
</file>

<file path=xl/sharedStrings.xml><?xml version="1.0" encoding="utf-8"?>
<sst xmlns="http://schemas.openxmlformats.org/spreadsheetml/2006/main" count="89" uniqueCount="88">
  <si>
    <t>Non-CX Financial Plan</t>
  </si>
  <si>
    <t>Fund Name:            Public Health</t>
  </si>
  <si>
    <t>Fund Number:        000001800</t>
  </si>
  <si>
    <t>Quarter:                        Third, 2009</t>
  </si>
  <si>
    <t>Prepared by:           Laura Federighi</t>
  </si>
  <si>
    <t>Date Prepared:             October 9, 2009</t>
  </si>
  <si>
    <t>Category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</si>
  <si>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</si>
  <si>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</si>
  <si>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 xml:space="preserve">2009 Revised  </t>
  </si>
  <si>
    <t>2009 Estimated</t>
  </si>
  <si>
    <t>Estimated-Adopted Change</t>
  </si>
  <si>
    <t>Explanation of Change</t>
  </si>
  <si>
    <t xml:space="preserve">Beginning Fund Balance </t>
  </si>
  <si>
    <t>Revenues</t>
  </si>
  <si>
    <t>BEG UNENCUMBERED FUND BAL</t>
  </si>
  <si>
    <t>Children Hlth Initiative &amp; VHSL Behav Hlth FB</t>
  </si>
  <si>
    <t>LICENSES &amp; PERMITS</t>
  </si>
  <si>
    <t>Plumbing, Gas Piping, &amp; Septic Tank Permit Decline</t>
  </si>
  <si>
    <t>FEDERAL GRANTS-DIRECT</t>
  </si>
  <si>
    <t>Ryan White &amp; EPA-Elevate Blood Lead increase</t>
  </si>
  <si>
    <t>FEDERAL GRANTS-INDIRECT</t>
  </si>
  <si>
    <t>State Consolidated Contract increases</t>
  </si>
  <si>
    <t>STATE GRANTS</t>
  </si>
  <si>
    <t>State Consolidated Contract changes</t>
  </si>
  <si>
    <t>STATE ENTITLEMENTS</t>
  </si>
  <si>
    <t>INTERGOVERNMENTAL PAYMENT</t>
  </si>
  <si>
    <t>Minor revenue change</t>
  </si>
  <si>
    <t xml:space="preserve">RECOVERY ACT DHHS DIRECT </t>
  </si>
  <si>
    <t>CHARGES FOR SERVICES</t>
  </si>
  <si>
    <t>Removal of non revenue balancer that is in the adopted</t>
  </si>
  <si>
    <t>FINES &amp; FORFEITS</t>
  </si>
  <si>
    <t>MISCELLANEOUS REVENUE</t>
  </si>
  <si>
    <t>Robert Wood Johnson &amp; United Way increase</t>
  </si>
  <si>
    <t>NON REVENUE RECEIPTS</t>
  </si>
  <si>
    <t>Grant Contingency revenues</t>
  </si>
  <si>
    <t>OTHER FINANCING SOURCES-OTHER</t>
  </si>
  <si>
    <t>OTHER FINANCING SOURCES-CX-CFSA</t>
  </si>
  <si>
    <t xml:space="preserve">OTHER FINANCING SOURCES-CX </t>
  </si>
  <si>
    <t>Laborsavings,FMD savings, PERS savings</t>
  </si>
  <si>
    <t>Total Revenues</t>
  </si>
  <si>
    <t>Expenditures</t>
  </si>
  <si>
    <t>SALARIES &amp; WAGES</t>
  </si>
  <si>
    <t>Furlough &amp; historical expenditure savings - new grants</t>
  </si>
  <si>
    <t>PERSONAL BENEFITS</t>
  </si>
  <si>
    <t>Furlough &amp; historical expenditure savings</t>
  </si>
  <si>
    <t>SUPPLIES</t>
  </si>
  <si>
    <t>Minor expenditure decrease</t>
  </si>
  <si>
    <t>SERVICES &amp; OTHER CHARGES</t>
  </si>
  <si>
    <t>Contract increases from new grant revenues</t>
  </si>
  <si>
    <t>INTRAGOVERNMENTAL SERVICE</t>
  </si>
  <si>
    <t>Minor expenditure increases</t>
  </si>
  <si>
    <t>CAPITAL OUTLAY</t>
  </si>
  <si>
    <t>Minor increase to capital outlay</t>
  </si>
  <si>
    <t>DEBT SERVICE</t>
  </si>
  <si>
    <t>INTRA COUNTY CONTRIBUTNS.</t>
  </si>
  <si>
    <t>CONTINGENCIES</t>
  </si>
  <si>
    <t>Grant Contingency expenditures</t>
  </si>
  <si>
    <t>CONTRA EXPENDITURES</t>
  </si>
  <si>
    <t>Furlough &amp; historical expenditure projection adjustment; savings reflected in accounts above</t>
  </si>
  <si>
    <t>Adj for discrepancy between Access ARMS &amp; GL</t>
  </si>
  <si>
    <t>Total Expenditures</t>
  </si>
  <si>
    <t>Estimated Underexpenditures</t>
  </si>
  <si>
    <t>Other Fund Transactions</t>
  </si>
  <si>
    <t>GAAP Adj - Misc. Trust - EMS</t>
  </si>
  <si>
    <t>GAAP Adj - Misc. Trust - Martha Tapp Car Seat</t>
  </si>
  <si>
    <t>GAAP Adj - Misc Trust. - Childrens Health Initiative</t>
  </si>
  <si>
    <t>Use of FB in revenues section above</t>
  </si>
  <si>
    <t>Program reductions to return to $1 M Target FB</t>
  </si>
  <si>
    <t>Total Other Fund Transactions</t>
  </si>
  <si>
    <t>Ending Fund Balance</t>
  </si>
  <si>
    <t>Designations and Reserves</t>
  </si>
  <si>
    <t>INVENTORY RESERVE</t>
  </si>
  <si>
    <t>RESERVE FOR ENCUMBRANCES</t>
  </si>
  <si>
    <t>TRAINING &amp; MEDICAL EQUIP FOR MEDIC ONE RESERVE</t>
  </si>
  <si>
    <t>PRIVATE FOUNDATIONS &amp; NON-PROFIT RESERVE</t>
  </si>
  <si>
    <t>RESERVE FOR CHILDREN'S HEALTH INITIATIVE</t>
  </si>
  <si>
    <t>ENVIRONMENTAL HEALTH FEE RESERVE</t>
  </si>
  <si>
    <t xml:space="preserve">EH Reserve lowered to reflect decrease in Fee revenue.  </t>
  </si>
  <si>
    <t>Total Designations and Reserves</t>
  </si>
  <si>
    <t>Ending Undesignated Fund Balance</t>
  </si>
  <si>
    <t>Target Fund Balance</t>
  </si>
  <si>
    <t>Financial Plan Notes:</t>
  </si>
  <si>
    <t xml:space="preserve">     2008 actuals are based on the 14th month ARMS &amp; encumbrance carryover $457,456 not reflected in ARMS GL, but will be reflected in the 2008 CAFR</t>
  </si>
  <si>
    <t xml:space="preserve">     The target Public Health Fund balance goal is $1,000,000</t>
  </si>
  <si>
    <t xml:space="preserve">     2009 Revised Based on September ARMS</t>
  </si>
  <si>
    <t xml:space="preserve">     GF is budgeted at 98% in the Public Health Fund with 2% reserved centrally.</t>
  </si>
  <si>
    <t xml:space="preserve">     2009 Estimated Based on Divisional Analysis of ARMS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</si>
</sst>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38" fontId="3" fillId="0" borderId="0" xfId="19" applyNumberFormat="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left"/>
    </xf>
    <xf numFmtId="37" fontId="1" fillId="0" borderId="0" xfId="19" applyFont="1" applyBorder="1" applyAlignment="1">
      <alignment horizontal="center" wrapText="1"/>
      <protection/>
    </xf>
    <xf numFmtId="38" fontId="1" fillId="0" borderId="0" xfId="19" applyNumberFormat="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8" fontId="0" fillId="2" borderId="0" xfId="0" applyNumberFormat="1" applyFill="1" applyBorder="1" applyAlignment="1">
      <alignment horizontal="centerContinuous"/>
    </xf>
    <xf numFmtId="37" fontId="2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8" fontId="2" fillId="0" borderId="0" xfId="19" applyNumberFormat="1" applyFont="1" applyBorder="1" applyAlignment="1">
      <alignment horizontal="centerContinuous" wrapText="1"/>
      <protection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5" xfId="19" applyFont="1" applyFill="1" applyBorder="1" applyAlignment="1">
      <alignment horizontal="center" wrapText="1"/>
      <protection/>
    </xf>
    <xf numFmtId="38" fontId="4" fillId="0" borderId="6" xfId="19" applyNumberFormat="1" applyFont="1" applyFill="1" applyBorder="1" applyAlignment="1">
      <alignment horizontal="center" wrapText="1"/>
      <protection/>
    </xf>
    <xf numFmtId="37" fontId="4" fillId="2" borderId="7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0" fontId="2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38" fontId="4" fillId="0" borderId="2" xfId="15" applyNumberFormat="1" applyFont="1" applyBorder="1" applyAlignment="1">
      <alignment horizontal="right"/>
    </xf>
    <xf numFmtId="164" fontId="4" fillId="0" borderId="4" xfId="15" applyNumberFormat="1" applyFont="1" applyFill="1" applyBorder="1" applyAlignment="1">
      <alignment/>
    </xf>
    <xf numFmtId="38" fontId="4" fillId="0" borderId="2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5" fillId="0" borderId="9" xfId="15" applyNumberFormat="1" applyFont="1" applyBorder="1" applyAlignment="1">
      <alignment/>
    </xf>
    <xf numFmtId="0" fontId="4" fillId="0" borderId="0" xfId="0" applyFont="1" applyAlignment="1">
      <alignment/>
    </xf>
    <xf numFmtId="37" fontId="4" fillId="0" borderId="10" xfId="19" applyFont="1" applyFill="1" applyBorder="1" applyAlignment="1">
      <alignment horizontal="left"/>
      <protection/>
    </xf>
    <xf numFmtId="38" fontId="2" fillId="0" borderId="10" xfId="15" applyNumberFormat="1" applyFont="1" applyFill="1" applyBorder="1" applyAlignment="1">
      <alignment/>
    </xf>
    <xf numFmtId="38" fontId="2" fillId="0" borderId="11" xfId="15" applyNumberFormat="1" applyFont="1" applyFill="1" applyBorder="1" applyAlignment="1">
      <alignment/>
    </xf>
    <xf numFmtId="38" fontId="2" fillId="0" borderId="12" xfId="15" applyNumberFormat="1" applyFont="1" applyFill="1" applyBorder="1" applyAlignment="1">
      <alignment/>
    </xf>
    <xf numFmtId="38" fontId="2" fillId="0" borderId="13" xfId="0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14" xfId="20" applyFont="1" applyFill="1" applyBorder="1" applyAlignment="1">
      <alignment/>
      <protection/>
    </xf>
    <xf numFmtId="38" fontId="2" fillId="0" borderId="12" xfId="0" applyNumberFormat="1" applyFont="1" applyBorder="1" applyAlignment="1" quotePrefix="1">
      <alignment/>
    </xf>
    <xf numFmtId="38" fontId="9" fillId="0" borderId="15" xfId="21" applyNumberFormat="1" applyFont="1" applyFill="1" applyBorder="1" applyAlignment="1">
      <alignment horizontal="right"/>
      <protection/>
    </xf>
    <xf numFmtId="38" fontId="2" fillId="0" borderId="16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38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 quotePrefix="1">
      <alignment/>
    </xf>
    <xf numFmtId="0" fontId="9" fillId="0" borderId="14" xfId="20" applyFont="1" applyFill="1" applyBorder="1" applyAlignment="1" quotePrefix="1">
      <alignment/>
      <protection/>
    </xf>
    <xf numFmtId="38" fontId="2" fillId="0" borderId="17" xfId="0" applyNumberFormat="1" applyFont="1" applyFill="1" applyBorder="1" applyAlignment="1">
      <alignment/>
    </xf>
    <xf numFmtId="38" fontId="2" fillId="0" borderId="12" xfId="0" applyNumberFormat="1" applyFont="1" applyFill="1" applyBorder="1" applyAlignment="1">
      <alignment/>
    </xf>
    <xf numFmtId="38" fontId="2" fillId="0" borderId="12" xfId="15" applyNumberFormat="1" applyFont="1" applyBorder="1" applyAlignment="1">
      <alignment/>
    </xf>
    <xf numFmtId="37" fontId="2" fillId="0" borderId="12" xfId="19" applyFont="1" applyBorder="1" applyAlignment="1">
      <alignment horizontal="left"/>
      <protection/>
    </xf>
    <xf numFmtId="38" fontId="2" fillId="0" borderId="17" xfId="15" applyNumberFormat="1" applyFont="1" applyFill="1" applyBorder="1" applyAlignment="1">
      <alignment/>
    </xf>
    <xf numFmtId="6" fontId="11" fillId="0" borderId="12" xfId="21" applyNumberFormat="1" applyFont="1" applyFill="1" applyBorder="1" applyAlignment="1">
      <alignment horizontal="left" wrapText="1"/>
      <protection/>
    </xf>
    <xf numFmtId="37" fontId="2" fillId="0" borderId="12" xfId="19" applyFont="1" applyFill="1" applyBorder="1" applyAlignment="1">
      <alignment horizontal="left"/>
      <protection/>
    </xf>
    <xf numFmtId="164" fontId="2" fillId="0" borderId="12" xfId="15" applyNumberFormat="1" applyFont="1" applyFill="1" applyBorder="1" applyAlignment="1">
      <alignment/>
    </xf>
    <xf numFmtId="164" fontId="2" fillId="0" borderId="17" xfId="15" applyNumberFormat="1" applyFont="1" applyFill="1" applyBorder="1" applyAlignment="1">
      <alignment/>
    </xf>
    <xf numFmtId="38" fontId="2" fillId="0" borderId="9" xfId="15" applyNumberFormat="1" applyFont="1" applyFill="1" applyBorder="1" applyAlignment="1">
      <alignment/>
    </xf>
    <xf numFmtId="164" fontId="2" fillId="0" borderId="16" xfId="15" applyNumberFormat="1" applyFont="1" applyBorder="1" applyAlignment="1">
      <alignment/>
    </xf>
    <xf numFmtId="164" fontId="2" fillId="0" borderId="12" xfId="15" applyNumberFormat="1" applyFont="1" applyBorder="1" applyAlignment="1">
      <alignment horizontal="left"/>
    </xf>
    <xf numFmtId="37" fontId="4" fillId="0" borderId="2" xfId="19" applyFont="1" applyFill="1" applyBorder="1" applyAlignment="1">
      <alignment horizontal="left"/>
      <protection/>
    </xf>
    <xf numFmtId="164" fontId="4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37" fontId="4" fillId="0" borderId="12" xfId="19" applyFont="1" applyFill="1" applyBorder="1" applyAlignment="1">
      <alignment horizontal="left"/>
      <protection/>
    </xf>
    <xf numFmtId="164" fontId="2" fillId="0" borderId="12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 quotePrefix="1">
      <alignment/>
    </xf>
    <xf numFmtId="38" fontId="2" fillId="0" borderId="17" xfId="15" applyNumberFormat="1" applyFont="1" applyBorder="1" applyAlignment="1">
      <alignment/>
    </xf>
    <xf numFmtId="38" fontId="2" fillId="0" borderId="12" xfId="15" applyNumberFormat="1" applyFont="1" applyFill="1" applyBorder="1" applyAlignment="1">
      <alignment/>
    </xf>
    <xf numFmtId="164" fontId="2" fillId="0" borderId="12" xfId="15" applyNumberFormat="1" applyFont="1" applyBorder="1" applyAlignment="1">
      <alignment wrapText="1"/>
    </xf>
    <xf numFmtId="37" fontId="0" fillId="0" borderId="12" xfId="19" applyFont="1" applyBorder="1" applyAlignment="1">
      <alignment horizontal="left"/>
      <protection/>
    </xf>
    <xf numFmtId="38" fontId="12" fillId="0" borderId="12" xfId="15" applyNumberFormat="1" applyFont="1" applyBorder="1" applyAlignment="1">
      <alignment/>
    </xf>
    <xf numFmtId="38" fontId="13" fillId="0" borderId="12" xfId="0" applyNumberFormat="1" applyFont="1" applyFill="1" applyBorder="1" applyAlignment="1">
      <alignment/>
    </xf>
    <xf numFmtId="38" fontId="13" fillId="0" borderId="12" xfId="15" applyNumberFormat="1" applyFont="1" applyBorder="1" applyAlignment="1">
      <alignment/>
    </xf>
    <xf numFmtId="37" fontId="4" fillId="0" borderId="9" xfId="19" applyFont="1" applyFill="1" applyBorder="1" applyAlignment="1">
      <alignment horizontal="left"/>
      <protection/>
    </xf>
    <xf numFmtId="164" fontId="4" fillId="0" borderId="9" xfId="15" applyNumberFormat="1" applyFont="1" applyFill="1" applyBorder="1" applyAlignment="1">
      <alignment/>
    </xf>
    <xf numFmtId="38" fontId="4" fillId="0" borderId="9" xfId="15" applyNumberFormat="1" applyFont="1" applyFill="1" applyBorder="1" applyAlignment="1">
      <alignment/>
    </xf>
    <xf numFmtId="164" fontId="4" fillId="0" borderId="9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3" borderId="2" xfId="15" applyNumberFormat="1" applyFont="1" applyFill="1" applyBorder="1" applyAlignment="1" quotePrefix="1">
      <alignment/>
    </xf>
    <xf numFmtId="164" fontId="2" fillId="0" borderId="2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12" xfId="15" applyNumberFormat="1" applyFont="1" applyFill="1" applyBorder="1" applyAlignment="1" quotePrefix="1">
      <alignment/>
    </xf>
    <xf numFmtId="38" fontId="2" fillId="0" borderId="12" xfId="15" applyNumberFormat="1" applyFont="1" applyFill="1" applyBorder="1" applyAlignment="1" quotePrefix="1">
      <alignment/>
    </xf>
    <xf numFmtId="164" fontId="2" fillId="0" borderId="2" xfId="15" applyNumberFormat="1" applyFont="1" applyFill="1" applyBorder="1" applyAlignment="1" quotePrefix="1">
      <alignment/>
    </xf>
    <xf numFmtId="38" fontId="2" fillId="0" borderId="2" xfId="15" applyNumberFormat="1" applyFont="1" applyFill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0" xfId="15" applyNumberFormat="1" applyFont="1" applyFill="1" applyBorder="1" applyAlignment="1">
      <alignment/>
    </xf>
    <xf numFmtId="164" fontId="2" fillId="0" borderId="12" xfId="15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15" applyNumberFormat="1" applyFont="1" applyFill="1" applyBorder="1" applyAlignment="1">
      <alignment wrapText="1"/>
    </xf>
    <xf numFmtId="164" fontId="4" fillId="0" borderId="12" xfId="15" applyNumberFormat="1" applyFont="1" applyFill="1" applyBorder="1" applyAlignment="1">
      <alignment/>
    </xf>
    <xf numFmtId="38" fontId="4" fillId="0" borderId="12" xfId="15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37" fontId="4" fillId="0" borderId="18" xfId="19" applyFont="1" applyFill="1" applyBorder="1" applyAlignment="1" quotePrefix="1">
      <alignment horizontal="left"/>
      <protection/>
    </xf>
    <xf numFmtId="164" fontId="2" fillId="0" borderId="2" xfId="15" applyNumberFormat="1" applyFont="1" applyBorder="1" applyAlignment="1">
      <alignment horizontal="right"/>
    </xf>
    <xf numFmtId="164" fontId="2" fillId="0" borderId="9" xfId="15" applyNumberFormat="1" applyFont="1" applyBorder="1" applyAlignment="1">
      <alignment horizontal="right"/>
    </xf>
    <xf numFmtId="37" fontId="5" fillId="0" borderId="0" xfId="19" applyFont="1" applyAlignment="1">
      <alignment horizontal="left"/>
      <protection/>
    </xf>
    <xf numFmtId="37" fontId="2" fillId="0" borderId="0" xfId="19" applyFont="1" applyBorder="1">
      <alignment/>
      <protection/>
    </xf>
    <xf numFmtId="37" fontId="4" fillId="0" borderId="0" xfId="19" applyFont="1" applyBorder="1">
      <alignment/>
      <protection/>
    </xf>
    <xf numFmtId="38" fontId="2" fillId="0" borderId="0" xfId="19" applyNumberFormat="1" applyFont="1" applyBorder="1">
      <alignment/>
      <protection/>
    </xf>
    <xf numFmtId="37" fontId="14" fillId="0" borderId="0" xfId="19" applyFont="1" applyBorder="1">
      <alignment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7" fontId="4" fillId="0" borderId="0" xfId="19" applyFont="1" applyBorder="1" applyAlignment="1" quotePrefix="1">
      <alignment horizontal="left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37" fontId="14" fillId="0" borderId="0" xfId="19" applyFont="1" applyFill="1" applyBorder="1" applyAlignment="1">
      <alignment horizontal="left"/>
      <protection/>
    </xf>
    <xf numFmtId="0" fontId="14" fillId="0" borderId="0" xfId="0" applyFont="1" applyBorder="1" applyAlignment="1">
      <alignment horizontal="center"/>
    </xf>
    <xf numFmtId="43" fontId="14" fillId="0" borderId="0" xfId="15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8" fontId="2" fillId="0" borderId="0" xfId="0" applyNumberFormat="1" applyFont="1" applyBorder="1" applyAlignment="1">
      <alignment horizontal="center"/>
    </xf>
    <xf numFmtId="43" fontId="14" fillId="0" borderId="0" xfId="15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 horizontal="center"/>
    </xf>
    <xf numFmtId="37" fontId="3" fillId="0" borderId="0" xfId="19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Normal_Query313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5"/>
  <sheetViews>
    <sheetView tabSelected="1" workbookViewId="0" topLeftCell="A1">
      <selection activeCell="A53" sqref="A53:IV53"/>
    </sheetView>
  </sheetViews>
  <sheetFormatPr defaultColWidth="9.140625" defaultRowHeight="12.75"/>
  <cols>
    <col min="1" max="1" width="62.421875" style="127" customWidth="1"/>
    <col min="2" max="2" width="14.7109375" style="18" customWidth="1"/>
    <col min="3" max="3" width="15.421875" style="17" customWidth="1"/>
    <col min="4" max="4" width="16.28125" style="18" customWidth="1"/>
    <col min="5" max="5" width="19.7109375" style="129" customWidth="1"/>
    <col min="6" max="6" width="20.7109375" style="18" customWidth="1"/>
    <col min="7" max="7" width="52.8515625" style="5" customWidth="1"/>
  </cols>
  <sheetData>
    <row r="1" spans="1:8" ht="20.25">
      <c r="A1" s="1"/>
      <c r="B1" s="2"/>
      <c r="C1" s="2"/>
      <c r="D1" s="2"/>
      <c r="E1" s="3"/>
      <c r="F1" s="2"/>
      <c r="G1" s="2"/>
      <c r="H1" s="4"/>
    </row>
    <row r="2" spans="1:7" s="5" customFormat="1" ht="19.5" customHeight="1">
      <c r="A2" s="130" t="s">
        <v>0</v>
      </c>
      <c r="B2" s="130"/>
      <c r="C2" s="130"/>
      <c r="D2" s="130"/>
      <c r="E2" s="130"/>
      <c r="F2" s="130"/>
      <c r="G2" s="130"/>
    </row>
    <row r="3" spans="1:7" s="5" customFormat="1" ht="19.5" customHeight="1">
      <c r="A3" s="6" t="s">
        <v>1</v>
      </c>
      <c r="B3" s="7"/>
      <c r="C3" s="7"/>
      <c r="D3" s="7"/>
      <c r="E3" s="8"/>
      <c r="F3" s="7"/>
      <c r="G3" s="7"/>
    </row>
    <row r="4" spans="1:8" s="13" customFormat="1" ht="15.75">
      <c r="A4" s="6" t="s">
        <v>2</v>
      </c>
      <c r="B4" s="9"/>
      <c r="C4" s="9"/>
      <c r="D4" s="9"/>
      <c r="E4" s="10"/>
      <c r="F4" s="9"/>
      <c r="G4" s="11" t="s">
        <v>3</v>
      </c>
      <c r="H4" s="12"/>
    </row>
    <row r="5" spans="1:8" s="13" customFormat="1" ht="15.75">
      <c r="A5" s="6" t="s">
        <v>4</v>
      </c>
      <c r="B5" s="9"/>
      <c r="C5" s="9"/>
      <c r="D5" s="9"/>
      <c r="E5" s="10"/>
      <c r="F5" s="14"/>
      <c r="G5" s="11" t="s">
        <v>5</v>
      </c>
      <c r="H5" s="12"/>
    </row>
    <row r="6" spans="1:6" ht="9" customHeight="1">
      <c r="A6" s="15"/>
      <c r="B6" s="16"/>
      <c r="E6" s="19"/>
      <c r="F6" s="20"/>
    </row>
    <row r="7" spans="1:7" s="28" customFormat="1" ht="33" customHeight="1">
      <c r="A7" s="21" t="s">
        <v>6</v>
      </c>
      <c r="B7" s="22" t="s">
        <v>7</v>
      </c>
      <c r="C7" s="23" t="s">
        <v>8</v>
      </c>
      <c r="D7" s="24" t="s">
        <v>9</v>
      </c>
      <c r="E7" s="25" t="s">
        <v>10</v>
      </c>
      <c r="F7" s="26" t="s">
        <v>11</v>
      </c>
      <c r="G7" s="27" t="s">
        <v>12</v>
      </c>
    </row>
    <row r="8" spans="1:7" s="35" customFormat="1" ht="15.75">
      <c r="A8" s="29" t="s">
        <v>13</v>
      </c>
      <c r="B8" s="30">
        <v>6309641.01</v>
      </c>
      <c r="C8" s="31">
        <v>7427091</v>
      </c>
      <c r="D8" s="31">
        <f>B49</f>
        <v>5451970.650000013</v>
      </c>
      <c r="E8" s="32">
        <f>B49</f>
        <v>5451970.650000013</v>
      </c>
      <c r="F8" s="33"/>
      <c r="G8" s="34"/>
    </row>
    <row r="9" spans="1:7" s="42" customFormat="1" ht="15.75">
      <c r="A9" s="36" t="s">
        <v>14</v>
      </c>
      <c r="B9" s="37"/>
      <c r="C9" s="37"/>
      <c r="D9" s="38"/>
      <c r="E9" s="39"/>
      <c r="F9" s="40"/>
      <c r="G9" s="41"/>
    </row>
    <row r="10" spans="1:7" s="42" customFormat="1" ht="22.5" customHeight="1">
      <c r="A10" s="43" t="s">
        <v>15</v>
      </c>
      <c r="B10" s="44">
        <v>0</v>
      </c>
      <c r="C10" s="44">
        <v>0</v>
      </c>
      <c r="D10" s="45">
        <v>516517</v>
      </c>
      <c r="E10" s="44">
        <v>516517</v>
      </c>
      <c r="F10" s="46">
        <f aca="true" t="shared" si="0" ref="F10:F24">+E10-C10</f>
        <v>516517</v>
      </c>
      <c r="G10" s="47" t="s">
        <v>16</v>
      </c>
    </row>
    <row r="11" spans="1:7" s="42" customFormat="1" ht="22.5" customHeight="1">
      <c r="A11" s="43" t="s">
        <v>17</v>
      </c>
      <c r="B11" s="48">
        <v>12266421.08</v>
      </c>
      <c r="C11" s="44">
        <v>14235222</v>
      </c>
      <c r="D11" s="45">
        <v>14235222</v>
      </c>
      <c r="E11" s="44">
        <v>10980377</v>
      </c>
      <c r="F11" s="46">
        <f t="shared" si="0"/>
        <v>-3254845</v>
      </c>
      <c r="G11" s="49" t="s">
        <v>18</v>
      </c>
    </row>
    <row r="12" spans="1:7" s="42" customFormat="1" ht="22.5" customHeight="1">
      <c r="A12" s="43" t="s">
        <v>19</v>
      </c>
      <c r="B12" s="48">
        <v>14002641.34</v>
      </c>
      <c r="C12" s="44">
        <v>11700972</v>
      </c>
      <c r="D12" s="45">
        <v>11655361</v>
      </c>
      <c r="E12" s="44">
        <v>12474663</v>
      </c>
      <c r="F12" s="46">
        <f t="shared" si="0"/>
        <v>773691</v>
      </c>
      <c r="G12" s="49" t="s">
        <v>20</v>
      </c>
    </row>
    <row r="13" spans="1:7" s="42" customFormat="1" ht="22.5" customHeight="1">
      <c r="A13" s="43" t="s">
        <v>21</v>
      </c>
      <c r="B13" s="48">
        <v>33156806.57</v>
      </c>
      <c r="C13" s="44">
        <v>29848891</v>
      </c>
      <c r="D13" s="45">
        <v>31392170</v>
      </c>
      <c r="E13" s="44">
        <v>33492703</v>
      </c>
      <c r="F13" s="46">
        <f t="shared" si="0"/>
        <v>3643812</v>
      </c>
      <c r="G13" s="49" t="s">
        <v>22</v>
      </c>
    </row>
    <row r="14" spans="1:7" s="42" customFormat="1" ht="22.5" customHeight="1">
      <c r="A14" s="43" t="s">
        <v>23</v>
      </c>
      <c r="B14" s="48">
        <v>17104589.73</v>
      </c>
      <c r="C14" s="44">
        <v>19502836</v>
      </c>
      <c r="D14" s="45">
        <v>19346882</v>
      </c>
      <c r="E14" s="44">
        <v>19359621</v>
      </c>
      <c r="F14" s="46">
        <f t="shared" si="0"/>
        <v>-143215</v>
      </c>
      <c r="G14" s="49" t="s">
        <v>24</v>
      </c>
    </row>
    <row r="15" spans="1:7" s="42" customFormat="1" ht="22.5" customHeight="1">
      <c r="A15" s="43" t="s">
        <v>25</v>
      </c>
      <c r="B15" s="48">
        <v>9531747</v>
      </c>
      <c r="C15" s="44">
        <v>9451689</v>
      </c>
      <c r="D15" s="45">
        <v>9451689</v>
      </c>
      <c r="E15" s="44">
        <v>9447189</v>
      </c>
      <c r="F15" s="46">
        <f t="shared" si="0"/>
        <v>-4500</v>
      </c>
      <c r="G15" s="50"/>
    </row>
    <row r="16" spans="1:7" s="42" customFormat="1" ht="22.5" customHeight="1">
      <c r="A16" s="43" t="s">
        <v>26</v>
      </c>
      <c r="B16" s="48">
        <v>53469427.19</v>
      </c>
      <c r="C16" s="44">
        <v>56620442</v>
      </c>
      <c r="D16" s="45">
        <f>58379992+389752</f>
        <v>58769744</v>
      </c>
      <c r="E16" s="44">
        <v>57973363</v>
      </c>
      <c r="F16" s="46">
        <f t="shared" si="0"/>
        <v>1352921</v>
      </c>
      <c r="G16" s="49" t="s">
        <v>27</v>
      </c>
    </row>
    <row r="17" spans="1:7" s="42" customFormat="1" ht="22.5" customHeight="1">
      <c r="A17" s="51" t="s">
        <v>28</v>
      </c>
      <c r="B17" s="48">
        <v>0</v>
      </c>
      <c r="C17" s="44">
        <v>0</v>
      </c>
      <c r="D17" s="45">
        <v>117250</v>
      </c>
      <c r="E17" s="44">
        <v>124000</v>
      </c>
      <c r="F17" s="46">
        <f t="shared" si="0"/>
        <v>124000</v>
      </c>
      <c r="G17" s="49"/>
    </row>
    <row r="18" spans="1:7" s="42" customFormat="1" ht="22.5" customHeight="1">
      <c r="A18" s="43" t="s">
        <v>29</v>
      </c>
      <c r="B18" s="48">
        <v>10751463.61</v>
      </c>
      <c r="C18" s="44">
        <v>11002207</v>
      </c>
      <c r="D18" s="45">
        <v>10667089</v>
      </c>
      <c r="E18" s="44">
        <v>11066500</v>
      </c>
      <c r="F18" s="46">
        <f t="shared" si="0"/>
        <v>64293</v>
      </c>
      <c r="G18" s="49" t="s">
        <v>30</v>
      </c>
    </row>
    <row r="19" spans="1:7" s="42" customFormat="1" ht="22.5" customHeight="1">
      <c r="A19" s="43" t="s">
        <v>31</v>
      </c>
      <c r="B19" s="48">
        <v>25</v>
      </c>
      <c r="C19" s="44">
        <v>0</v>
      </c>
      <c r="D19" s="52">
        <v>0</v>
      </c>
      <c r="E19" s="53">
        <v>0</v>
      </c>
      <c r="F19" s="46">
        <f t="shared" si="0"/>
        <v>0</v>
      </c>
      <c r="G19" s="50"/>
    </row>
    <row r="20" spans="1:7" s="42" customFormat="1" ht="22.5" customHeight="1">
      <c r="A20" s="43" t="s">
        <v>32</v>
      </c>
      <c r="B20" s="48">
        <v>4797214.81</v>
      </c>
      <c r="C20" s="44">
        <v>5460592</v>
      </c>
      <c r="D20" s="45">
        <v>5595444</v>
      </c>
      <c r="E20" s="44">
        <v>5911894</v>
      </c>
      <c r="F20" s="46">
        <f t="shared" si="0"/>
        <v>451302</v>
      </c>
      <c r="G20" s="49" t="s">
        <v>33</v>
      </c>
    </row>
    <row r="21" spans="1:7" s="42" customFormat="1" ht="22.5" customHeight="1">
      <c r="A21" s="43" t="s">
        <v>34</v>
      </c>
      <c r="B21" s="44">
        <v>0</v>
      </c>
      <c r="C21" s="44">
        <v>2718967</v>
      </c>
      <c r="D21" s="45">
        <v>-1340189</v>
      </c>
      <c r="E21" s="44">
        <v>946828</v>
      </c>
      <c r="F21" s="46">
        <f t="shared" si="0"/>
        <v>-1772139</v>
      </c>
      <c r="G21" s="49" t="s">
        <v>35</v>
      </c>
    </row>
    <row r="22" spans="1:7" s="42" customFormat="1" ht="15.75">
      <c r="A22" s="43" t="s">
        <v>36</v>
      </c>
      <c r="B22" s="54">
        <f>1639.96+282.84</f>
        <v>1922.8</v>
      </c>
      <c r="C22" s="44">
        <v>0</v>
      </c>
      <c r="D22" s="52">
        <v>0</v>
      </c>
      <c r="E22" s="44">
        <v>16235</v>
      </c>
      <c r="F22" s="46">
        <f t="shared" si="0"/>
        <v>16235</v>
      </c>
      <c r="G22" s="50"/>
    </row>
    <row r="23" spans="1:7" s="42" customFormat="1" ht="15.75">
      <c r="A23" s="55" t="s">
        <v>37</v>
      </c>
      <c r="B23" s="54">
        <v>4335963</v>
      </c>
      <c r="C23" s="54">
        <v>3596029</v>
      </c>
      <c r="D23" s="56">
        <v>3596029</v>
      </c>
      <c r="E23" s="44">
        <v>3596029</v>
      </c>
      <c r="F23" s="46">
        <f t="shared" si="0"/>
        <v>0</v>
      </c>
      <c r="G23" s="50"/>
    </row>
    <row r="24" spans="1:7" s="42" customFormat="1" ht="15.75">
      <c r="A24" s="55" t="s">
        <v>38</v>
      </c>
      <c r="B24" s="54">
        <v>27419299</v>
      </c>
      <c r="C24" s="54">
        <v>27459619</v>
      </c>
      <c r="D24" s="56">
        <v>27459619</v>
      </c>
      <c r="E24" s="44">
        <v>26286566</v>
      </c>
      <c r="F24" s="46">
        <f t="shared" si="0"/>
        <v>-1173053</v>
      </c>
      <c r="G24" s="57" t="s">
        <v>39</v>
      </c>
    </row>
    <row r="25" spans="1:7" s="42" customFormat="1" ht="15.75">
      <c r="A25" s="58"/>
      <c r="B25" s="59"/>
      <c r="C25" s="59"/>
      <c r="D25" s="60"/>
      <c r="E25" s="61"/>
      <c r="F25" s="62"/>
      <c r="G25" s="63"/>
    </row>
    <row r="26" spans="1:7" s="35" customFormat="1" ht="15.75">
      <c r="A26" s="64" t="s">
        <v>40</v>
      </c>
      <c r="B26" s="65">
        <f>SUM(B9:B25)</f>
        <v>186837521.13</v>
      </c>
      <c r="C26" s="65">
        <f>SUM(C10:C25)</f>
        <v>191597466</v>
      </c>
      <c r="D26" s="65">
        <f>SUM(D10:D25)</f>
        <v>191462827</v>
      </c>
      <c r="E26" s="32">
        <f>SUM(E10:E25)</f>
        <v>192192485</v>
      </c>
      <c r="F26" s="65">
        <f>SUM(F10:F25)</f>
        <v>595019</v>
      </c>
      <c r="G26" s="66"/>
    </row>
    <row r="27" spans="1:7" s="42" customFormat="1" ht="15.75">
      <c r="A27" s="67" t="s">
        <v>41</v>
      </c>
      <c r="B27" s="59"/>
      <c r="C27" s="59"/>
      <c r="D27" s="59"/>
      <c r="E27" s="39"/>
      <c r="F27" s="68"/>
      <c r="G27" s="69"/>
    </row>
    <row r="28" spans="1:7" s="42" customFormat="1" ht="15.75">
      <c r="A28" s="43" t="s">
        <v>42</v>
      </c>
      <c r="B28" s="48">
        <v>-84994613.28</v>
      </c>
      <c r="C28" s="48">
        <v>-85358173</v>
      </c>
      <c r="D28" s="70">
        <v>-90393568</v>
      </c>
      <c r="E28" s="48">
        <v>-85217619.38666667</v>
      </c>
      <c r="F28" s="46">
        <f aca="true" t="shared" si="1" ref="F28:F37">+E28-C28</f>
        <v>140553.61333332956</v>
      </c>
      <c r="G28" s="71" t="s">
        <v>43</v>
      </c>
    </row>
    <row r="29" spans="1:7" s="42" customFormat="1" ht="15.75">
      <c r="A29" s="43" t="s">
        <v>44</v>
      </c>
      <c r="B29" s="48">
        <v>-31670486.24</v>
      </c>
      <c r="C29" s="48">
        <v>-33732170</v>
      </c>
      <c r="D29" s="70">
        <f>-33467525-389752</f>
        <v>-33857277</v>
      </c>
      <c r="E29" s="48">
        <v>-31811964.706666667</v>
      </c>
      <c r="F29" s="46">
        <f t="shared" si="1"/>
        <v>1920205.293333333</v>
      </c>
      <c r="G29" s="71" t="s">
        <v>45</v>
      </c>
    </row>
    <row r="30" spans="1:7" s="42" customFormat="1" ht="15.75">
      <c r="A30" s="43" t="s">
        <v>46</v>
      </c>
      <c r="B30" s="48">
        <v>-7010471.8</v>
      </c>
      <c r="C30" s="48">
        <v>-6128431</v>
      </c>
      <c r="D30" s="70">
        <v>-6241845</v>
      </c>
      <c r="E30" s="48">
        <v>-5938638</v>
      </c>
      <c r="F30" s="46">
        <f t="shared" si="1"/>
        <v>189793</v>
      </c>
      <c r="G30" s="72" t="s">
        <v>47</v>
      </c>
    </row>
    <row r="31" spans="1:7" s="42" customFormat="1" ht="15.75">
      <c r="A31" s="43" t="s">
        <v>48</v>
      </c>
      <c r="B31" s="48">
        <v>-50800211.64</v>
      </c>
      <c r="C31" s="48">
        <v>-47675035</v>
      </c>
      <c r="D31" s="70">
        <v>-50915629</v>
      </c>
      <c r="E31" s="48">
        <v>-53860629</v>
      </c>
      <c r="F31" s="46">
        <f t="shared" si="1"/>
        <v>-6185594</v>
      </c>
      <c r="G31" s="72" t="s">
        <v>49</v>
      </c>
    </row>
    <row r="32" spans="1:7" s="42" customFormat="1" ht="15.75">
      <c r="A32" s="43" t="s">
        <v>50</v>
      </c>
      <c r="B32" s="48">
        <v>-13635342.7</v>
      </c>
      <c r="C32" s="48">
        <v>-14545864</v>
      </c>
      <c r="D32" s="70">
        <v>-14473239</v>
      </c>
      <c r="E32" s="48">
        <v>-14807123</v>
      </c>
      <c r="F32" s="46">
        <f t="shared" si="1"/>
        <v>-261259</v>
      </c>
      <c r="G32" s="72" t="s">
        <v>51</v>
      </c>
    </row>
    <row r="33" spans="1:7" s="42" customFormat="1" ht="15.75">
      <c r="A33" s="43" t="s">
        <v>52</v>
      </c>
      <c r="B33" s="48">
        <v>-563346.08</v>
      </c>
      <c r="C33" s="48">
        <v>-943071</v>
      </c>
      <c r="D33" s="70">
        <v>-1051662</v>
      </c>
      <c r="E33" s="48">
        <v>-1048372</v>
      </c>
      <c r="F33" s="46">
        <f t="shared" si="1"/>
        <v>-105301</v>
      </c>
      <c r="G33" s="72" t="s">
        <v>53</v>
      </c>
    </row>
    <row r="34" spans="1:7" s="42" customFormat="1" ht="15.75">
      <c r="A34" s="43" t="s">
        <v>54</v>
      </c>
      <c r="B34" s="48">
        <v>-63367.5</v>
      </c>
      <c r="C34" s="48">
        <v>-40239</v>
      </c>
      <c r="D34" s="70">
        <v>-40239</v>
      </c>
      <c r="E34" s="48">
        <v>-40496</v>
      </c>
      <c r="F34" s="46">
        <f t="shared" si="1"/>
        <v>-257</v>
      </c>
      <c r="G34" s="73"/>
    </row>
    <row r="35" spans="1:7" s="42" customFormat="1" ht="15.75">
      <c r="A35" s="43" t="s">
        <v>55</v>
      </c>
      <c r="B35" s="48">
        <v>-135948</v>
      </c>
      <c r="C35" s="48">
        <v>-490856</v>
      </c>
      <c r="D35" s="70">
        <v>-490856</v>
      </c>
      <c r="E35" s="48">
        <v>-472353</v>
      </c>
      <c r="F35" s="46">
        <f t="shared" si="1"/>
        <v>18503</v>
      </c>
      <c r="G35" s="49" t="s">
        <v>47</v>
      </c>
    </row>
    <row r="36" spans="1:7" s="42" customFormat="1" ht="15.75">
      <c r="A36" s="43" t="s">
        <v>56</v>
      </c>
      <c r="B36" s="44"/>
      <c r="C36" s="48">
        <v>-8390292</v>
      </c>
      <c r="D36" s="70">
        <v>421599</v>
      </c>
      <c r="E36" s="53"/>
      <c r="F36" s="46">
        <f t="shared" si="1"/>
        <v>8390292</v>
      </c>
      <c r="G36" s="49" t="s">
        <v>57</v>
      </c>
    </row>
    <row r="37" spans="1:7" s="42" customFormat="1" ht="20.25" customHeight="1">
      <c r="A37" s="43" t="s">
        <v>58</v>
      </c>
      <c r="B37" s="44"/>
      <c r="C37" s="48">
        <v>5554904</v>
      </c>
      <c r="D37" s="45">
        <v>5579889</v>
      </c>
      <c r="E37" s="48"/>
      <c r="F37" s="46">
        <f t="shared" si="1"/>
        <v>-5554904</v>
      </c>
      <c r="G37" s="71" t="s">
        <v>59</v>
      </c>
    </row>
    <row r="38" spans="1:7" s="42" customFormat="1" ht="15.75">
      <c r="A38" s="55" t="s">
        <v>60</v>
      </c>
      <c r="B38" s="54">
        <v>1733.43</v>
      </c>
      <c r="C38" s="54"/>
      <c r="D38" s="74"/>
      <c r="E38" s="75"/>
      <c r="F38" s="46"/>
      <c r="G38" s="76"/>
    </row>
    <row r="39" spans="1:7" s="42" customFormat="1" ht="15.75">
      <c r="A39" s="77"/>
      <c r="B39" s="78"/>
      <c r="C39" s="78"/>
      <c r="D39" s="78"/>
      <c r="E39" s="79"/>
      <c r="F39" s="80"/>
      <c r="G39" s="68"/>
    </row>
    <row r="40" spans="1:7" s="35" customFormat="1" ht="15.75">
      <c r="A40" s="81" t="s">
        <v>61</v>
      </c>
      <c r="B40" s="82">
        <f>SUM(B28:B39)</f>
        <v>-188872053.80999997</v>
      </c>
      <c r="C40" s="82">
        <f>SUM(C28:C39)</f>
        <v>-191749227</v>
      </c>
      <c r="D40" s="82">
        <f>SUM(D28:D39)</f>
        <v>-191462827</v>
      </c>
      <c r="E40" s="83">
        <f>SUM(E28:E39)</f>
        <v>-193197195.09333333</v>
      </c>
      <c r="F40" s="84">
        <f>+E40-C40</f>
        <v>-1447968.0933333337</v>
      </c>
      <c r="G40" s="85"/>
    </row>
    <row r="41" spans="1:7" s="42" customFormat="1" ht="15.75">
      <c r="A41" s="64" t="s">
        <v>62</v>
      </c>
      <c r="B41" s="86"/>
      <c r="C41" s="87"/>
      <c r="D41" s="87"/>
      <c r="E41" s="88"/>
      <c r="F41" s="89"/>
      <c r="G41" s="89"/>
    </row>
    <row r="42" spans="1:7" s="42" customFormat="1" ht="15.75">
      <c r="A42" s="67" t="s">
        <v>63</v>
      </c>
      <c r="B42" s="90"/>
      <c r="C42" s="59"/>
      <c r="D42" s="59"/>
      <c r="E42" s="75"/>
      <c r="F42" s="68"/>
      <c r="G42" s="68"/>
    </row>
    <row r="43" spans="1:7" s="42" customFormat="1" ht="15.75">
      <c r="A43" s="58" t="s">
        <v>64</v>
      </c>
      <c r="B43" s="91">
        <v>79284.77</v>
      </c>
      <c r="C43" s="54"/>
      <c r="D43" s="54"/>
      <c r="E43" s="75"/>
      <c r="F43" s="68"/>
      <c r="G43" s="68"/>
    </row>
    <row r="44" spans="1:7" s="42" customFormat="1" ht="15.75">
      <c r="A44" s="58" t="s">
        <v>65</v>
      </c>
      <c r="B44" s="91">
        <v>38117.5</v>
      </c>
      <c r="C44" s="54"/>
      <c r="D44" s="54"/>
      <c r="E44" s="75"/>
      <c r="F44" s="68"/>
      <c r="G44" s="68"/>
    </row>
    <row r="45" spans="1:7" s="42" customFormat="1" ht="15.75">
      <c r="A45" s="58" t="s">
        <v>66</v>
      </c>
      <c r="B45" s="91">
        <v>1059460.05</v>
      </c>
      <c r="C45" s="54"/>
      <c r="D45" s="54"/>
      <c r="E45" s="75"/>
      <c r="F45" s="68"/>
      <c r="G45" s="68"/>
    </row>
    <row r="46" spans="1:7" s="42" customFormat="1" ht="15.75">
      <c r="A46" s="55" t="s">
        <v>67</v>
      </c>
      <c r="B46" s="48"/>
      <c r="C46" s="39"/>
      <c r="D46" s="39">
        <v>-566517</v>
      </c>
      <c r="E46" s="39">
        <v>-566517</v>
      </c>
      <c r="F46" s="68"/>
      <c r="G46" s="68"/>
    </row>
    <row r="47" spans="1:7" s="42" customFormat="1" ht="15.75">
      <c r="A47" s="55" t="s">
        <v>68</v>
      </c>
      <c r="B47" s="48"/>
      <c r="C47" s="39"/>
      <c r="D47" s="39">
        <v>1000000</v>
      </c>
      <c r="E47" s="39">
        <v>500000</v>
      </c>
      <c r="F47" s="68"/>
      <c r="G47" s="68"/>
    </row>
    <row r="48" spans="1:7" s="42" customFormat="1" ht="15.75">
      <c r="A48" s="67" t="s">
        <v>69</v>
      </c>
      <c r="B48" s="90">
        <f>SUM(B43:B47)</f>
        <v>1176862.32</v>
      </c>
      <c r="C48" s="90">
        <f>SUM(C43:C47)</f>
        <v>0</v>
      </c>
      <c r="D48" s="90">
        <f>SUM(D43:D47)</f>
        <v>433483</v>
      </c>
      <c r="E48" s="91">
        <f>SUM(E43:E47)</f>
        <v>-66517</v>
      </c>
      <c r="F48" s="68"/>
      <c r="G48" s="68"/>
    </row>
    <row r="49" spans="1:50" s="95" customFormat="1" ht="15.75">
      <c r="A49" s="64" t="s">
        <v>70</v>
      </c>
      <c r="B49" s="92">
        <f>+B8+B26+B40+B48</f>
        <v>5451970.650000013</v>
      </c>
      <c r="C49" s="92">
        <f>+C8+C26+C40+C48</f>
        <v>7275330</v>
      </c>
      <c r="D49" s="92">
        <f>+D8+D26+D40+D48</f>
        <v>5885453.650000006</v>
      </c>
      <c r="E49" s="93">
        <f>+E8+E26+E40+E48</f>
        <v>4380743.556666672</v>
      </c>
      <c r="F49" s="89"/>
      <c r="G49" s="89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</row>
    <row r="50" spans="1:7" s="42" customFormat="1" ht="15.75">
      <c r="A50" s="67" t="s">
        <v>71</v>
      </c>
      <c r="B50" s="59"/>
      <c r="C50" s="59"/>
      <c r="D50" s="59"/>
      <c r="E50" s="75"/>
      <c r="F50" s="96"/>
      <c r="G50" s="97"/>
    </row>
    <row r="51" spans="1:7" s="42" customFormat="1" ht="15.75">
      <c r="A51" s="98" t="s">
        <v>72</v>
      </c>
      <c r="B51" s="39">
        <v>-534263.38</v>
      </c>
      <c r="C51" s="39">
        <v>-534263.38</v>
      </c>
      <c r="D51" s="39">
        <v>-534263.38</v>
      </c>
      <c r="E51" s="39">
        <v>-534263.38</v>
      </c>
      <c r="F51" s="97"/>
      <c r="G51" s="97"/>
    </row>
    <row r="52" spans="1:7" s="42" customFormat="1" ht="15.75">
      <c r="A52" s="99" t="s">
        <v>73</v>
      </c>
      <c r="B52" s="39">
        <v>-457456</v>
      </c>
      <c r="C52" s="39">
        <v>-446959</v>
      </c>
      <c r="D52" s="39">
        <v>-457456</v>
      </c>
      <c r="E52" s="39">
        <v>-457456</v>
      </c>
      <c r="F52" s="97"/>
      <c r="G52" s="97"/>
    </row>
    <row r="53" spans="1:7" s="42" customFormat="1" ht="15.75">
      <c r="A53" s="100" t="s">
        <v>74</v>
      </c>
      <c r="B53" s="39">
        <v>-79284.77</v>
      </c>
      <c r="C53" s="39">
        <v>-84099</v>
      </c>
      <c r="D53" s="39">
        <v>-79284.77</v>
      </c>
      <c r="E53" s="39">
        <v>-79284.77</v>
      </c>
      <c r="F53" s="97"/>
      <c r="G53" s="97"/>
    </row>
    <row r="54" spans="1:7" s="42" customFormat="1" ht="15.75">
      <c r="A54" s="99" t="s">
        <v>75</v>
      </c>
      <c r="B54" s="39">
        <v>-38117.5</v>
      </c>
      <c r="C54" s="39">
        <v>-38117.5</v>
      </c>
      <c r="D54" s="39">
        <v>-38117.5</v>
      </c>
      <c r="E54" s="39">
        <v>-38117.5</v>
      </c>
      <c r="F54" s="97"/>
      <c r="G54" s="97"/>
    </row>
    <row r="55" spans="1:7" s="42" customFormat="1" ht="15.75">
      <c r="A55" s="99" t="s">
        <v>76</v>
      </c>
      <c r="B55" s="39">
        <v>-1059460.05</v>
      </c>
      <c r="C55" s="39">
        <v>-1059460.05</v>
      </c>
      <c r="D55" s="39">
        <v>-1059460.05</v>
      </c>
      <c r="E55" s="39">
        <v>-1059460.05</v>
      </c>
      <c r="F55" s="97"/>
      <c r="G55" s="97"/>
    </row>
    <row r="56" spans="1:7" s="42" customFormat="1" ht="15.75">
      <c r="A56" s="99" t="s">
        <v>77</v>
      </c>
      <c r="B56" s="39">
        <v>-2694611.65</v>
      </c>
      <c r="C56" s="39">
        <v>-1718324</v>
      </c>
      <c r="D56" s="39">
        <v>-2694611.65</v>
      </c>
      <c r="E56" s="39">
        <f>-2694611.65+1554174</f>
        <v>-1140437.65</v>
      </c>
      <c r="F56" s="97"/>
      <c r="G56" s="101" t="s">
        <v>78</v>
      </c>
    </row>
    <row r="57" spans="1:7" s="42" customFormat="1" ht="15.75">
      <c r="A57" s="67"/>
      <c r="B57" s="59"/>
      <c r="C57" s="59"/>
      <c r="D57" s="59"/>
      <c r="E57" s="75"/>
      <c r="F57" s="97"/>
      <c r="G57" s="97"/>
    </row>
    <row r="58" spans="1:7" s="35" customFormat="1" ht="15.75">
      <c r="A58" s="67" t="s">
        <v>79</v>
      </c>
      <c r="B58" s="102">
        <f>SUM(B50:B57)</f>
        <v>-4863193.35</v>
      </c>
      <c r="C58" s="102">
        <f>SUM(C50:C57)</f>
        <v>-3881222.9299999997</v>
      </c>
      <c r="D58" s="102">
        <f>SUM(D50:D57)</f>
        <v>-4863193.35</v>
      </c>
      <c r="E58" s="103">
        <f>SUM(E50:E57)</f>
        <v>-3309019.35</v>
      </c>
      <c r="F58" s="104"/>
      <c r="G58" s="105"/>
    </row>
    <row r="59" spans="1:7" s="35" customFormat="1" ht="15.75">
      <c r="A59" s="64" t="s">
        <v>80</v>
      </c>
      <c r="B59" s="65">
        <f>+B49+B58</f>
        <v>588777.3000000138</v>
      </c>
      <c r="C59" s="65">
        <f>+C49+C58</f>
        <v>3394107.0700000003</v>
      </c>
      <c r="D59" s="65">
        <f>+D49+D58</f>
        <v>1022260.3000000063</v>
      </c>
      <c r="E59" s="32">
        <f>+E49+E58</f>
        <v>1071724.2066666721</v>
      </c>
      <c r="F59" s="84"/>
      <c r="G59" s="89"/>
    </row>
    <row r="60" spans="1:7" s="42" customFormat="1" ht="16.5" thickBot="1">
      <c r="A60" s="106" t="s">
        <v>81</v>
      </c>
      <c r="B60" s="87">
        <v>1000000</v>
      </c>
      <c r="C60" s="87">
        <v>1000000</v>
      </c>
      <c r="D60" s="87">
        <v>1000000</v>
      </c>
      <c r="E60" s="88">
        <v>1000000</v>
      </c>
      <c r="F60" s="107"/>
      <c r="G60" s="108"/>
    </row>
    <row r="61" spans="1:7" s="114" customFormat="1" ht="13.5" customHeight="1">
      <c r="A61" s="109" t="s">
        <v>82</v>
      </c>
      <c r="B61" s="110"/>
      <c r="C61" s="111"/>
      <c r="D61" s="110"/>
      <c r="E61" s="112"/>
      <c r="F61" s="42"/>
      <c r="G61" s="113"/>
    </row>
    <row r="62" spans="1:7" s="114" customFormat="1" ht="15.75">
      <c r="A62" s="115" t="s">
        <v>83</v>
      </c>
      <c r="B62" s="94"/>
      <c r="C62" s="116"/>
      <c r="D62" s="94"/>
      <c r="E62" s="112"/>
      <c r="F62" s="110"/>
      <c r="G62" s="117"/>
    </row>
    <row r="63" spans="1:7" s="114" customFormat="1" ht="14.25" customHeight="1">
      <c r="A63" s="115" t="s">
        <v>85</v>
      </c>
      <c r="B63" s="94"/>
      <c r="C63" s="118"/>
      <c r="D63" s="94"/>
      <c r="E63" s="112"/>
      <c r="F63" s="110"/>
      <c r="G63" s="117"/>
    </row>
    <row r="64" spans="1:7" s="114" customFormat="1" ht="14.25" customHeight="1">
      <c r="A64" s="115" t="s">
        <v>87</v>
      </c>
      <c r="B64" s="94"/>
      <c r="C64" s="118"/>
      <c r="D64" s="94"/>
      <c r="E64" s="112"/>
      <c r="F64" s="110"/>
      <c r="G64" s="117"/>
    </row>
    <row r="65" spans="1:7" s="114" customFormat="1" ht="14.25" customHeight="1">
      <c r="A65" s="119" t="s">
        <v>84</v>
      </c>
      <c r="B65" s="110"/>
      <c r="C65" s="111"/>
      <c r="D65" s="110"/>
      <c r="E65" s="112"/>
      <c r="F65" s="110"/>
      <c r="G65" s="120"/>
    </row>
    <row r="66" spans="1:7" s="42" customFormat="1" ht="15" customHeight="1">
      <c r="A66" s="115" t="s">
        <v>86</v>
      </c>
      <c r="B66" s="94"/>
      <c r="C66" s="111"/>
      <c r="D66" s="94"/>
      <c r="E66" s="112"/>
      <c r="F66" s="110"/>
      <c r="G66" s="113"/>
    </row>
    <row r="67" spans="1:7" s="42" customFormat="1" ht="15.75">
      <c r="A67" s="121"/>
      <c r="B67" s="122"/>
      <c r="C67" s="123"/>
      <c r="D67" s="122"/>
      <c r="E67" s="124"/>
      <c r="F67" s="122"/>
      <c r="G67" s="117"/>
    </row>
    <row r="68" spans="1:7" s="42" customFormat="1" ht="15.75">
      <c r="A68" s="125"/>
      <c r="B68" s="122"/>
      <c r="C68" s="123"/>
      <c r="D68" s="122"/>
      <c r="E68" s="124"/>
      <c r="F68" s="122"/>
      <c r="G68" s="117"/>
    </row>
    <row r="69" spans="1:7" s="42" customFormat="1" ht="15.75">
      <c r="A69" s="126"/>
      <c r="B69" s="122"/>
      <c r="C69" s="123"/>
      <c r="D69" s="122"/>
      <c r="E69" s="124"/>
      <c r="F69" s="122"/>
      <c r="G69" s="117"/>
    </row>
    <row r="70" spans="1:7" s="42" customFormat="1" ht="15.75">
      <c r="A70" s="126"/>
      <c r="B70" s="122"/>
      <c r="C70" s="123"/>
      <c r="D70" s="122"/>
      <c r="E70" s="124"/>
      <c r="F70" s="122"/>
      <c r="G70" s="117"/>
    </row>
    <row r="71" spans="1:7" s="42" customFormat="1" ht="15.75">
      <c r="A71" s="126"/>
      <c r="B71" s="122"/>
      <c r="C71" s="123"/>
      <c r="D71" s="122"/>
      <c r="E71" s="124"/>
      <c r="F71" s="122"/>
      <c r="G71" s="117"/>
    </row>
    <row r="72" spans="1:7" s="42" customFormat="1" ht="15.75">
      <c r="A72" s="126"/>
      <c r="B72" s="122"/>
      <c r="C72" s="123"/>
      <c r="D72" s="122"/>
      <c r="E72" s="124"/>
      <c r="F72" s="122"/>
      <c r="G72" s="117"/>
    </row>
    <row r="73" spans="2:7" ht="15.75">
      <c r="B73" s="122"/>
      <c r="C73" s="123"/>
      <c r="D73" s="122"/>
      <c r="E73" s="124"/>
      <c r="F73" s="122"/>
      <c r="G73" s="128"/>
    </row>
    <row r="74" spans="2:7" ht="15.75">
      <c r="B74" s="122"/>
      <c r="C74" s="123"/>
      <c r="D74" s="122"/>
      <c r="E74" s="124"/>
      <c r="F74" s="122"/>
      <c r="G74" s="128"/>
    </row>
    <row r="75" spans="2:7" ht="15.75">
      <c r="B75" s="122"/>
      <c r="C75" s="123"/>
      <c r="D75" s="122"/>
      <c r="E75" s="124"/>
      <c r="F75" s="122"/>
      <c r="G75" s="128"/>
    </row>
    <row r="76" spans="2:7" ht="15.75">
      <c r="B76" s="122"/>
      <c r="C76" s="123"/>
      <c r="D76" s="122"/>
      <c r="E76" s="124"/>
      <c r="F76" s="122"/>
      <c r="G76" s="128"/>
    </row>
    <row r="77" spans="2:7" ht="15.75">
      <c r="B77" s="122"/>
      <c r="C77" s="123"/>
      <c r="D77" s="122"/>
      <c r="E77" s="124"/>
      <c r="F77" s="122"/>
      <c r="G77" s="128"/>
    </row>
    <row r="78" spans="2:7" ht="15.75">
      <c r="B78" s="122"/>
      <c r="C78" s="123"/>
      <c r="D78" s="122"/>
      <c r="E78" s="124"/>
      <c r="F78" s="122"/>
      <c r="G78" s="128"/>
    </row>
    <row r="79" spans="2:7" ht="15.75">
      <c r="B79" s="122"/>
      <c r="C79" s="123"/>
      <c r="D79" s="122"/>
      <c r="E79" s="124"/>
      <c r="F79" s="122"/>
      <c r="G79" s="128"/>
    </row>
    <row r="80" spans="2:7" ht="15.75">
      <c r="B80" s="122"/>
      <c r="C80" s="123"/>
      <c r="D80" s="122"/>
      <c r="E80" s="124"/>
      <c r="F80" s="122"/>
      <c r="G80" s="128"/>
    </row>
    <row r="81" spans="2:7" ht="15.75">
      <c r="B81" s="122"/>
      <c r="C81" s="123"/>
      <c r="D81" s="122"/>
      <c r="E81" s="124"/>
      <c r="F81" s="122"/>
      <c r="G81" s="128"/>
    </row>
    <row r="82" spans="2:7" ht="15.75">
      <c r="B82" s="122"/>
      <c r="C82" s="123"/>
      <c r="D82" s="122"/>
      <c r="E82" s="124"/>
      <c r="F82" s="122"/>
      <c r="G82" s="128"/>
    </row>
    <row r="83" spans="2:7" ht="15.75">
      <c r="B83" s="122"/>
      <c r="C83" s="123"/>
      <c r="D83" s="122"/>
      <c r="E83" s="124"/>
      <c r="F83" s="122"/>
      <c r="G83" s="128"/>
    </row>
    <row r="84" ht="12.75">
      <c r="G84" s="128"/>
    </row>
    <row r="85" ht="12.75">
      <c r="G85" s="128"/>
    </row>
    <row r="86" ht="12.75">
      <c r="G86" s="128"/>
    </row>
    <row r="87" ht="12.75">
      <c r="G87" s="128"/>
    </row>
    <row r="88" ht="12.75">
      <c r="G88" s="128"/>
    </row>
    <row r="89" ht="12.75">
      <c r="G89" s="128"/>
    </row>
    <row r="90" ht="12.75">
      <c r="G90" s="128"/>
    </row>
    <row r="91" ht="12.75">
      <c r="G91" s="128"/>
    </row>
    <row r="92" ht="12.75">
      <c r="G92" s="128"/>
    </row>
    <row r="93" ht="12.75">
      <c r="G93" s="128"/>
    </row>
    <row r="94" ht="12.75">
      <c r="G94" s="128"/>
    </row>
    <row r="95" ht="12.75">
      <c r="G95" s="128"/>
    </row>
    <row r="96" ht="12.75">
      <c r="G96" s="128"/>
    </row>
    <row r="97" ht="12.75">
      <c r="G97" s="128"/>
    </row>
    <row r="98" ht="12.75">
      <c r="G98" s="128"/>
    </row>
    <row r="99" ht="12.75">
      <c r="G99" s="128"/>
    </row>
    <row r="100" ht="12.75">
      <c r="G100" s="128"/>
    </row>
    <row r="101" ht="12.75">
      <c r="G101" s="128"/>
    </row>
    <row r="102" ht="12.75">
      <c r="G102" s="128"/>
    </row>
    <row r="103" ht="12.75">
      <c r="G103" s="128"/>
    </row>
    <row r="104" ht="12.75">
      <c r="G104" s="128"/>
    </row>
    <row r="105" ht="12.75">
      <c r="G105" s="128"/>
    </row>
    <row r="106" ht="12.75">
      <c r="G106" s="128"/>
    </row>
    <row r="107" ht="12.75">
      <c r="G107" s="128"/>
    </row>
    <row r="108" ht="12.75">
      <c r="G108" s="128"/>
    </row>
    <row r="109" ht="12.75">
      <c r="G109" s="128"/>
    </row>
    <row r="110" ht="12.75">
      <c r="G110" s="128"/>
    </row>
    <row r="111" ht="12.75">
      <c r="G111" s="128"/>
    </row>
    <row r="112" ht="12.75">
      <c r="G112" s="128"/>
    </row>
    <row r="113" ht="12.75">
      <c r="G113" s="128"/>
    </row>
    <row r="114" ht="12.75">
      <c r="G114" s="128"/>
    </row>
    <row r="115" ht="12.75">
      <c r="G115" s="128"/>
    </row>
    <row r="116" ht="12.75">
      <c r="G116" s="128"/>
    </row>
    <row r="117" ht="12.75">
      <c r="G117" s="128"/>
    </row>
    <row r="118" ht="12.75">
      <c r="G118" s="128"/>
    </row>
    <row r="119" ht="12.75">
      <c r="G119" s="128"/>
    </row>
    <row r="120" ht="12.75">
      <c r="G120" s="128"/>
    </row>
    <row r="121" ht="12.75">
      <c r="G121" s="128"/>
    </row>
    <row r="122" ht="12.75">
      <c r="G122" s="128"/>
    </row>
    <row r="123" ht="12.75">
      <c r="G123" s="128"/>
    </row>
    <row r="124" ht="12.75">
      <c r="G124" s="128"/>
    </row>
    <row r="125" ht="12.75">
      <c r="G125" s="128"/>
    </row>
    <row r="126" ht="12.75">
      <c r="G126" s="128"/>
    </row>
    <row r="127" ht="12.75">
      <c r="G127" s="128"/>
    </row>
    <row r="128" ht="12.75">
      <c r="G128" s="128"/>
    </row>
    <row r="129" ht="12.75">
      <c r="G129" s="128"/>
    </row>
    <row r="130" ht="12.75">
      <c r="G130" s="128"/>
    </row>
    <row r="131" ht="12.75">
      <c r="G131" s="128"/>
    </row>
    <row r="132" ht="12.75">
      <c r="G132" s="128"/>
    </row>
    <row r="133" ht="12.75">
      <c r="G133" s="128"/>
    </row>
    <row r="134" ht="12.75">
      <c r="G134" s="128"/>
    </row>
    <row r="135" ht="12.75">
      <c r="G135" s="128"/>
    </row>
    <row r="136" ht="12.75">
      <c r="G136" s="128"/>
    </row>
    <row r="137" ht="12.75">
      <c r="G137" s="128"/>
    </row>
    <row r="138" ht="12.75">
      <c r="G138" s="128"/>
    </row>
    <row r="139" ht="12.75">
      <c r="G139" s="128"/>
    </row>
    <row r="140" ht="12.75">
      <c r="G140" s="128"/>
    </row>
    <row r="141" ht="12.75">
      <c r="G141" s="128"/>
    </row>
    <row r="142" ht="12.75">
      <c r="G142" s="128"/>
    </row>
    <row r="143" ht="12.75">
      <c r="G143" s="128"/>
    </row>
    <row r="144" ht="12.75">
      <c r="G144" s="128"/>
    </row>
    <row r="145" ht="12.75">
      <c r="G145" s="128"/>
    </row>
    <row r="146" ht="12.75">
      <c r="G146" s="128"/>
    </row>
    <row r="147" ht="12.75">
      <c r="G147" s="128"/>
    </row>
    <row r="148" ht="12.75">
      <c r="G148" s="128"/>
    </row>
    <row r="149" ht="12.75">
      <c r="G149" s="128"/>
    </row>
    <row r="150" ht="12.75">
      <c r="G150" s="128"/>
    </row>
    <row r="151" ht="12.75">
      <c r="G151" s="128"/>
    </row>
    <row r="152" ht="12.75">
      <c r="G152" s="128"/>
    </row>
    <row r="153" ht="12.75">
      <c r="G153" s="128"/>
    </row>
    <row r="154" ht="12.75">
      <c r="G154" s="128"/>
    </row>
    <row r="155" ht="12.75">
      <c r="G155" s="128"/>
    </row>
    <row r="156" ht="12.75">
      <c r="G156" s="128"/>
    </row>
    <row r="157" ht="12.75">
      <c r="G157" s="128"/>
    </row>
    <row r="158" ht="12.75">
      <c r="G158" s="128"/>
    </row>
    <row r="159" ht="12.75">
      <c r="G159" s="128"/>
    </row>
    <row r="160" ht="12.75">
      <c r="G160" s="128"/>
    </row>
    <row r="161" ht="12.75">
      <c r="G161" s="128"/>
    </row>
    <row r="162" ht="12.75">
      <c r="G162" s="128"/>
    </row>
    <row r="163" ht="12.75">
      <c r="G163" s="128"/>
    </row>
    <row r="164" ht="12.75">
      <c r="G164" s="128"/>
    </row>
    <row r="165" ht="12.75">
      <c r="G165" s="128"/>
    </row>
  </sheetData>
  <mergeCells count="1">
    <mergeCell ref="A2:G2"/>
  </mergeCells>
  <printOptions/>
  <pageMargins left="0.75" right="0.75" top="0.16" bottom="0.25" header="0.16" footer="0.16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2009-11-06T01:09:21Z</cp:lastPrinted>
  <dcterms:created xsi:type="dcterms:W3CDTF">2009-11-06T01:06:49Z</dcterms:created>
  <dcterms:modified xsi:type="dcterms:W3CDTF">2009-11-09T22:43:12Z</dcterms:modified>
  <cp:category/>
  <cp:version/>
  <cp:contentType/>
  <cp:contentStatus/>
</cp:coreProperties>
</file>