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0935" activeTab="0"/>
  </bookViews>
  <sheets>
    <sheet name="2020 HMC Annual"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'[2]Hourly Schedule'!$A$3:$K$102</definedName>
    <definedName name="_2005_IS_Budget_adjusted_by_Fiscal">#REF!</definedName>
    <definedName name="_99Salaries">#REF!</definedName>
    <definedName name="_Key1" hidden="1">#REF!</definedName>
    <definedName name="_Key1A" hidden="1">#REF!</definedName>
    <definedName name="_Key2" hidden="1">#REF!</definedName>
    <definedName name="_KeyA" hidden="1">#REF!</definedName>
    <definedName name="_KeyB" hidden="1">#REF!</definedName>
    <definedName name="_Order1" hidden="1">255</definedName>
    <definedName name="_Order2" hidden="1">255</definedName>
    <definedName name="_Sort" hidden="1">#REF!</definedName>
    <definedName name="_SortA" hidden="1">#REF!</definedName>
    <definedName name="_SortB" hidden="1">#REF!</definedName>
    <definedName name="_SortC" hidden="1">#REF!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'[3]TOC Forms'!$C$57</definedName>
    <definedName name="agingtot">#REF!</definedName>
    <definedName name="all_other_reduction">#REF!</definedName>
    <definedName name="AllocBasisTable2009">'[6]DCHS 07Tables for 09 Allocation'!$E$2:$P$3,'[6]DCHS 07Tables for 09 Allocation'!$B$4:$P$33</definedName>
    <definedName name="Appro">#REF!</definedName>
    <definedName name="ApproUnitName">'[3]TOC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'[7]Replacement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'[3]TOC Forms'!$C$58</definedName>
    <definedName name="Core_Business_Code">'[8]DATA Tables'!$A$39:$A$48</definedName>
    <definedName name="criminal" hidden="1">{"NonWhole",#N/A,FALSE,"ReorgRevisted"}</definedName>
    <definedName name="CSD_ERP">#REF!</definedName>
    <definedName name="CSD_Reduction">#REF!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'[8]DATA Tables'!$A$11:$A$26</definedName>
    <definedName name="Division_Code">'[8]DATA Tables'!$A$3:$A$7</definedName>
    <definedName name="DO_ERP">#REF!</definedName>
    <definedName name="DO_Total">#REF!</definedName>
    <definedName name="donya" hidden="1">{"Whole",#N/A,FALSE,"ReorgRevisted"}</definedName>
    <definedName name="drop_down">'[11]Replacement Analysis'!$B$8:$B$27</definedName>
    <definedName name="efg" hidden="1">{"cxtransfer",#N/A,FALSE,"ReorgRevisted"}</definedName>
    <definedName name="EstimatedFundBalance">#REF!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'[3]TOC Forms'!$C$56</definedName>
    <definedName name="Fund_Source_Code">'[8]DATA Tables'!$A$140:$A$150</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OURNAL">#REF!</definedName>
    <definedName name="July">#REF!,#REF!,#REF!,#REF!,#REF!,#REF!</definedName>
    <definedName name="June">#REF!,#REF!,#REF!,#REF!,#REF!,#REF!</definedName>
    <definedName name="JV">#REF!</definedName>
    <definedName name="k" hidden="1">{"NonWhole",#N/A,FALSE,"ReorgRevisted"}</definedName>
    <definedName name="Key1a" hidden="1">#REF!</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EW_BAL_SHEET">#REF!</definedName>
    <definedName name="NEW_GL">#REF!</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'[9]2011 DCHS (0935) Alloc 4-13'!$R$48</definedName>
    <definedName name="OPDMIDDSAL">'[9]2011 DCHS (0935) Alloc 4-13'!$R$25</definedName>
    <definedName name="OPDMIDDTOT">'[9]2011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'2020 HMC Annual'!$A$1:$F$57</definedName>
    <definedName name="_xlnm.Print_Titles">#N/A</definedName>
    <definedName name="Program_Area_Code">'[8]DATA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'[12]Appro_Sections'!$B$7:$N$137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'[8]DATA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 localSheetId="0">#REF!</definedName>
    <definedName name="test">#REF!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#REF!</definedName>
    <definedName name="Total_PSQ">#REF!</definedName>
    <definedName name="TotalAPPN">'[9]2011 DCHS (0935) Alloc 4-13ver1'!$E$103</definedName>
    <definedName name="TotalREQ">'[9]2011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ACCOUNT?" localSheetId="0">#REF!</definedName>
    <definedName name="XDO_?ACCOUNT?">#REF!</definedName>
    <definedName name="XDO_?ACCOUNT_CLASS_DESC?" localSheetId="0">#REF!</definedName>
    <definedName name="XDO_?ACCOUNT_CLASS_DESC?">#REF!</definedName>
    <definedName name="XDO_?ACCOUNT_DESCRIPTION?" localSheetId="0">#REF!</definedName>
    <definedName name="XDO_?ACCOUNT_DESCRIPTION?">#REF!</definedName>
    <definedName name="XDO_?ACCOUNT_TYPE?" localSheetId="0">#REF!</definedName>
    <definedName name="XDO_?ACCOUNT_TYPE?">#REF!</definedName>
    <definedName name="XDO_?BALANCE_BY?" localSheetId="0">#REF!</definedName>
    <definedName name="XDO_?BALANCE_BY?">#REF!</definedName>
    <definedName name="XDO_?BEGIN_BAL?" localSheetId="0">#REF!</definedName>
    <definedName name="XDO_?BEGIN_BAL?">#REF!</definedName>
    <definedName name="XDO_?CLASS_CODE?">#REF!</definedName>
    <definedName name="XDO_?CS_ITD_ACTUAL_COST?">#REF!</definedName>
    <definedName name="XDO_?CS_ITD_BALANCE?">#REF!</definedName>
    <definedName name="XDO_?CS_ITD_BGT_COST?">#REF!</definedName>
    <definedName name="XDO_?CS_ITD_CMT_COST?">#REF!</definedName>
    <definedName name="XDO_?CS_PTD_ACTUAL_COST?">#REF!</definedName>
    <definedName name="XDO_?CS_YTD_ACTUAL_COST?">#REF!</definedName>
    <definedName name="XDO_?DESCRIPTION?" localSheetId="0">#REF!</definedName>
    <definedName name="XDO_?DESCRIPTION?">#REF!</definedName>
    <definedName name="XDO_?END_BAL?" localSheetId="0">#REF!</definedName>
    <definedName name="XDO_?END_BAL?">#REF!</definedName>
    <definedName name="XDO_?FUND?">#REF!</definedName>
    <definedName name="XDO_?FUND_DESC?" localSheetId="0">#REF!</definedName>
    <definedName name="XDO_?FUND_DESC?">#REF!</definedName>
    <definedName name="XDO_?P_ACCOUNT_HIERARCHY_DESC?" localSheetId="0">#REF!</definedName>
    <definedName name="XDO_?P_ACCOUNT_HIERARCHY_DESC?">#REF!</definedName>
    <definedName name="XDO_?P_BALANCING_LEVEL?" localSheetId="0">#REF!</definedName>
    <definedName name="XDO_?P_BALANCING_LEVEL?">#REF!</definedName>
    <definedName name="XDO_?P_CLASS_CATEGORY?">#REF!</definedName>
    <definedName name="XDO_?P_CLASS_CODE?">#REF!</definedName>
    <definedName name="XDO_?P_DEPT_NAME?">#REF!</definedName>
    <definedName name="XDO_?P_DIVISION_NAME?">#REF!</definedName>
    <definedName name="XDO_?P_INCL_CLOSED_PROJECT?">#REF!</definedName>
    <definedName name="XDO_?P_INCL_GAAP?" localSheetId="0">#REF!</definedName>
    <definedName name="XDO_?P_INCL_GAAP?">#REF!</definedName>
    <definedName name="XDO_?P_PERIOD_NAME?">#REF!</definedName>
    <definedName name="XDO_?P_PROJECT_NAME?">#REF!</definedName>
    <definedName name="XDO_?P_SEARCH_PROJECT_NUMBER?">#REF!</definedName>
    <definedName name="XDO_?P_SPECIFIC_PROJECT_NUMBER?">#REF!</definedName>
    <definedName name="XDO_?PERIOD_NET_CR?" localSheetId="0">#REF!</definedName>
    <definedName name="XDO_?PERIOD_NET_CR?">#REF!</definedName>
    <definedName name="XDO_?PERIOD_NET_DR?" localSheetId="0">#REF!</definedName>
    <definedName name="XDO_?PERIOD_NET_DR?">#REF!</definedName>
    <definedName name="XDO_?PROJECT_NAME?">#REF!</definedName>
    <definedName name="XDO_?PROJECT_NUMBER?">#REF!</definedName>
    <definedName name="XDO_GROUP_?G_1?" localSheetId="0">#REF!</definedName>
    <definedName name="XDO_GROUP_?G_1?">#REF!</definedName>
    <definedName name="XDO_GROUP_?G_5?">#REF!</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<sst xmlns="http://schemas.openxmlformats.org/spreadsheetml/2006/main" count="51" uniqueCount="48">
  <si>
    <t>Fund Balance Usage</t>
  </si>
  <si>
    <t>Total Revenue</t>
  </si>
  <si>
    <t>Interfund loan backing</t>
  </si>
  <si>
    <t>Total Budget</t>
  </si>
  <si>
    <t>2016 Financial Monitoring identification of fund balance usage</t>
  </si>
  <si>
    <r>
      <rPr>
        <vertAlign val="superscript"/>
        <sz val="11"/>
        <rFont val="Calibri"/>
        <family val="2"/>
        <scheme val="minor"/>
      </rPr>
      <t>6</t>
    </r>
    <r>
      <rPr>
        <sz val="11"/>
        <rFont val="Calibri"/>
        <family val="2"/>
        <scheme val="minor"/>
      </rPr>
      <t xml:space="preserve"> Beginning in the 2018 budget year the financial plan revenue assumptions have been modified to a cash basis rather than a budgetary basis wherein the budget amount is equal to HMC operating revenue transfer.  This new approach is reflected in the "Capital Funding Revenue Sources" section where the HMC operating transfer amount is zero and in the "Projected Shortfall/Underexpenditure" section which contains the underexpenditure necessary to have the financial plan remain in balance at year end.  Based on prior experience this underexpenditure assumption is relatively low risk and will be monitored during each of the coming years.</t>
    </r>
  </si>
  <si>
    <r>
      <rPr>
        <vertAlign val="superscript"/>
        <sz val="11"/>
        <rFont val="Calibri"/>
        <family val="2"/>
        <scheme val="minor"/>
      </rPr>
      <t>5</t>
    </r>
    <r>
      <rPr>
        <sz val="11"/>
        <rFont val="Calibri"/>
        <family val="2"/>
        <scheme val="minor"/>
      </rPr>
      <t xml:space="preserve"> The amounts represent approved budget that will be unspent and will be carried over into the following year.</t>
    </r>
  </si>
  <si>
    <r>
      <rPr>
        <vertAlign val="superscript"/>
        <sz val="11"/>
        <rFont val="Calibri"/>
        <family val="2"/>
        <scheme val="minor"/>
      </rPr>
      <t>4</t>
    </r>
    <r>
      <rPr>
        <sz val="11"/>
        <rFont val="Calibri"/>
        <family val="2"/>
        <scheme val="minor"/>
      </rPr>
      <t xml:space="preserve"> Outyear revenue and spending estimates are based on current revenue estimates and project spending plans.</t>
    </r>
  </si>
  <si>
    <r>
      <rPr>
        <vertAlign val="superscript"/>
        <sz val="11"/>
        <rFont val="Calibri"/>
        <family val="2"/>
        <scheme val="minor"/>
      </rPr>
      <t>3</t>
    </r>
    <r>
      <rPr>
        <sz val="11"/>
        <rFont val="Calibri"/>
        <family val="2"/>
        <scheme val="minor"/>
      </rPr>
      <t xml:space="preserve"> 2020 Estimated reflects updated revenue and expenditure estimates as of 5/20/19.</t>
    </r>
  </si>
  <si>
    <r>
      <rPr>
        <vertAlign val="superscript"/>
        <sz val="11"/>
        <rFont val="Calibri"/>
        <family val="2"/>
        <scheme val="minor"/>
      </rPr>
      <t>2</t>
    </r>
    <r>
      <rPr>
        <sz val="11"/>
        <rFont val="Calibri"/>
        <family val="2"/>
        <scheme val="minor"/>
      </rPr>
      <t xml:space="preserve"> 2020 Proposed Budget is consistent with expenditure and revenue data from PIC and matches the CIP Attachment A.</t>
    </r>
  </si>
  <si>
    <r>
      <rPr>
        <vertAlign val="superscript"/>
        <sz val="11"/>
        <rFont val="Calibri"/>
        <family val="2"/>
        <scheme val="minor"/>
      </rPr>
      <t>1</t>
    </r>
    <r>
      <rPr>
        <sz val="11"/>
        <rFont val="Calibri"/>
        <family val="2"/>
        <scheme val="minor"/>
      </rPr>
      <t xml:space="preserve"> 2020 Carryover reflects estimates of year end inception to date using the Harborview Medical Center Open Projects Report total project balances less UW Available Budget.</t>
    </r>
  </si>
  <si>
    <t xml:space="preserve">Financial Plan Notes </t>
  </si>
  <si>
    <t>Ending Undesignated Fund Balance</t>
  </si>
  <si>
    <r>
      <t>Projected Shortfall/Underexpenditure</t>
    </r>
    <r>
      <rPr>
        <vertAlign val="superscript"/>
        <sz val="11"/>
        <rFont val="Calibri"/>
        <family val="2"/>
        <scheme val="minor"/>
      </rPr>
      <t>6</t>
    </r>
  </si>
  <si>
    <t>Total Reserves</t>
  </si>
  <si>
    <r>
      <t xml:space="preserve">Expenditure Reserve(s) (Carryover) </t>
    </r>
    <r>
      <rPr>
        <vertAlign val="superscript"/>
        <sz val="11"/>
        <rFont val="Calibri"/>
        <family val="2"/>
        <scheme val="minor"/>
      </rPr>
      <t>5</t>
    </r>
  </si>
  <si>
    <t>Reserves</t>
  </si>
  <si>
    <t>Fund Balance designated to current projects</t>
  </si>
  <si>
    <t>Ending Fund Balance</t>
  </si>
  <si>
    <t>Other Fund Transactions</t>
  </si>
  <si>
    <t>Total Capital Expenditures</t>
  </si>
  <si>
    <t>HMC CIP Projects</t>
  </si>
  <si>
    <t>Capital Expenditures</t>
  </si>
  <si>
    <t>Total Capital Revenue</t>
  </si>
  <si>
    <t>Investment Interest</t>
  </si>
  <si>
    <t>Operating Transfers</t>
  </si>
  <si>
    <t>Capital Funding Sources</t>
  </si>
  <si>
    <t>Beginning Fund Balance</t>
  </si>
  <si>
    <r>
      <t>2022 Estimated</t>
    </r>
    <r>
      <rPr>
        <b/>
        <vertAlign val="superscript"/>
        <sz val="11"/>
        <rFont val="Calibri"/>
        <family val="2"/>
        <scheme val="minor"/>
      </rPr>
      <t>4</t>
    </r>
  </si>
  <si>
    <r>
      <t>2021 Estimated</t>
    </r>
    <r>
      <rPr>
        <b/>
        <vertAlign val="superscript"/>
        <sz val="11"/>
        <rFont val="Calibri"/>
        <family val="2"/>
        <scheme val="minor"/>
      </rPr>
      <t>4</t>
    </r>
  </si>
  <si>
    <r>
      <t>2020 Proposed</t>
    </r>
    <r>
      <rPr>
        <b/>
        <vertAlign val="superscript"/>
        <sz val="11"/>
        <rFont val="Calibri"/>
        <family val="2"/>
        <scheme val="minor"/>
      </rPr>
      <t>4</t>
    </r>
  </si>
  <si>
    <r>
      <t>2019 Estimated</t>
    </r>
    <r>
      <rPr>
        <b/>
        <vertAlign val="superscript"/>
        <sz val="11"/>
        <rFont val="Calibri"/>
        <family val="2"/>
        <scheme val="minor"/>
      </rPr>
      <t>3</t>
    </r>
  </si>
  <si>
    <t>Actuals from 7/1/18 to 4/30/19</t>
  </si>
  <si>
    <t>CIP Fund Financial Position</t>
  </si>
  <si>
    <t>Total Capital Appropriation</t>
  </si>
  <si>
    <t>Dissappropriations (positive)</t>
  </si>
  <si>
    <r>
      <t>Capital Appropriation</t>
    </r>
    <r>
      <rPr>
        <u val="single"/>
        <sz val="11"/>
        <rFont val="Calibri"/>
        <family val="2"/>
        <scheme val="minor"/>
      </rPr>
      <t>:</t>
    </r>
  </si>
  <si>
    <t>HMC Operating Transfers</t>
  </si>
  <si>
    <t>Revenue Backing from Fund Balance</t>
  </si>
  <si>
    <r>
      <t>Capital Budget Revenue Sources</t>
    </r>
    <r>
      <rPr>
        <b/>
        <sz val="11"/>
        <rFont val="Calibri"/>
        <family val="2"/>
        <scheme val="minor"/>
      </rPr>
      <t>:</t>
    </r>
  </si>
  <si>
    <t>2022 Estimated</t>
  </si>
  <si>
    <t>2021 Estimated</t>
  </si>
  <si>
    <t>2019-2020 Total (Balance + Budget)</t>
  </si>
  <si>
    <r>
      <t xml:space="preserve">2020 Proposed </t>
    </r>
    <r>
      <rPr>
        <b/>
        <vertAlign val="superscript"/>
        <sz val="11"/>
        <rFont val="Calibri"/>
        <family val="2"/>
        <scheme val="minor"/>
      </rPr>
      <t>2</t>
    </r>
  </si>
  <si>
    <r>
      <t>2019 Carryforward
(YE ITD Balance)</t>
    </r>
    <r>
      <rPr>
        <b/>
        <vertAlign val="superscript"/>
        <sz val="11"/>
        <rFont val="Calibri"/>
        <family val="2"/>
        <scheme val="minor"/>
      </rPr>
      <t>1</t>
    </r>
  </si>
  <si>
    <t>Capital Improvement Program (CIP) Budget</t>
  </si>
  <si>
    <t>HMC Building Repair and Replacement Fund/000003961</t>
  </si>
  <si>
    <t>2020 Proposed Financial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</si>
</sst>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_(&quot;$&quot;* #,##0_);_(&quot;$&quot;* \(#,##0\);_(&quot;$&quot;* &quot;-&quot;?_);_(@_)"/>
    <numFmt numFmtId="168" formatCode="_(* #,##0_);_(* \(#,##0\);_(* &quot;-&quot;??_);_(@_)"/>
  </numFmts>
  <fonts count="18">
    <font>
      <sz val="11"/>
      <color theme="1"/>
      <name val="Calibri"/>
      <family val="2"/>
      <scheme val="minor"/>
    </font>
    <font>
      <sz val="10"/>
      <name val="Arial"/>
      <family val="2"/>
    </font>
    <font>
      <sz val="11"/>
      <color rgb="FFFF0000"/>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b/>
      <sz val="10"/>
      <color rgb="FFFF0000"/>
      <name val="Calibri"/>
      <family val="2"/>
      <scheme val="minor"/>
    </font>
    <font>
      <b/>
      <sz val="11"/>
      <name val="Calibri"/>
      <family val="2"/>
      <scheme val="minor"/>
    </font>
    <font>
      <u val="single"/>
      <sz val="11"/>
      <name val="Calibri"/>
      <family val="2"/>
      <scheme val="minor"/>
    </font>
    <font>
      <u val="single"/>
      <sz val="10"/>
      <name val="Calibri"/>
      <family val="2"/>
      <scheme val="minor"/>
    </font>
    <font>
      <b/>
      <vertAlign val="superscript"/>
      <sz val="11"/>
      <name val="Calibri"/>
      <family val="2"/>
      <scheme val="minor"/>
    </font>
    <font>
      <b/>
      <sz val="12"/>
      <name val="Calibri"/>
      <family val="2"/>
      <scheme val="minor"/>
    </font>
    <font>
      <b/>
      <sz val="14"/>
      <color theme="8" tint="-0.24997000396251678"/>
      <name val="Calibri"/>
      <family val="2"/>
      <scheme val="minor"/>
    </font>
    <font>
      <b/>
      <strike/>
      <sz val="10"/>
      <name val="Calibri"/>
      <family val="2"/>
      <scheme val="minor"/>
    </font>
    <font>
      <i/>
      <sz val="10"/>
      <name val="Calibri"/>
      <family val="2"/>
      <scheme val="minor"/>
    </font>
    <font>
      <i/>
      <sz val="11"/>
      <name val="Calibri"/>
      <family val="2"/>
      <scheme val="minor"/>
    </font>
  </fonts>
  <fills count="7">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4" tint="0.7999799847602844"/>
        <bgColor indexed="64"/>
      </patternFill>
    </fill>
  </fills>
  <borders count="18">
    <border>
      <left/>
      <right/>
      <top/>
      <bottom/>
      <diagonal/>
    </border>
    <border>
      <left/>
      <right style="thin"/>
      <top style="thin"/>
      <bottom style="thin"/>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top style="thin"/>
      <bottom/>
    </border>
    <border>
      <left/>
      <right/>
      <top style="thin"/>
      <bottom style="thin"/>
    </border>
    <border>
      <left/>
      <right/>
      <top style="thin"/>
      <bottom/>
    </border>
    <border>
      <left style="medium"/>
      <right style="medium"/>
      <top style="thin"/>
      <bottom style="thin"/>
    </border>
    <border>
      <left/>
      <right/>
      <top/>
      <bottom style="thin"/>
    </border>
    <border>
      <left style="medium"/>
      <right style="medium"/>
      <top/>
      <bottom style="thin"/>
    </border>
    <border>
      <left style="medium"/>
      <right style="medium"/>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127">
    <xf numFmtId="0" fontId="0" fillId="0" borderId="0" xfId="0"/>
    <xf numFmtId="0" fontId="3" fillId="0" borderId="0" xfId="20" applyFont="1">
      <alignment/>
      <protection/>
    </xf>
    <xf numFmtId="164" fontId="4" fillId="0" borderId="0" xfId="21" applyNumberFormat="1" applyFont="1" applyFill="1" applyBorder="1"/>
    <xf numFmtId="165" fontId="4" fillId="0" borderId="0" xfId="21" applyNumberFormat="1" applyFont="1" applyFill="1" applyBorder="1"/>
    <xf numFmtId="0" fontId="5" fillId="0" borderId="0" xfId="0" applyFont="1"/>
    <xf numFmtId="0" fontId="0" fillId="0" borderId="0" xfId="0" applyFill="1" applyBorder="1"/>
    <xf numFmtId="0" fontId="0" fillId="0" borderId="0" xfId="0" applyAlignment="1">
      <alignment horizontal="left" wrapText="1"/>
    </xf>
    <xf numFmtId="0" fontId="6" fillId="0" borderId="0" xfId="0" applyFont="1" applyFill="1" applyAlignment="1">
      <alignment horizontal="left" wrapText="1"/>
    </xf>
    <xf numFmtId="164" fontId="8" fillId="0" borderId="0" xfId="21" applyNumberFormat="1" applyFont="1" applyFill="1" applyBorder="1"/>
    <xf numFmtId="165" fontId="8" fillId="0" borderId="0" xfId="21" applyNumberFormat="1" applyFont="1" applyFill="1" applyBorder="1"/>
    <xf numFmtId="0" fontId="2" fillId="0" borderId="0" xfId="0" applyFont="1" applyFill="1"/>
    <xf numFmtId="0" fontId="6" fillId="0" borderId="0" xfId="0" applyFont="1" applyFill="1"/>
    <xf numFmtId="0" fontId="2" fillId="0" borderId="0" xfId="0" applyFont="1"/>
    <xf numFmtId="0" fontId="6" fillId="0" borderId="0" xfId="0" applyFont="1"/>
    <xf numFmtId="0" fontId="6" fillId="0" borderId="0" xfId="0" applyFont="1" applyAlignment="1">
      <alignment horizontal="left" vertical="top" wrapText="1"/>
    </xf>
    <xf numFmtId="42" fontId="2" fillId="0" borderId="0" xfId="0" applyNumberFormat="1" applyFont="1"/>
    <xf numFmtId="41" fontId="0" fillId="0" borderId="0" xfId="0" applyNumberFormat="1"/>
    <xf numFmtId="37" fontId="4" fillId="2" borderId="1" xfId="21" applyNumberFormat="1" applyFont="1" applyFill="1" applyBorder="1"/>
    <xf numFmtId="42" fontId="4" fillId="2" borderId="2" xfId="21" applyNumberFormat="1" applyFont="1" applyFill="1" applyBorder="1"/>
    <xf numFmtId="0" fontId="9" fillId="2" borderId="3" xfId="22" applyFont="1" applyFill="1" applyBorder="1">
      <alignment/>
      <protection/>
    </xf>
    <xf numFmtId="41" fontId="3" fillId="2" borderId="4" xfId="22" applyNumberFormat="1" applyFont="1" applyFill="1" applyBorder="1">
      <alignment/>
      <protection/>
    </xf>
    <xf numFmtId="41" fontId="3" fillId="2" borderId="5" xfId="22" applyNumberFormat="1" applyFont="1" applyFill="1" applyBorder="1">
      <alignment/>
      <protection/>
    </xf>
    <xf numFmtId="0" fontId="6" fillId="2" borderId="6" xfId="22" applyFont="1" applyFill="1" applyBorder="1">
      <alignment/>
      <protection/>
    </xf>
    <xf numFmtId="41" fontId="3" fillId="2" borderId="7" xfId="23" applyNumberFormat="1" applyFont="1" applyFill="1" applyBorder="1" applyAlignment="1">
      <alignment vertical="center"/>
    </xf>
    <xf numFmtId="37" fontId="3" fillId="2" borderId="8" xfId="23" applyNumberFormat="1" applyFont="1" applyFill="1" applyBorder="1" applyAlignment="1">
      <alignment vertical="center"/>
    </xf>
    <xf numFmtId="0" fontId="6" fillId="2" borderId="9" xfId="22" applyFont="1" applyFill="1" applyBorder="1">
      <alignment/>
      <protection/>
    </xf>
    <xf numFmtId="41" fontId="4" fillId="2" borderId="7" xfId="22" applyNumberFormat="1" applyFont="1" applyFill="1" applyBorder="1">
      <alignment/>
      <protection/>
    </xf>
    <xf numFmtId="41" fontId="3" fillId="2" borderId="10" xfId="22" applyNumberFormat="1" applyFont="1" applyFill="1" applyBorder="1">
      <alignment/>
      <protection/>
    </xf>
    <xf numFmtId="41" fontId="3" fillId="2" borderId="8" xfId="22" applyNumberFormat="1" applyFont="1" applyFill="1" applyBorder="1">
      <alignment/>
      <protection/>
    </xf>
    <xf numFmtId="0" fontId="9" fillId="2" borderId="11" xfId="22" applyFont="1" applyFill="1" applyBorder="1" applyAlignment="1">
      <alignment horizontal="left"/>
      <protection/>
    </xf>
    <xf numFmtId="42" fontId="4" fillId="3" borderId="2" xfId="21" applyNumberFormat="1" applyFont="1" applyFill="1" applyBorder="1"/>
    <xf numFmtId="42" fontId="4" fillId="3" borderId="1" xfId="21" applyNumberFormat="1" applyFont="1" applyFill="1" applyBorder="1"/>
    <xf numFmtId="0" fontId="9" fillId="3" borderId="3" xfId="22" applyFont="1" applyFill="1" applyBorder="1">
      <alignment/>
      <protection/>
    </xf>
    <xf numFmtId="41" fontId="3" fillId="2" borderId="7" xfId="22" applyNumberFormat="1" applyFont="1" applyFill="1" applyBorder="1">
      <alignment/>
      <protection/>
    </xf>
    <xf numFmtId="0" fontId="6" fillId="2" borderId="6" xfId="22" applyFont="1" applyFill="1" applyBorder="1" applyAlignment="1">
      <alignment/>
      <protection/>
    </xf>
    <xf numFmtId="41" fontId="3" fillId="0" borderId="7" xfId="22" applyNumberFormat="1" applyFont="1" applyFill="1" applyBorder="1">
      <alignment/>
      <protection/>
    </xf>
    <xf numFmtId="41" fontId="3" fillId="0" borderId="8" xfId="22" applyNumberFormat="1" applyFont="1" applyFill="1" applyBorder="1">
      <alignment/>
      <protection/>
    </xf>
    <xf numFmtId="0" fontId="10" fillId="2" borderId="9" xfId="22" applyFont="1" applyFill="1" applyBorder="1">
      <alignment/>
      <protection/>
    </xf>
    <xf numFmtId="41" fontId="4" fillId="2" borderId="7" xfId="21" applyNumberFormat="1" applyFont="1" applyFill="1" applyBorder="1"/>
    <xf numFmtId="41" fontId="4" fillId="2" borderId="10" xfId="21" applyNumberFormat="1" applyFont="1" applyFill="1" applyBorder="1"/>
    <xf numFmtId="41" fontId="4" fillId="2" borderId="8" xfId="21" applyNumberFormat="1" applyFont="1" applyFill="1" applyBorder="1"/>
    <xf numFmtId="0" fontId="9" fillId="2" borderId="9" xfId="22" applyFont="1" applyFill="1" applyBorder="1">
      <alignment/>
      <protection/>
    </xf>
    <xf numFmtId="37" fontId="4" fillId="2" borderId="2" xfId="21" applyNumberFormat="1" applyFont="1" applyFill="1" applyBorder="1"/>
    <xf numFmtId="42" fontId="4" fillId="2" borderId="1" xfId="21" applyNumberFormat="1" applyFont="1" applyFill="1" applyBorder="1"/>
    <xf numFmtId="41" fontId="4" fillId="2" borderId="0" xfId="22" applyNumberFormat="1" applyFont="1" applyFill="1" applyBorder="1">
      <alignment/>
      <protection/>
    </xf>
    <xf numFmtId="0" fontId="6" fillId="2" borderId="9" xfId="22" applyFont="1" applyFill="1" applyBorder="1" applyAlignment="1">
      <alignment horizontal="left" indent="2"/>
      <protection/>
    </xf>
    <xf numFmtId="41" fontId="4" fillId="2" borderId="0" xfId="21" applyNumberFormat="1" applyFont="1" applyFill="1" applyBorder="1"/>
    <xf numFmtId="43" fontId="0" fillId="0" borderId="0" xfId="18" applyFont="1"/>
    <xf numFmtId="0" fontId="9" fillId="2" borderId="11" xfId="22" applyFont="1" applyFill="1" applyBorder="1">
      <alignment/>
      <protection/>
    </xf>
    <xf numFmtId="41" fontId="3" fillId="2" borderId="5" xfId="21" applyNumberFormat="1" applyFont="1" applyFill="1" applyBorder="1"/>
    <xf numFmtId="41" fontId="3" fillId="2" borderId="4" xfId="18" applyNumberFormat="1" applyFont="1" applyFill="1" applyBorder="1"/>
    <xf numFmtId="0" fontId="6" fillId="2" borderId="6" xfId="22" applyFont="1" applyFill="1" applyBorder="1" applyAlignment="1">
      <alignment horizontal="left" indent="1"/>
      <protection/>
    </xf>
    <xf numFmtId="41" fontId="3" fillId="2" borderId="7" xfId="18" applyNumberFormat="1" applyFont="1" applyFill="1" applyBorder="1"/>
    <xf numFmtId="0" fontId="6" fillId="2" borderId="9" xfId="22" applyFont="1" applyFill="1" applyBorder="1" applyAlignment="1">
      <alignment horizontal="left" indent="1"/>
      <protection/>
    </xf>
    <xf numFmtId="43" fontId="0" fillId="0" borderId="0" xfId="0" applyNumberFormat="1"/>
    <xf numFmtId="41" fontId="3" fillId="2" borderId="8" xfId="18" applyNumberFormat="1" applyFont="1" applyFill="1" applyBorder="1"/>
    <xf numFmtId="166" fontId="3" fillId="2" borderId="7" xfId="18" applyNumberFormat="1" applyFont="1" applyFill="1" applyBorder="1"/>
    <xf numFmtId="37" fontId="3" fillId="2" borderId="7" xfId="18" applyNumberFormat="1" applyFont="1" applyFill="1" applyBorder="1"/>
    <xf numFmtId="41" fontId="11" fillId="0" borderId="7" xfId="18" applyNumberFormat="1" applyFont="1" applyBorder="1"/>
    <xf numFmtId="41" fontId="11" fillId="2" borderId="8" xfId="18" applyNumberFormat="1" applyFont="1" applyFill="1" applyBorder="1"/>
    <xf numFmtId="41" fontId="3" fillId="2" borderId="10" xfId="18" applyNumberFormat="1" applyFont="1" applyFill="1" applyBorder="1"/>
    <xf numFmtId="0" fontId="10" fillId="2" borderId="11" xfId="22" applyFont="1" applyFill="1" applyBorder="1">
      <alignment/>
      <protection/>
    </xf>
    <xf numFmtId="41" fontId="4" fillId="0" borderId="2" xfId="18" applyNumberFormat="1" applyFont="1" applyFill="1" applyBorder="1" applyAlignment="1">
      <alignment horizontal="right" wrapText="1"/>
    </xf>
    <xf numFmtId="41" fontId="4" fillId="2" borderId="5" xfId="18" applyNumberFormat="1" applyFont="1" applyFill="1" applyBorder="1" applyAlignment="1">
      <alignment horizontal="right" wrapText="1"/>
    </xf>
    <xf numFmtId="0" fontId="9" fillId="0" borderId="3" xfId="22" applyFont="1" applyBorder="1">
      <alignment/>
      <protection/>
    </xf>
    <xf numFmtId="0" fontId="9" fillId="0" borderId="5" xfId="22" applyFont="1" applyBorder="1" applyAlignment="1">
      <alignment horizontal="center" wrapText="1"/>
      <protection/>
    </xf>
    <xf numFmtId="0" fontId="9" fillId="0" borderId="4" xfId="22" applyFont="1" applyBorder="1" applyAlignment="1">
      <alignment horizontal="center" wrapText="1"/>
      <protection/>
    </xf>
    <xf numFmtId="0" fontId="9" fillId="2" borderId="1" xfId="22" applyFont="1" applyFill="1" applyBorder="1" applyAlignment="1">
      <alignment horizontal="center" wrapText="1"/>
      <protection/>
    </xf>
    <xf numFmtId="0" fontId="9" fillId="0" borderId="2" xfId="22" applyFont="1" applyBorder="1" applyAlignment="1">
      <alignment horizontal="center" wrapText="1"/>
      <protection/>
    </xf>
    <xf numFmtId="0" fontId="4" fillId="0" borderId="3" xfId="22" applyFont="1" applyBorder="1">
      <alignment/>
      <protection/>
    </xf>
    <xf numFmtId="0" fontId="13" fillId="4" borderId="1" xfId="0" applyFont="1" applyFill="1" applyBorder="1" applyAlignment="1">
      <alignment horizontal="center"/>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4" fillId="0" borderId="11" xfId="22" applyFont="1" applyBorder="1">
      <alignment/>
      <protection/>
    </xf>
    <xf numFmtId="165" fontId="4" fillId="0" borderId="0" xfId="21" applyNumberFormat="1" applyFont="1" applyFill="1" applyBorder="1" applyAlignment="1">
      <alignment/>
    </xf>
    <xf numFmtId="165" fontId="15" fillId="0" borderId="0" xfId="21" applyNumberFormat="1" applyFont="1" applyFill="1"/>
    <xf numFmtId="0" fontId="15" fillId="0" borderId="0" xfId="22" applyFont="1" applyFill="1">
      <alignment/>
      <protection/>
    </xf>
    <xf numFmtId="167" fontId="4" fillId="0" borderId="0" xfId="22" applyNumberFormat="1" applyFont="1" applyFill="1" applyBorder="1">
      <alignment/>
      <protection/>
    </xf>
    <xf numFmtId="0" fontId="4" fillId="0" borderId="0" xfId="22" applyFont="1" applyFill="1" applyBorder="1" applyAlignment="1">
      <alignment horizontal="left"/>
      <protection/>
    </xf>
    <xf numFmtId="42" fontId="4" fillId="5" borderId="2" xfId="22" applyNumberFormat="1" applyFont="1" applyFill="1" applyBorder="1">
      <alignment/>
      <protection/>
    </xf>
    <xf numFmtId="42" fontId="4" fillId="5" borderId="12" xfId="22" applyNumberFormat="1" applyFont="1" applyFill="1" applyBorder="1">
      <alignment/>
      <protection/>
    </xf>
    <xf numFmtId="42" fontId="4" fillId="5" borderId="14" xfId="22" applyNumberFormat="1" applyFont="1" applyFill="1" applyBorder="1">
      <alignment/>
      <protection/>
    </xf>
    <xf numFmtId="42" fontId="4" fillId="5" borderId="3" xfId="22" applyNumberFormat="1" applyFont="1" applyFill="1" applyBorder="1">
      <alignment/>
      <protection/>
    </xf>
    <xf numFmtId="42" fontId="4" fillId="3" borderId="3" xfId="22" applyNumberFormat="1" applyFont="1" applyFill="1" applyBorder="1">
      <alignment/>
      <protection/>
    </xf>
    <xf numFmtId="0" fontId="9" fillId="5" borderId="3" xfId="22" applyFont="1" applyFill="1" applyBorder="1" applyAlignment="1">
      <alignment horizontal="left"/>
      <protection/>
    </xf>
    <xf numFmtId="41" fontId="16" fillId="6" borderId="4" xfId="21" applyNumberFormat="1" applyFont="1" applyFill="1" applyBorder="1"/>
    <xf numFmtId="41" fontId="16" fillId="6" borderId="15" xfId="22" applyNumberFormat="1" applyFont="1" applyFill="1" applyBorder="1">
      <alignment/>
      <protection/>
    </xf>
    <xf numFmtId="41" fontId="16" fillId="6" borderId="16" xfId="22" applyNumberFormat="1" applyFont="1" applyFill="1" applyBorder="1">
      <alignment/>
      <protection/>
    </xf>
    <xf numFmtId="41" fontId="16" fillId="6" borderId="6" xfId="21" applyNumberFormat="1" applyFont="1" applyFill="1" applyBorder="1"/>
    <xf numFmtId="0" fontId="17" fillId="6" borderId="6" xfId="22" applyFont="1" applyFill="1" applyBorder="1" applyAlignment="1">
      <alignment horizontal="left" indent="1"/>
      <protection/>
    </xf>
    <xf numFmtId="41" fontId="3" fillId="2" borderId="0" xfId="22" applyNumberFormat="1" applyFont="1" applyFill="1" applyBorder="1">
      <alignment/>
      <protection/>
    </xf>
    <xf numFmtId="41" fontId="3" fillId="2" borderId="17" xfId="22" applyNumberFormat="1" applyFont="1" applyFill="1" applyBorder="1">
      <alignment/>
      <protection/>
    </xf>
    <xf numFmtId="41" fontId="3" fillId="2" borderId="9" xfId="22" applyNumberFormat="1" applyFont="1" applyFill="1" applyBorder="1">
      <alignment/>
      <protection/>
    </xf>
    <xf numFmtId="168" fontId="3" fillId="2" borderId="7" xfId="22" applyNumberFormat="1" applyFont="1" applyFill="1" applyBorder="1">
      <alignment/>
      <protection/>
    </xf>
    <xf numFmtId="37" fontId="3" fillId="2" borderId="7" xfId="22" applyNumberFormat="1" applyFont="1" applyFill="1" applyBorder="1">
      <alignment/>
      <protection/>
    </xf>
    <xf numFmtId="37" fontId="3" fillId="0" borderId="0" xfId="22" applyNumberFormat="1" applyFont="1" applyFill="1" applyBorder="1">
      <alignment/>
      <protection/>
    </xf>
    <xf numFmtId="41" fontId="3" fillId="0" borderId="9" xfId="22" applyNumberFormat="1" applyFont="1" applyFill="1" applyBorder="1">
      <alignment/>
      <protection/>
    </xf>
    <xf numFmtId="41" fontId="4" fillId="2" borderId="17" xfId="21" applyNumberFormat="1" applyFont="1" applyFill="1" applyBorder="1"/>
    <xf numFmtId="41" fontId="4" fillId="2" borderId="9" xfId="21" applyNumberFormat="1" applyFont="1" applyFill="1" applyBorder="1"/>
    <xf numFmtId="42" fontId="4" fillId="5" borderId="2" xfId="21" applyNumberFormat="1" applyFont="1" applyFill="1" applyBorder="1"/>
    <xf numFmtId="42" fontId="4" fillId="5" borderId="12" xfId="21" applyNumberFormat="1" applyFont="1" applyFill="1" applyBorder="1"/>
    <xf numFmtId="42" fontId="4" fillId="5" borderId="14" xfId="21" applyNumberFormat="1" applyFont="1" applyFill="1" applyBorder="1"/>
    <xf numFmtId="42" fontId="4" fillId="5" borderId="3" xfId="21" applyNumberFormat="1" applyFont="1" applyFill="1" applyBorder="1"/>
    <xf numFmtId="37" fontId="0" fillId="0" borderId="0" xfId="0" applyNumberFormat="1"/>
    <xf numFmtId="37" fontId="3" fillId="2" borderId="0" xfId="22" applyNumberFormat="1" applyFont="1" applyFill="1" applyBorder="1">
      <alignment/>
      <protection/>
    </xf>
    <xf numFmtId="41" fontId="3" fillId="0" borderId="0" xfId="22" applyNumberFormat="1" applyFont="1" applyFill="1" applyBorder="1">
      <alignment/>
      <protection/>
    </xf>
    <xf numFmtId="37" fontId="3" fillId="2" borderId="17" xfId="22" applyNumberFormat="1" applyFont="1" applyFill="1" applyBorder="1">
      <alignment/>
      <protection/>
    </xf>
    <xf numFmtId="41" fontId="4" fillId="2" borderId="7" xfId="18" applyNumberFormat="1" applyFont="1" applyFill="1" applyBorder="1" applyAlignment="1">
      <alignment horizontal="right" wrapText="1"/>
    </xf>
    <xf numFmtId="41" fontId="4" fillId="2" borderId="0" xfId="18" applyNumberFormat="1" applyFont="1" applyFill="1" applyBorder="1" applyAlignment="1">
      <alignment horizontal="right" wrapText="1"/>
    </xf>
    <xf numFmtId="41" fontId="4" fillId="2" borderId="17" xfId="18" applyNumberFormat="1" applyFont="1" applyFill="1" applyBorder="1" applyAlignment="1">
      <alignment horizontal="right" wrapText="1"/>
    </xf>
    <xf numFmtId="0" fontId="4" fillId="2" borderId="7" xfId="22" applyFont="1" applyFill="1" applyBorder="1" applyAlignment="1">
      <alignment horizontal="center" wrapText="1"/>
      <protection/>
    </xf>
    <xf numFmtId="0" fontId="4" fillId="2" borderId="0" xfId="22" applyFont="1" applyFill="1" applyBorder="1" applyAlignment="1">
      <alignment horizontal="center" wrapText="1"/>
      <protection/>
    </xf>
    <xf numFmtId="0" fontId="4" fillId="2" borderId="17" xfId="22" applyFont="1" applyFill="1" applyBorder="1" applyAlignment="1">
      <alignment horizontal="center" wrapText="1"/>
      <protection/>
    </xf>
    <xf numFmtId="0" fontId="4" fillId="2" borderId="10" xfId="22" applyFont="1" applyFill="1" applyBorder="1" applyAlignment="1">
      <alignment horizontal="center" wrapText="1"/>
      <protection/>
    </xf>
    <xf numFmtId="0" fontId="0" fillId="2" borderId="9" xfId="0" applyFill="1" applyBorder="1"/>
    <xf numFmtId="0" fontId="9" fillId="2" borderId="4" xfId="22" applyFont="1" applyFill="1" applyBorder="1" applyAlignment="1">
      <alignment horizontal="center" wrapText="1"/>
      <protection/>
    </xf>
    <xf numFmtId="0" fontId="9" fillId="2" borderId="15" xfId="22" applyFont="1" applyFill="1" applyBorder="1" applyAlignment="1">
      <alignment horizontal="center" wrapText="1"/>
      <protection/>
    </xf>
    <xf numFmtId="0" fontId="9" fillId="2" borderId="16" xfId="22" applyFont="1" applyFill="1" applyBorder="1" applyAlignment="1">
      <alignment horizontal="center" wrapText="1"/>
      <protection/>
    </xf>
    <xf numFmtId="0" fontId="9" fillId="0" borderId="2" xfId="22" applyFont="1" applyFill="1" applyBorder="1" applyAlignment="1">
      <alignment horizontal="center" wrapText="1"/>
      <protection/>
    </xf>
    <xf numFmtId="0" fontId="0" fillId="0" borderId="3" xfId="0" applyBorder="1" applyAlignment="1">
      <alignment horizontal="center"/>
    </xf>
    <xf numFmtId="0" fontId="4" fillId="0" borderId="1" xfId="22" applyFont="1" applyBorder="1" applyAlignment="1" quotePrefix="1">
      <alignment horizontal="center" wrapText="1"/>
      <protection/>
    </xf>
    <xf numFmtId="0" fontId="4" fillId="0" borderId="12" xfId="22" applyFont="1" applyBorder="1" applyAlignment="1" quotePrefix="1">
      <alignment horizontal="center" wrapText="1"/>
      <protection/>
    </xf>
    <xf numFmtId="0" fontId="4" fillId="0" borderId="12" xfId="22" applyFont="1" applyBorder="1" applyAlignment="1">
      <alignment horizontal="center" wrapText="1"/>
      <protection/>
    </xf>
    <xf numFmtId="0" fontId="0" fillId="0" borderId="12" xfId="0" applyBorder="1"/>
    <xf numFmtId="0" fontId="14" fillId="0" borderId="11" xfId="0" applyFont="1" applyBorder="1"/>
    <xf numFmtId="0" fontId="13" fillId="0" borderId="0" xfId="0" applyFont="1" applyAlignment="1">
      <alignment horizontal="center"/>
    </xf>
    <xf numFmtId="0" fontId="13" fillId="2" borderId="0" xfId="0" applyFont="1" applyFill="1" applyAlignment="1">
      <alignment horizontal="center"/>
    </xf>
  </cellXfs>
  <cellStyles count="10">
    <cellStyle name="Normal" xfId="0"/>
    <cellStyle name="Percent" xfId="15"/>
    <cellStyle name="Currency" xfId="16"/>
    <cellStyle name="Currency [0]" xfId="17"/>
    <cellStyle name="Comma" xfId="18"/>
    <cellStyle name="Comma [0]" xfId="19"/>
    <cellStyle name="Normal 2" xfId="20"/>
    <cellStyle name="Currency 2 2" xfId="21"/>
    <cellStyle name="Normal 11 6" xfId="22"/>
    <cellStyle name="Comma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2030%2019%20HMC%20CIP%202020%20Financial%20Pla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 HMC Annual version 2"/>
      <sheetName val="GL details"/>
      <sheetName val="Recon 6.30.2018 "/>
      <sheetName val="CAPSummaryByFund"/>
      <sheetName val="PA_105"/>
      <sheetName val="BI Insight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PageLayoutView="70" workbookViewId="0" topLeftCell="A38">
      <selection activeCell="J57" sqref="J57"/>
    </sheetView>
  </sheetViews>
  <sheetFormatPr defaultColWidth="8.8515625" defaultRowHeight="15"/>
  <cols>
    <col min="1" max="1" width="40.57421875" style="0" customWidth="1"/>
    <col min="2" max="2" width="15.8515625" style="0" customWidth="1"/>
    <col min="3" max="3" width="13.421875" style="0" customWidth="1"/>
    <col min="4" max="4" width="13.28125" style="0" customWidth="1"/>
    <col min="5" max="5" width="12.421875" style="0" customWidth="1"/>
    <col min="6" max="6" width="14.140625" style="0" customWidth="1"/>
    <col min="8" max="8" width="14.28125" style="0" bestFit="1" customWidth="1"/>
    <col min="10" max="10" width="10.421875" style="0" bestFit="1" customWidth="1"/>
  </cols>
  <sheetData>
    <row r="1" spans="1:6" ht="15.75">
      <c r="A1" s="126" t="s">
        <v>47</v>
      </c>
      <c r="B1" s="126"/>
      <c r="C1" s="126"/>
      <c r="D1" s="126"/>
      <c r="E1" s="126"/>
      <c r="F1" s="126"/>
    </row>
    <row r="2" spans="1:6" ht="15.75">
      <c r="A2" s="125" t="s">
        <v>46</v>
      </c>
      <c r="B2" s="125"/>
      <c r="C2" s="125"/>
      <c r="D2" s="125"/>
      <c r="E2" s="125"/>
      <c r="F2" s="125"/>
    </row>
    <row r="4" spans="1:6" ht="18.75">
      <c r="A4" s="124" t="s">
        <v>45</v>
      </c>
      <c r="B4" s="123"/>
      <c r="C4" s="122"/>
      <c r="D4" s="122"/>
      <c r="E4" s="121"/>
      <c r="F4" s="120"/>
    </row>
    <row r="5" spans="1:6" ht="65.25" customHeight="1">
      <c r="A5" s="119"/>
      <c r="B5" s="118" t="s">
        <v>44</v>
      </c>
      <c r="C5" s="116" t="s">
        <v>43</v>
      </c>
      <c r="D5" s="117" t="s">
        <v>42</v>
      </c>
      <c r="E5" s="116" t="s">
        <v>41</v>
      </c>
      <c r="F5" s="115" t="s">
        <v>40</v>
      </c>
    </row>
    <row r="6" spans="1:6" ht="15">
      <c r="A6" s="114"/>
      <c r="B6" s="113"/>
      <c r="C6" s="111"/>
      <c r="D6" s="112"/>
      <c r="E6" s="111"/>
      <c r="F6" s="110"/>
    </row>
    <row r="7" spans="1:6" ht="15">
      <c r="A7" s="41" t="s">
        <v>39</v>
      </c>
      <c r="B7" s="107"/>
      <c r="C7" s="108"/>
      <c r="D7" s="109"/>
      <c r="E7" s="108"/>
      <c r="F7" s="107"/>
    </row>
    <row r="8" spans="1:6" ht="15">
      <c r="A8" s="53" t="s">
        <v>38</v>
      </c>
      <c r="B8" s="33"/>
      <c r="C8" s="90"/>
      <c r="D8" s="91">
        <f>B8+C8</f>
        <v>0</v>
      </c>
      <c r="E8" s="104"/>
      <c r="F8" s="94"/>
    </row>
    <row r="9" spans="1:10" ht="15">
      <c r="A9" s="53" t="s">
        <v>37</v>
      </c>
      <c r="B9" s="33">
        <v>27642700.37</v>
      </c>
      <c r="C9" s="104">
        <v>14400000</v>
      </c>
      <c r="D9" s="106">
        <f>B9+C9</f>
        <v>42042700.370000005</v>
      </c>
      <c r="E9" s="105">
        <v>17445956</v>
      </c>
      <c r="F9" s="33">
        <v>42550000</v>
      </c>
      <c r="H9" s="16"/>
      <c r="J9" s="103"/>
    </row>
    <row r="10" spans="1:8" ht="15">
      <c r="A10" s="53" t="s">
        <v>24</v>
      </c>
      <c r="B10" s="33"/>
      <c r="C10" s="90"/>
      <c r="D10" s="91">
        <f>B10+C10</f>
        <v>0</v>
      </c>
      <c r="E10" s="104"/>
      <c r="F10" s="94"/>
      <c r="H10" s="103"/>
    </row>
    <row r="11" spans="1:8" ht="15">
      <c r="A11" s="53"/>
      <c r="B11" s="20"/>
      <c r="C11" s="90"/>
      <c r="D11" s="91"/>
      <c r="E11" s="90"/>
      <c r="F11" s="33"/>
      <c r="H11" s="54"/>
    </row>
    <row r="12" spans="1:6" ht="15">
      <c r="A12" s="84" t="s">
        <v>23</v>
      </c>
      <c r="B12" s="100">
        <f>SUM(B8:B11)</f>
        <v>27642700.37</v>
      </c>
      <c r="C12" s="102">
        <f>SUM(C8:C11)</f>
        <v>14400000</v>
      </c>
      <c r="D12" s="101">
        <f>SUM(D8:D11)</f>
        <v>42042700.370000005</v>
      </c>
      <c r="E12" s="100">
        <f>SUM(E8:E11)</f>
        <v>17445956</v>
      </c>
      <c r="F12" s="99">
        <f>SUM(F8:F11)</f>
        <v>42550000</v>
      </c>
    </row>
    <row r="13" spans="1:6" ht="15">
      <c r="A13" s="41"/>
      <c r="B13" s="39"/>
      <c r="C13" s="98"/>
      <c r="D13" s="97"/>
      <c r="E13" s="46"/>
      <c r="F13" s="38"/>
    </row>
    <row r="14" spans="1:6" ht="15">
      <c r="A14" s="37" t="s">
        <v>36</v>
      </c>
      <c r="B14" s="33"/>
      <c r="C14" s="92"/>
      <c r="D14" s="91"/>
      <c r="E14" s="90"/>
      <c r="F14" s="33"/>
    </row>
    <row r="15" spans="1:6" ht="15">
      <c r="A15" s="53" t="s">
        <v>21</v>
      </c>
      <c r="B15" s="33">
        <v>-27642700.37</v>
      </c>
      <c r="C15" s="96">
        <f>-C9</f>
        <v>-14400000</v>
      </c>
      <c r="D15" s="91">
        <f>B15+C15</f>
        <v>-42042700.370000005</v>
      </c>
      <c r="E15" s="95">
        <v>-27552000</v>
      </c>
      <c r="F15" s="94">
        <f>-F9</f>
        <v>-42550000</v>
      </c>
    </row>
    <row r="16" spans="1:10" ht="15">
      <c r="A16" s="53"/>
      <c r="B16" s="93"/>
      <c r="C16" s="92"/>
      <c r="D16" s="91"/>
      <c r="E16" s="90"/>
      <c r="F16" s="33"/>
      <c r="I16" s="5"/>
      <c r="J16" s="5"/>
    </row>
    <row r="17" spans="1:10" ht="15">
      <c r="A17" s="89" t="s">
        <v>35</v>
      </c>
      <c r="B17" s="85"/>
      <c r="C17" s="88"/>
      <c r="D17" s="87"/>
      <c r="E17" s="86">
        <v>0</v>
      </c>
      <c r="F17" s="85">
        <v>0</v>
      </c>
      <c r="I17" s="5"/>
      <c r="J17" s="5"/>
    </row>
    <row r="18" spans="1:10" ht="15">
      <c r="A18" s="84" t="s">
        <v>34</v>
      </c>
      <c r="B18" s="83">
        <f>SUM(B15:B17)</f>
        <v>-27642700.37</v>
      </c>
      <c r="C18" s="82">
        <f>SUM(C15:C17)</f>
        <v>-14400000</v>
      </c>
      <c r="D18" s="81">
        <f>SUM(D15:D17)</f>
        <v>-42042700.370000005</v>
      </c>
      <c r="E18" s="80">
        <f>SUM(E15:E17)</f>
        <v>-27552000</v>
      </c>
      <c r="F18" s="79">
        <f>SUM(F15:F17)</f>
        <v>-42550000</v>
      </c>
      <c r="H18" s="16"/>
      <c r="I18" s="5"/>
      <c r="J18" s="5"/>
    </row>
    <row r="19" spans="1:6" ht="15">
      <c r="A19" s="78"/>
      <c r="B19" s="77"/>
      <c r="C19" s="77"/>
      <c r="D19" s="77"/>
      <c r="E19" s="77"/>
      <c r="F19" s="77"/>
    </row>
    <row r="20" spans="1:6" ht="15">
      <c r="A20" s="76"/>
      <c r="B20" s="75"/>
      <c r="C20" s="75"/>
      <c r="D20" s="74"/>
      <c r="E20" s="74"/>
      <c r="F20" s="74"/>
    </row>
    <row r="21" spans="1:6" ht="18.75">
      <c r="A21" s="73" t="s">
        <v>33</v>
      </c>
      <c r="B21" s="72"/>
      <c r="C21" s="72"/>
      <c r="D21" s="71"/>
      <c r="E21" s="71"/>
      <c r="F21" s="70"/>
    </row>
    <row r="22" spans="1:6" ht="38.25" customHeight="1">
      <c r="A22" s="69"/>
      <c r="B22" s="68" t="s">
        <v>32</v>
      </c>
      <c r="C22" s="67" t="s">
        <v>31</v>
      </c>
      <c r="D22" s="66" t="s">
        <v>30</v>
      </c>
      <c r="E22" s="65" t="s">
        <v>29</v>
      </c>
      <c r="F22" s="65" t="s">
        <v>28</v>
      </c>
    </row>
    <row r="23" spans="1:8" ht="15">
      <c r="A23" s="64" t="s">
        <v>27</v>
      </c>
      <c r="B23" s="62">
        <v>5917547.1</v>
      </c>
      <c r="C23" s="63">
        <v>7820665</v>
      </c>
      <c r="D23" s="62">
        <f>B23</f>
        <v>5917547.1</v>
      </c>
      <c r="E23" s="62">
        <f>D38</f>
        <v>5917547.1000000015</v>
      </c>
      <c r="F23" s="62">
        <f>E38</f>
        <v>5917547.1000000015</v>
      </c>
      <c r="H23" s="54"/>
    </row>
    <row r="24" spans="1:6" ht="15">
      <c r="A24" s="61" t="s">
        <v>26</v>
      </c>
      <c r="B24" s="60"/>
      <c r="C24" s="59"/>
      <c r="D24" s="58"/>
      <c r="E24" s="58"/>
      <c r="F24" s="58"/>
    </row>
    <row r="25" spans="1:6" ht="15">
      <c r="A25" s="53"/>
      <c r="B25" s="52"/>
      <c r="C25" s="55"/>
      <c r="D25" s="52"/>
      <c r="E25" s="52"/>
      <c r="F25" s="52"/>
    </row>
    <row r="26" spans="1:6" ht="15">
      <c r="A26" s="53" t="s">
        <v>25</v>
      </c>
      <c r="B26" s="52">
        <v>10116516.41</v>
      </c>
      <c r="C26" s="55">
        <v>11426782</v>
      </c>
      <c r="D26" s="57">
        <v>14400000</v>
      </c>
      <c r="E26" s="52">
        <f>-E32-E27</f>
        <v>20482281.200000003</v>
      </c>
      <c r="F26" s="52">
        <f>F9-F27</f>
        <v>42480000</v>
      </c>
    </row>
    <row r="27" spans="1:8" ht="15">
      <c r="A27" s="53" t="s">
        <v>24</v>
      </c>
      <c r="B27" s="52">
        <v>69858.59</v>
      </c>
      <c r="C27" s="55">
        <v>50000</v>
      </c>
      <c r="D27" s="52"/>
      <c r="E27" s="52">
        <v>50000</v>
      </c>
      <c r="F27" s="56">
        <f>E27*1.4</f>
        <v>70000</v>
      </c>
      <c r="H27" s="47"/>
    </row>
    <row r="28" spans="1:8" ht="15">
      <c r="A28" s="51"/>
      <c r="B28" s="50"/>
      <c r="C28" s="55"/>
      <c r="D28" s="52"/>
      <c r="E28" s="52"/>
      <c r="F28" s="52"/>
      <c r="H28" s="47"/>
    </row>
    <row r="29" spans="1:6" ht="15">
      <c r="A29" s="32" t="s">
        <v>23</v>
      </c>
      <c r="B29" s="30">
        <f>SUM(B26:B28)</f>
        <v>10186375</v>
      </c>
      <c r="C29" s="31">
        <f>SUM(C26:C27)</f>
        <v>11476782</v>
      </c>
      <c r="D29" s="30">
        <f>SUM(D25:D28)</f>
        <v>14400000</v>
      </c>
      <c r="E29" s="30">
        <f>SUM(E25:E28)</f>
        <v>20532281.200000003</v>
      </c>
      <c r="F29" s="30">
        <f>SUM(F25:F28)</f>
        <v>42550000</v>
      </c>
    </row>
    <row r="30" spans="1:8" ht="15">
      <c r="A30" s="48"/>
      <c r="B30" s="39"/>
      <c r="C30" s="40"/>
      <c r="D30" s="38"/>
      <c r="E30" s="38"/>
      <c r="F30" s="38"/>
      <c r="H30" s="54"/>
    </row>
    <row r="31" spans="1:6" ht="15">
      <c r="A31" s="37" t="s">
        <v>22</v>
      </c>
      <c r="B31" s="33"/>
      <c r="C31" s="28"/>
      <c r="D31" s="33"/>
      <c r="E31" s="33"/>
      <c r="F31" s="33"/>
    </row>
    <row r="32" spans="1:6" ht="15">
      <c r="A32" s="53" t="s">
        <v>21</v>
      </c>
      <c r="B32" s="52">
        <v>-12822815.91</v>
      </c>
      <c r="C32" s="28">
        <v>-18717448</v>
      </c>
      <c r="D32" s="33">
        <v>-14400000</v>
      </c>
      <c r="E32" s="35">
        <f>(E18+D43)*0.4</f>
        <v>-20532281.200000003</v>
      </c>
      <c r="F32" s="28">
        <f>F15</f>
        <v>-42550000</v>
      </c>
    </row>
    <row r="33" spans="1:6" ht="15">
      <c r="A33" s="51"/>
      <c r="B33" s="50"/>
      <c r="C33" s="21"/>
      <c r="D33" s="20"/>
      <c r="E33" s="20"/>
      <c r="F33" s="49"/>
    </row>
    <row r="34" spans="1:6" ht="15">
      <c r="A34" s="32" t="s">
        <v>20</v>
      </c>
      <c r="B34" s="30">
        <f>SUM(B32:B33)</f>
        <v>-12822815.91</v>
      </c>
      <c r="C34" s="31">
        <f>SUM(C32:C33)</f>
        <v>-18717448</v>
      </c>
      <c r="D34" s="30">
        <f>SUM(D32:D33)</f>
        <v>-14400000</v>
      </c>
      <c r="E34" s="30">
        <f>SUM(E32:E33)</f>
        <v>-20532281.200000003</v>
      </c>
      <c r="F34" s="30">
        <f>SUM(F32:F33)</f>
        <v>-42550000</v>
      </c>
    </row>
    <row r="35" spans="1:8" ht="15">
      <c r="A35" s="48"/>
      <c r="B35" s="39"/>
      <c r="C35" s="46"/>
      <c r="D35" s="38"/>
      <c r="E35" s="38"/>
      <c r="F35" s="38"/>
      <c r="H35" s="47"/>
    </row>
    <row r="36" spans="1:6" ht="15">
      <c r="A36" s="37" t="s">
        <v>19</v>
      </c>
      <c r="B36" s="38"/>
      <c r="C36" s="46"/>
      <c r="D36" s="38"/>
      <c r="E36" s="38"/>
      <c r="F36" s="38"/>
    </row>
    <row r="37" spans="1:6" ht="15">
      <c r="A37" s="45"/>
      <c r="B37" s="26"/>
      <c r="C37" s="44"/>
      <c r="D37" s="26"/>
      <c r="E37" s="26"/>
      <c r="F37" s="26"/>
    </row>
    <row r="38" spans="1:6" ht="15">
      <c r="A38" s="19" t="s">
        <v>18</v>
      </c>
      <c r="B38" s="18">
        <f>B23+B29+B34</f>
        <v>3281106.1899999995</v>
      </c>
      <c r="C38" s="43">
        <f>C23+C29+C34</f>
        <v>579999</v>
      </c>
      <c r="D38" s="18">
        <f>D23+D29+D34+SUM(D37:D37)</f>
        <v>5917547.1000000015</v>
      </c>
      <c r="E38" s="18">
        <f>E23+E29+E34+SUM(E37:E37)</f>
        <v>5917547.1000000015</v>
      </c>
      <c r="F38" s="18">
        <f>F23+F29+F34+SUM(F37:F37)</f>
        <v>5917547.1000000015</v>
      </c>
    </row>
    <row r="39" spans="1:6" ht="15">
      <c r="A39" s="41"/>
      <c r="B39" s="33"/>
      <c r="C39" s="28"/>
      <c r="D39" s="33"/>
      <c r="E39" s="26"/>
      <c r="F39" s="26"/>
    </row>
    <row r="40" spans="1:6" ht="15">
      <c r="A40" s="19" t="s">
        <v>17</v>
      </c>
      <c r="B40" s="18"/>
      <c r="C40" s="17"/>
      <c r="D40" s="42">
        <v>0</v>
      </c>
      <c r="E40" s="42">
        <v>0</v>
      </c>
      <c r="F40" s="42">
        <v>0</v>
      </c>
    </row>
    <row r="41" spans="1:6" ht="15">
      <c r="A41" s="41"/>
      <c r="B41" s="38"/>
      <c r="C41" s="40"/>
      <c r="D41" s="39"/>
      <c r="E41" s="38"/>
      <c r="F41" s="38"/>
    </row>
    <row r="42" spans="1:6" ht="15">
      <c r="A42" s="37" t="s">
        <v>16</v>
      </c>
      <c r="B42" s="33"/>
      <c r="C42" s="28"/>
      <c r="D42" s="33"/>
      <c r="E42" s="26"/>
      <c r="F42" s="26"/>
    </row>
    <row r="43" spans="1:6" ht="17.25">
      <c r="A43" s="25" t="s">
        <v>15</v>
      </c>
      <c r="B43" s="33"/>
      <c r="C43" s="36">
        <v>-28076171</v>
      </c>
      <c r="D43" s="35">
        <v>-23778703</v>
      </c>
      <c r="E43" s="33">
        <f>D43+E15-E32</f>
        <v>-30798421.799999997</v>
      </c>
      <c r="F43" s="33">
        <f>E43+F15-F32</f>
        <v>-30798421.799999997</v>
      </c>
    </row>
    <row r="44" spans="1:6" ht="15">
      <c r="A44" s="34"/>
      <c r="B44" s="20"/>
      <c r="C44" s="28"/>
      <c r="D44" s="20"/>
      <c r="E44" s="33"/>
      <c r="F44" s="33"/>
    </row>
    <row r="45" spans="1:6" ht="15">
      <c r="A45" s="32" t="s">
        <v>14</v>
      </c>
      <c r="B45" s="30"/>
      <c r="C45" s="31">
        <f>SUM(C42:C43)</f>
        <v>-28076171</v>
      </c>
      <c r="D45" s="30">
        <f>SUM(D42:D44)</f>
        <v>-23778703</v>
      </c>
      <c r="E45" s="30">
        <f>SUM(E43:E44)</f>
        <v>-30798421.799999997</v>
      </c>
      <c r="F45" s="30">
        <f>SUM(F41:F44)</f>
        <v>-30798421.799999997</v>
      </c>
    </row>
    <row r="46" spans="1:6" ht="15">
      <c r="A46" s="29"/>
      <c r="B46" s="27"/>
      <c r="C46" s="28"/>
      <c r="D46" s="27"/>
      <c r="E46" s="26"/>
      <c r="F46" s="26"/>
    </row>
    <row r="47" spans="1:6" ht="17.25">
      <c r="A47" s="25" t="s">
        <v>13</v>
      </c>
      <c r="B47" s="23"/>
      <c r="C47" s="24">
        <f>ROUND(ABS(IF(C38+C45+C40&gt;0,0,C38+C45+C40)),0)</f>
        <v>27496172</v>
      </c>
      <c r="D47" s="23">
        <f>ROUND(ABS(IF(D38+D45+D40&gt;0,0,D38+D45+D40)),0)</f>
        <v>17861156</v>
      </c>
      <c r="E47" s="23">
        <f>ROUND(ABS(IF(E38+E45+E40&gt;0,0,E38+E45+E40)),0)</f>
        <v>24880875</v>
      </c>
      <c r="F47" s="23">
        <f>ROUND(ABS(IF(F38+F45+F40&gt;0,0,F38+F45+F40)),0)</f>
        <v>24880875</v>
      </c>
    </row>
    <row r="48" spans="1:6" ht="15">
      <c r="A48" s="22"/>
      <c r="B48" s="20"/>
      <c r="C48" s="21"/>
      <c r="D48" s="20"/>
      <c r="E48" s="20"/>
      <c r="F48" s="20"/>
    </row>
    <row r="49" spans="1:6" ht="15">
      <c r="A49" s="19" t="s">
        <v>12</v>
      </c>
      <c r="B49" s="18"/>
      <c r="C49" s="17">
        <f>IF((C38+C45+C40)&lt;0,0,C38+C45+C40)</f>
        <v>0</v>
      </c>
      <c r="D49" s="17">
        <f>IF((D38+D45+D40)&lt;0,0,D38+D45+D40)</f>
        <v>0</v>
      </c>
      <c r="E49" s="17">
        <f>IF((E38+E45+E40)&lt;0,0,E38+E45+E40)</f>
        <v>0</v>
      </c>
      <c r="F49" s="17">
        <f>IF((F38+F45+F40)&lt;0,0,F38+F45+F40)</f>
        <v>0</v>
      </c>
    </row>
    <row r="50" spans="2:6" ht="15">
      <c r="B50" s="16"/>
      <c r="C50" s="3"/>
      <c r="D50" s="2"/>
      <c r="E50" s="2"/>
      <c r="F50" s="2"/>
    </row>
    <row r="51" spans="1:6" ht="15">
      <c r="A51" s="13" t="s">
        <v>11</v>
      </c>
      <c r="B51" s="15"/>
      <c r="C51" s="9"/>
      <c r="D51" s="12"/>
      <c r="E51" s="12"/>
      <c r="F51" s="12"/>
    </row>
    <row r="52" spans="1:6" ht="33.75" customHeight="1">
      <c r="A52" s="14" t="s">
        <v>10</v>
      </c>
      <c r="B52" s="14"/>
      <c r="C52" s="14"/>
      <c r="D52" s="14"/>
      <c r="E52" s="14"/>
      <c r="F52" s="14"/>
    </row>
    <row r="53" spans="1:6" ht="17.25">
      <c r="A53" s="13" t="s">
        <v>9</v>
      </c>
      <c r="B53" s="12"/>
      <c r="C53" s="9"/>
      <c r="D53" s="12"/>
      <c r="E53" s="12"/>
      <c r="F53" s="12"/>
    </row>
    <row r="54" spans="1:6" ht="17.25">
      <c r="A54" s="11" t="s">
        <v>8</v>
      </c>
      <c r="B54" s="10"/>
      <c r="C54" s="9"/>
      <c r="D54" s="8"/>
      <c r="E54" s="8"/>
      <c r="F54" s="8"/>
    </row>
    <row r="55" spans="1:6" ht="17.25">
      <c r="A55" s="11" t="s">
        <v>7</v>
      </c>
      <c r="B55" s="10"/>
      <c r="C55" s="9"/>
      <c r="D55" s="8"/>
      <c r="E55" s="8"/>
      <c r="F55" s="8"/>
    </row>
    <row r="56" spans="1:6" ht="17.25">
      <c r="A56" s="11" t="s">
        <v>6</v>
      </c>
      <c r="B56" s="10"/>
      <c r="C56" s="9"/>
      <c r="D56" s="8"/>
      <c r="E56" s="8"/>
      <c r="F56" s="8"/>
    </row>
    <row r="57" spans="1:6" ht="93" customHeight="1">
      <c r="A57" s="7" t="s">
        <v>5</v>
      </c>
      <c r="B57" s="7"/>
      <c r="C57" s="7"/>
      <c r="D57" s="7"/>
      <c r="E57" s="7"/>
      <c r="F57" s="7"/>
    </row>
    <row r="58" spans="1:6" ht="34.15" customHeight="1">
      <c r="A58" s="6"/>
      <c r="B58" s="6"/>
      <c r="C58" s="6"/>
      <c r="D58" s="6"/>
      <c r="E58" s="6"/>
      <c r="F58" s="6"/>
    </row>
    <row r="59" spans="1:6" ht="29.25" customHeight="1">
      <c r="A59" s="6"/>
      <c r="B59" s="6"/>
      <c r="C59" s="6"/>
      <c r="D59" s="6"/>
      <c r="E59" s="6"/>
      <c r="F59" s="6"/>
    </row>
    <row r="60" spans="1:6" ht="15">
      <c r="A60" s="5"/>
      <c r="C60" s="3"/>
      <c r="D60" s="2"/>
      <c r="E60" s="2"/>
      <c r="F60" s="2"/>
    </row>
    <row r="61" spans="1:6" ht="17.25">
      <c r="A61" s="4"/>
      <c r="C61" s="3"/>
      <c r="D61" s="2"/>
      <c r="E61" s="2"/>
      <c r="F61" s="2"/>
    </row>
    <row r="62" spans="1:4" ht="15">
      <c r="A62" s="1"/>
      <c r="B62" s="1"/>
      <c r="C62" s="1"/>
      <c r="D62" s="1"/>
    </row>
    <row r="63" spans="1:6" ht="15" hidden="1">
      <c r="A63" s="1"/>
      <c r="B63" s="1"/>
      <c r="C63" s="1"/>
      <c r="D63" s="2" t="s">
        <v>4</v>
      </c>
      <c r="E63" s="2"/>
      <c r="F63" s="2"/>
    </row>
    <row r="64" spans="1:6" ht="15" hidden="1">
      <c r="A64" s="1"/>
      <c r="B64" s="1"/>
      <c r="C64" s="1"/>
      <c r="D64" s="2" t="s">
        <v>3</v>
      </c>
      <c r="E64" s="2">
        <v>232327528</v>
      </c>
      <c r="F64" s="2"/>
    </row>
    <row r="65" spans="1:6" ht="15" hidden="1">
      <c r="A65" s="1"/>
      <c r="B65" s="1"/>
      <c r="C65" s="1"/>
      <c r="D65" s="2" t="s">
        <v>2</v>
      </c>
      <c r="E65" s="2" t="e">
        <f>-#REF!</f>
        <v>#REF!</v>
      </c>
      <c r="F65" s="2"/>
    </row>
    <row r="66" spans="1:6" ht="15" hidden="1">
      <c r="A66" s="1"/>
      <c r="B66" s="1"/>
      <c r="C66" s="1"/>
      <c r="D66" s="2" t="s">
        <v>1</v>
      </c>
      <c r="E66" s="2">
        <v>-226448345</v>
      </c>
      <c r="F66" s="2"/>
    </row>
    <row r="67" spans="1:6" ht="15" hidden="1">
      <c r="A67" s="1"/>
      <c r="B67" s="1"/>
      <c r="C67" s="1"/>
      <c r="D67" s="2" t="s">
        <v>0</v>
      </c>
      <c r="E67" s="2" t="e">
        <f>SUM(E64:E66)</f>
        <v>#REF!</v>
      </c>
      <c r="F67" s="2"/>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sheetData>
  <mergeCells count="6">
    <mergeCell ref="A1:F1"/>
    <mergeCell ref="A2:F2"/>
    <mergeCell ref="A59:F59"/>
    <mergeCell ref="A58:F58"/>
    <mergeCell ref="A57:F57"/>
    <mergeCell ref="A52:F52"/>
  </mergeCells>
  <printOptions horizontalCentered="1"/>
  <pageMargins left="0.7" right="0.7" top="0.75" bottom="0.25" header="0.3" footer="0.3"/>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Bender, Sid</dc:creator>
  <cp:keywords/>
  <dc:description/>
  <cp:lastModifiedBy>Bender, Sid</cp:lastModifiedBy>
  <cp:lastPrinted>2019-06-06T14:57:53Z</cp:lastPrinted>
  <dcterms:created xsi:type="dcterms:W3CDTF">2019-06-06T14:57:45Z</dcterms:created>
  <dcterms:modified xsi:type="dcterms:W3CDTF">2019-06-06T14:59:27Z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