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tabRatio="945" activeTab="0"/>
  </bookViews>
  <sheets>
    <sheet name="Form C"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'Form C'!$A$1:$G$42</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<sst xmlns="http://schemas.openxmlformats.org/spreadsheetml/2006/main" count="49" uniqueCount="49">
  <si>
    <t>Category</t>
  </si>
  <si>
    <t>Estimated-Adopted Change</t>
  </si>
  <si>
    <t>Explanation of Change</t>
  </si>
  <si>
    <t xml:space="preserve">Beginning Fund Balance </t>
  </si>
  <si>
    <t>Revenues</t>
  </si>
  <si>
    <t>Total Revenues</t>
  </si>
  <si>
    <t>Expenditures</t>
  </si>
  <si>
    <t>Total Expenditures</t>
  </si>
  <si>
    <t>Other Fund Transactions</t>
  </si>
  <si>
    <t>Total Other Fund Transactions</t>
  </si>
  <si>
    <t>Ending Fund Balance</t>
  </si>
  <si>
    <t>Designations and Reserves</t>
  </si>
  <si>
    <t>Total Designations and Reserves</t>
  </si>
  <si>
    <t>Ending Undesignated Fund Balance</t>
  </si>
  <si>
    <t>Financial Plan Notes:</t>
  </si>
  <si>
    <t>Non-GF Financial Plan</t>
  </si>
  <si>
    <r>
      <t>Target Fund Balance</t>
    </r>
    <r>
      <rPr>
        <b/>
        <vertAlign val="superscript"/>
        <sz val="12"/>
        <rFont val="Times New Roman"/>
        <family val="1"/>
      </rPr>
      <t>3</t>
    </r>
  </si>
  <si>
    <t xml:space="preserve">2010 Revised  </t>
  </si>
  <si>
    <t>2010 Estimated</t>
  </si>
  <si>
    <r>
      <t xml:space="preserve">1 </t>
    </r>
    <r>
      <rPr>
        <sz val="12"/>
        <rFont val="Times New Roman"/>
        <family val="1"/>
      </rPr>
      <t>Actuals are taken from ARMS 14th Month or 2009 CAFR</t>
    </r>
  </si>
  <si>
    <r>
      <t xml:space="preserve">2009 Actual </t>
    </r>
    <r>
      <rPr>
        <b/>
        <vertAlign val="superscript"/>
        <sz val="12"/>
        <rFont val="Times New Roman"/>
        <family val="1"/>
      </rPr>
      <t>1</t>
    </r>
  </si>
  <si>
    <r>
      <t>2010 Adopted</t>
    </r>
    <r>
      <rPr>
        <b/>
        <vertAlign val="superscript"/>
        <sz val="12"/>
        <rFont val="Times New Roman"/>
        <family val="1"/>
      </rPr>
      <t>2</t>
    </r>
  </si>
  <si>
    <t>Fund Name:  Marine Operating</t>
  </si>
  <si>
    <t>Fund Number:  1591</t>
  </si>
  <si>
    <t>Prepared by:  Evelyn Wise</t>
  </si>
  <si>
    <t xml:space="preserve"> * Federal Grant</t>
  </si>
  <si>
    <t>* Miscellaneous Revenue</t>
  </si>
  <si>
    <t>* Management &amp; Support</t>
  </si>
  <si>
    <r>
      <t xml:space="preserve"> * Levy Proceeds from Ferry District </t>
    </r>
    <r>
      <rPr>
        <vertAlign val="superscript"/>
        <sz val="12"/>
        <rFont val="Times New Roman"/>
        <family val="1"/>
      </rPr>
      <t>5</t>
    </r>
  </si>
  <si>
    <r>
      <t xml:space="preserve"> * Levy Proceeds for Capital Expenditures </t>
    </r>
    <r>
      <rPr>
        <vertAlign val="superscript"/>
        <sz val="12"/>
        <rFont val="Times New Roman"/>
        <family val="1"/>
      </rPr>
      <t>6</t>
    </r>
  </si>
  <si>
    <r>
      <t xml:space="preserve"> * Levy Proceeds for Other Services </t>
    </r>
    <r>
      <rPr>
        <vertAlign val="superscript"/>
        <sz val="12"/>
        <rFont val="Times New Roman"/>
        <family val="1"/>
      </rPr>
      <t>7</t>
    </r>
  </si>
  <si>
    <r>
      <t xml:space="preserve"> * Contract Ferry Services </t>
    </r>
    <r>
      <rPr>
        <vertAlign val="superscript"/>
        <sz val="12"/>
        <rFont val="Times New Roman"/>
        <family val="1"/>
      </rPr>
      <t>8</t>
    </r>
  </si>
  <si>
    <r>
      <t xml:space="preserve"> * Ferry Operations</t>
    </r>
    <r>
      <rPr>
        <vertAlign val="superscript"/>
        <sz val="12"/>
        <rFont val="Times New Roman"/>
        <family val="1"/>
      </rPr>
      <t xml:space="preserve"> 8</t>
    </r>
  </si>
  <si>
    <r>
      <t xml:space="preserve"> * Vashon Route Operations</t>
    </r>
    <r>
      <rPr>
        <vertAlign val="superscript"/>
        <sz val="12"/>
        <rFont val="Times New Roman"/>
        <family val="1"/>
      </rPr>
      <t xml:space="preserve"> 9</t>
    </r>
  </si>
  <si>
    <r>
      <t xml:space="preserve"> * West Seattle Route Operations </t>
    </r>
    <r>
      <rPr>
        <vertAlign val="superscript"/>
        <sz val="12"/>
        <rFont val="Times New Roman"/>
        <family val="1"/>
      </rPr>
      <t>9</t>
    </r>
  </si>
  <si>
    <r>
      <t xml:space="preserve"> * Shuttle Service</t>
    </r>
    <r>
      <rPr>
        <vertAlign val="superscript"/>
        <sz val="12"/>
        <rFont val="Times New Roman"/>
        <family val="1"/>
      </rPr>
      <t xml:space="preserve"> 8</t>
    </r>
  </si>
  <si>
    <r>
      <t xml:space="preserve"> * Capital Program Expenditures</t>
    </r>
    <r>
      <rPr>
        <vertAlign val="superscript"/>
        <sz val="12"/>
        <rFont val="Times New Roman"/>
        <family val="1"/>
      </rPr>
      <t xml:space="preserve"> 6</t>
    </r>
  </si>
  <si>
    <r>
      <t xml:space="preserve">2 </t>
    </r>
    <r>
      <rPr>
        <sz val="12"/>
        <rFont val="Times New Roman"/>
        <family val="1"/>
      </rPr>
      <t>Adopted is taken form 2010 Adopted Budget Ordinance 16717.</t>
    </r>
  </si>
  <si>
    <r>
      <t>3</t>
    </r>
    <r>
      <rPr>
        <sz val="12"/>
        <rFont val="Times New Roman"/>
        <family val="1"/>
      </rPr>
      <t>Target Fund Balance is zero.  This fund is 100% reimburseable per Interlocal Agreement between the Ferry District and the Marine Division.</t>
    </r>
  </si>
  <si>
    <r>
      <t>5</t>
    </r>
    <r>
      <rPr>
        <sz val="12"/>
        <rFont val="Times New Roman"/>
        <family val="1"/>
      </rPr>
      <t xml:space="preserve">  Supported by King County Ferry District levy proceeds.</t>
    </r>
  </si>
  <si>
    <r>
      <t xml:space="preserve">7   </t>
    </r>
    <r>
      <rPr>
        <sz val="12"/>
        <rFont val="Times New Roman"/>
        <family val="1"/>
      </rPr>
      <t>The revenue source for all the expenditures is the King County Ferry District levy proceeds.  As documented in the interlocal agreement between King County Ferry District and the King County Department of Transportation Marine Division, District Management &amp; Oversight and Capital Program expenditures were included in other fund transactions.</t>
    </r>
  </si>
  <si>
    <r>
      <t xml:space="preserve">8   </t>
    </r>
    <r>
      <rPr>
        <sz val="12"/>
        <rFont val="Times New Roman"/>
        <family val="1"/>
      </rPr>
      <t>In 2009 the Marine Division budget was broken down in categories that do not move forward with how the division operations are set up.  The Contract Ferry Services were in place for all of 2008 and will be for 9 months of 2009. The Ferry Operations and Shuttle Service categories are now split among the existing routes.  Operations and Shuttle Service are part of the cost of running each route, so these costs are assigned to the individual routes based on service hours and transit schedules.</t>
    </r>
  </si>
  <si>
    <r>
      <t xml:space="preserve">9   </t>
    </r>
    <r>
      <rPr>
        <sz val="12"/>
        <rFont val="Times New Roman"/>
        <family val="1"/>
      </rPr>
      <t xml:space="preserve">In 2010 the Vashon and West Seattle routes will be operated 100% in-house.  West Seattle is scheduled to begin April 1 through October 31 unless additional funding is secured and Vashon is year-round. </t>
    </r>
  </si>
  <si>
    <r>
      <t>6</t>
    </r>
    <r>
      <rPr>
        <sz val="12"/>
        <rFont val="Times New Roman"/>
        <family val="1"/>
      </rPr>
      <t xml:space="preserve">  The 2010 King County Adopted Budget for the Marine Division in ordinance 16717 totals $18,427,469.  This amount includes both operating and capital budget in the amounts of $6,184,287 and $12,243,182 respectively. Capital expenditures are removed in 2011 PSQ.</t>
    </r>
  </si>
  <si>
    <r>
      <t xml:space="preserve">Estimated Underexpenditures </t>
    </r>
    <r>
      <rPr>
        <b/>
        <vertAlign val="superscript"/>
        <sz val="12"/>
        <rFont val="Times New Roman"/>
        <family val="1"/>
      </rPr>
      <t>4</t>
    </r>
  </si>
  <si>
    <r>
      <t>4</t>
    </r>
    <r>
      <rPr>
        <sz val="12"/>
        <rFont val="Times New Roman"/>
        <family val="1"/>
      </rPr>
      <t>T Estimated Underexpenditures are zero.  There is an expenditure restriction of $250,000 for annualizing the West Seattle route for November and December 2010.  No funds may be spent unless another source of funding is secured for the $250,000.</t>
    </r>
  </si>
  <si>
    <t xml:space="preserve">Date Prepared: May 7, 2010 </t>
  </si>
  <si>
    <t>Adjust revenue expected for change in capital budget see below for more information.</t>
  </si>
  <si>
    <t>Reduction due to projected carryover being greater than actual carryover.  Spent more in 2009 than projected.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</si>
</sst>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 numFmtId="169" formatCode="_(* #,##0.000_);_(* \(#,##0.000\);_(* &quot;-&quot;??_);_(@_)"/>
    <numFmt numFmtId="170" formatCode="_(* #,##0.0000_);_(* \(#,##0.0000\);_(* &quot;-&quot;??_);_(@_)"/>
  </numFmts>
  <fonts count="49">
    <font>
      <sz val="10"/>
      <name val="Arial"/>
      <family val="0"/>
    </font>
    <font>
      <sz val="8"/>
      <name val="Arial"/>
      <family val="0"/>
    </font>
    <font>
      <b/>
      <sz val="14"/>
      <name val="Times New Roman"/>
      <family val="1"/>
    </font>
    <font>
      <sz val="10"/>
      <name val="Times New Roman"/>
      <family val="0"/>
    </font>
    <font>
      <b/>
      <sz val="10"/>
      <name val="Times New Roman"/>
      <family val="0"/>
    </font>
    <font>
      <b/>
      <sz val="12"/>
      <name val="Times New Roman"/>
      <family val="1"/>
    </font>
    <font>
      <b/>
      <sz val="16"/>
      <name val="Times New Roman"/>
      <family val="1"/>
    </font>
    <font>
      <sz val="12"/>
      <name val="Times New Roman"/>
      <family val="1"/>
    </font>
    <font>
      <u val="single"/>
      <sz val="12"/>
      <name val="Times New Roman"/>
      <family val="1"/>
    </font>
    <font>
      <sz val="10"/>
      <name val="MS Sans Serif"/>
      <family val="0"/>
    </font>
    <font>
      <sz val="8"/>
      <name val="Times New Roman"/>
      <family val="1"/>
    </font>
    <font>
      <u val="single"/>
      <sz val="10"/>
      <color indexed="12"/>
      <name val="Arial"/>
      <family val="0"/>
    </font>
    <font>
      <u val="single"/>
      <sz val="10"/>
      <color indexed="36"/>
      <name val="Arial"/>
      <family val="0"/>
    </font>
    <font>
      <b/>
      <vertAlign val="superscript"/>
      <sz val="12"/>
      <name val="Times New Roman"/>
      <family val="1"/>
    </font>
    <font>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37"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xf>
    <xf numFmtId="0" fontId="0" fillId="0" borderId="0" xfId="0" applyBorder="1" applyAlignment="1">
      <alignment horizontal="center"/>
    </xf>
    <xf numFmtId="37" fontId="7" fillId="0" borderId="0" xfId="57" applyFont="1" applyBorder="1" applyAlignment="1">
      <alignment horizontal="centerContinuous" wrapText="1"/>
      <protection/>
    </xf>
    <xf numFmtId="0" fontId="7" fillId="33" borderId="0" xfId="0" applyFont="1" applyFill="1" applyBorder="1" applyAlignment="1">
      <alignment horizontal="left"/>
    </xf>
    <xf numFmtId="37" fontId="6" fillId="0" borderId="0" xfId="57" applyFont="1" applyBorder="1" applyAlignment="1">
      <alignment horizontal="center" wrapText="1"/>
      <protection/>
    </xf>
    <xf numFmtId="0" fontId="0" fillId="33" borderId="0" xfId="0" applyFill="1" applyBorder="1" applyAlignment="1">
      <alignment horizontal="centerContinuous"/>
    </xf>
    <xf numFmtId="37" fontId="7" fillId="0" borderId="0" xfId="57" applyFont="1" applyBorder="1" applyAlignment="1">
      <alignment horizontal="left" wrapText="1"/>
      <protection/>
    </xf>
    <xf numFmtId="0" fontId="0" fillId="33" borderId="0" xfId="0" applyFill="1" applyAlignment="1">
      <alignment/>
    </xf>
    <xf numFmtId="0" fontId="0" fillId="33" borderId="0" xfId="0" applyFill="1" applyAlignment="1">
      <alignment horizontal="centerContinuous"/>
    </xf>
    <xf numFmtId="0" fontId="0" fillId="33" borderId="0" xfId="0" applyFill="1" applyAlignment="1">
      <alignment/>
    </xf>
    <xf numFmtId="37" fontId="5" fillId="0" borderId="0" xfId="57" applyFont="1" applyBorder="1" applyAlignment="1">
      <alignment horizontal="left"/>
      <protection/>
    </xf>
    <xf numFmtId="37" fontId="4" fillId="0" borderId="10" xfId="57" applyFont="1" applyBorder="1" applyAlignment="1">
      <alignment horizontal="left" wrapText="1"/>
      <protection/>
    </xf>
    <xf numFmtId="37" fontId="8" fillId="0" borderId="0" xfId="57" applyFont="1" applyBorder="1" applyAlignment="1">
      <alignment horizontal="left" wrapText="1"/>
      <protection/>
    </xf>
    <xf numFmtId="0" fontId="0" fillId="0" borderId="0" xfId="0" applyBorder="1" applyAlignment="1">
      <alignment horizontal="left"/>
    </xf>
    <xf numFmtId="37" fontId="9" fillId="0" borderId="0" xfId="57" applyFont="1" applyBorder="1" applyAlignment="1">
      <alignment horizontal="centerContinuous" wrapText="1"/>
      <protection/>
    </xf>
    <xf numFmtId="37" fontId="5" fillId="33" borderId="11" xfId="57" applyFont="1" applyFill="1" applyBorder="1" applyAlignment="1" applyProtection="1">
      <alignment horizontal="left" wrapText="1"/>
      <protection/>
    </xf>
    <xf numFmtId="37" fontId="5" fillId="33" borderId="12" xfId="57" applyFont="1" applyFill="1" applyBorder="1" applyAlignment="1">
      <alignment horizontal="center" wrapText="1"/>
      <protection/>
    </xf>
    <xf numFmtId="37" fontId="5" fillId="33" borderId="13" xfId="57" applyFont="1" applyFill="1" applyBorder="1" applyAlignment="1">
      <alignment horizontal="center" wrapText="1"/>
      <protection/>
    </xf>
    <xf numFmtId="37" fontId="5" fillId="33" borderId="14" xfId="57" applyFont="1" applyFill="1" applyBorder="1" applyAlignment="1">
      <alignment horizontal="center" wrapText="1"/>
      <protection/>
    </xf>
    <xf numFmtId="37" fontId="5" fillId="33" borderId="15" xfId="57" applyFont="1" applyFill="1" applyBorder="1" applyAlignment="1">
      <alignment horizontal="center" wrapText="1"/>
      <protection/>
    </xf>
    <xf numFmtId="37" fontId="5" fillId="33" borderId="16" xfId="57" applyFont="1" applyFill="1" applyBorder="1" applyAlignment="1">
      <alignment horizontal="center" wrapText="1"/>
      <protection/>
    </xf>
    <xf numFmtId="37" fontId="5" fillId="33" borderId="11" xfId="57" applyFont="1" applyFill="1" applyBorder="1" applyAlignment="1">
      <alignment horizontal="center" wrapText="1"/>
      <protection/>
    </xf>
    <xf numFmtId="37" fontId="5" fillId="33" borderId="0" xfId="57" applyFont="1" applyFill="1" applyAlignment="1">
      <alignment horizontal="center" wrapText="1"/>
      <protection/>
    </xf>
    <xf numFmtId="0" fontId="7" fillId="33" borderId="0" xfId="0" applyFont="1" applyFill="1" applyAlignment="1">
      <alignment/>
    </xf>
    <xf numFmtId="37" fontId="5" fillId="0" borderId="11" xfId="57" applyFont="1" applyFill="1" applyBorder="1" applyAlignment="1">
      <alignment horizontal="left"/>
      <protection/>
    </xf>
    <xf numFmtId="164" fontId="5" fillId="0" borderId="11" xfId="42" applyNumberFormat="1" applyFont="1" applyFill="1" applyBorder="1" applyAlignment="1">
      <alignment/>
    </xf>
    <xf numFmtId="164" fontId="5" fillId="0" borderId="13" xfId="42" applyNumberFormat="1" applyFont="1" applyFill="1" applyBorder="1" applyAlignment="1">
      <alignment/>
    </xf>
    <xf numFmtId="164" fontId="5" fillId="0" borderId="17" xfId="42" applyNumberFormat="1" applyFont="1" applyFill="1" applyBorder="1" applyAlignment="1">
      <alignment/>
    </xf>
    <xf numFmtId="164" fontId="5" fillId="0" borderId="18" xfId="42" applyNumberFormat="1" applyFont="1" applyBorder="1" applyAlignment="1">
      <alignment/>
    </xf>
    <xf numFmtId="164" fontId="4" fillId="0" borderId="19" xfId="42" applyNumberFormat="1" applyFont="1" applyBorder="1" applyAlignment="1">
      <alignment/>
    </xf>
    <xf numFmtId="164" fontId="5" fillId="0" borderId="0" xfId="42" applyNumberFormat="1" applyFont="1" applyBorder="1" applyAlignment="1">
      <alignment/>
    </xf>
    <xf numFmtId="164" fontId="5" fillId="0" borderId="0" xfId="42" applyNumberFormat="1" applyFont="1" applyAlignment="1">
      <alignment/>
    </xf>
    <xf numFmtId="0" fontId="5" fillId="0" borderId="0" xfId="0" applyFont="1" applyAlignment="1">
      <alignment/>
    </xf>
    <xf numFmtId="37" fontId="5" fillId="0" borderId="20" xfId="57" applyFont="1" applyFill="1" applyBorder="1" applyAlignment="1">
      <alignment horizontal="left"/>
      <protection/>
    </xf>
    <xf numFmtId="164" fontId="7" fillId="0" borderId="20" xfId="42" applyNumberFormat="1" applyFont="1" applyFill="1" applyBorder="1" applyAlignment="1">
      <alignment/>
    </xf>
    <xf numFmtId="164" fontId="7" fillId="0" borderId="21" xfId="42" applyNumberFormat="1" applyFont="1" applyFill="1" applyBorder="1" applyAlignment="1">
      <alignment/>
    </xf>
    <xf numFmtId="164" fontId="7" fillId="0" borderId="22" xfId="42" applyNumberFormat="1" applyFont="1" applyBorder="1" applyAlignment="1">
      <alignment/>
    </xf>
    <xf numFmtId="164" fontId="7" fillId="0" borderId="23" xfId="42" applyNumberFormat="1" applyFont="1" applyBorder="1" applyAlignment="1">
      <alignment/>
    </xf>
    <xf numFmtId="164" fontId="10" fillId="0" borderId="22" xfId="42" applyNumberFormat="1" applyFont="1" applyBorder="1" applyAlignment="1">
      <alignment/>
    </xf>
    <xf numFmtId="164" fontId="7" fillId="0" borderId="0" xfId="42" applyNumberFormat="1" applyFont="1" applyBorder="1" applyAlignment="1">
      <alignment/>
    </xf>
    <xf numFmtId="164" fontId="7" fillId="0" borderId="0" xfId="42" applyNumberFormat="1" applyFont="1" applyAlignment="1">
      <alignment/>
    </xf>
    <xf numFmtId="0" fontId="7" fillId="0" borderId="0" xfId="0" applyFont="1" applyAlignment="1">
      <alignment/>
    </xf>
    <xf numFmtId="164" fontId="7" fillId="0" borderId="24" xfId="42" applyNumberFormat="1" applyFont="1" applyBorder="1" applyAlignment="1">
      <alignment/>
    </xf>
    <xf numFmtId="164" fontId="10" fillId="0" borderId="20" xfId="42" applyNumberFormat="1" applyFont="1" applyBorder="1" applyAlignment="1">
      <alignment/>
    </xf>
    <xf numFmtId="164" fontId="4" fillId="0" borderId="11" xfId="42" applyNumberFormat="1" applyFont="1" applyBorder="1" applyAlignment="1">
      <alignment/>
    </xf>
    <xf numFmtId="164" fontId="7" fillId="0" borderId="20" xfId="42" applyNumberFormat="1" applyFont="1" applyBorder="1" applyAlignment="1">
      <alignment/>
    </xf>
    <xf numFmtId="164" fontId="3" fillId="0" borderId="22" xfId="42" applyNumberFormat="1" applyFont="1" applyBorder="1" applyAlignment="1">
      <alignment/>
    </xf>
    <xf numFmtId="164" fontId="10" fillId="0" borderId="20" xfId="42" applyNumberFormat="1" applyFont="1" applyBorder="1" applyAlignment="1">
      <alignment wrapText="1"/>
    </xf>
    <xf numFmtId="164" fontId="5" fillId="0" borderId="19" xfId="42" applyNumberFormat="1" applyFont="1" applyBorder="1" applyAlignment="1">
      <alignment/>
    </xf>
    <xf numFmtId="164" fontId="10" fillId="0" borderId="19" xfId="42" applyNumberFormat="1" applyFont="1" applyBorder="1" applyAlignment="1">
      <alignment/>
    </xf>
    <xf numFmtId="37" fontId="5" fillId="0" borderId="11" xfId="57" applyFont="1" applyFill="1" applyBorder="1" applyAlignment="1">
      <alignment horizontal="left"/>
      <protection/>
    </xf>
    <xf numFmtId="164" fontId="7" fillId="0" borderId="13" xfId="42" applyNumberFormat="1" applyFont="1" applyFill="1" applyBorder="1" applyAlignment="1">
      <alignment/>
    </xf>
    <xf numFmtId="164" fontId="7" fillId="34" borderId="13" xfId="42" applyNumberFormat="1" applyFont="1" applyFill="1" applyBorder="1" applyAlignment="1">
      <alignment/>
    </xf>
    <xf numFmtId="164" fontId="7" fillId="0" borderId="16" xfId="42" applyNumberFormat="1" applyFont="1" applyBorder="1" applyAlignment="1">
      <alignment/>
    </xf>
    <xf numFmtId="164" fontId="10" fillId="0" borderId="11" xfId="42" applyNumberFormat="1" applyFont="1" applyBorder="1" applyAlignment="1">
      <alignment/>
    </xf>
    <xf numFmtId="37" fontId="5" fillId="0" borderId="20" xfId="57" applyFont="1" applyFill="1" applyBorder="1" applyAlignment="1">
      <alignment horizontal="left"/>
      <protection/>
    </xf>
    <xf numFmtId="164" fontId="3" fillId="0" borderId="21" xfId="42" applyNumberFormat="1" applyFont="1" applyBorder="1" applyAlignment="1">
      <alignment/>
    </xf>
    <xf numFmtId="164" fontId="7" fillId="0" borderId="11" xfId="42" applyNumberFormat="1" applyFont="1" applyFill="1" applyBorder="1" applyAlignment="1" quotePrefix="1">
      <alignment/>
    </xf>
    <xf numFmtId="164" fontId="7" fillId="0" borderId="13" xfId="42" applyNumberFormat="1" applyFont="1" applyFill="1" applyBorder="1" applyAlignment="1" quotePrefix="1">
      <alignment/>
    </xf>
    <xf numFmtId="164" fontId="3" fillId="0" borderId="11" xfId="42" applyNumberFormat="1" applyFont="1" applyBorder="1" applyAlignment="1">
      <alignment/>
    </xf>
    <xf numFmtId="0" fontId="7" fillId="0" borderId="0" xfId="0" applyFont="1" applyBorder="1" applyAlignment="1">
      <alignment/>
    </xf>
    <xf numFmtId="0" fontId="7" fillId="0" borderId="10" xfId="0" applyFont="1" applyBorder="1" applyAlignment="1">
      <alignment/>
    </xf>
    <xf numFmtId="164" fontId="7" fillId="0" borderId="0" xfId="42" applyNumberFormat="1" applyFont="1" applyFill="1" applyBorder="1" applyAlignment="1">
      <alignment/>
    </xf>
    <xf numFmtId="164" fontId="7" fillId="0" borderId="22" xfId="42" applyNumberFormat="1" applyFont="1" applyFill="1" applyBorder="1" applyAlignment="1">
      <alignment/>
    </xf>
    <xf numFmtId="164" fontId="3" fillId="0" borderId="20" xfId="42" applyNumberFormat="1" applyFont="1" applyFill="1" applyBorder="1" applyAlignment="1">
      <alignment/>
    </xf>
    <xf numFmtId="164" fontId="7" fillId="0" borderId="0" xfId="42" applyNumberFormat="1" applyFont="1" applyFill="1" applyBorder="1" applyAlignment="1">
      <alignment/>
    </xf>
    <xf numFmtId="164" fontId="7" fillId="0" borderId="20" xfId="42" applyNumberFormat="1" applyFont="1" applyFill="1" applyBorder="1" applyAlignment="1">
      <alignment/>
    </xf>
    <xf numFmtId="164" fontId="5" fillId="0" borderId="20" xfId="42" applyNumberFormat="1" applyFont="1" applyFill="1" applyBorder="1" applyAlignment="1">
      <alignment/>
    </xf>
    <xf numFmtId="164" fontId="5" fillId="0" borderId="21" xfId="42" applyNumberFormat="1" applyFont="1" applyFill="1" applyBorder="1" applyAlignment="1">
      <alignment/>
    </xf>
    <xf numFmtId="164" fontId="5" fillId="0" borderId="0" xfId="42" applyNumberFormat="1" applyFont="1" applyFill="1" applyBorder="1" applyAlignment="1">
      <alignment/>
    </xf>
    <xf numFmtId="164" fontId="5" fillId="0" borderId="19" xfId="42" applyNumberFormat="1" applyFont="1" applyFill="1" applyBorder="1" applyAlignment="1">
      <alignment/>
    </xf>
    <xf numFmtId="164" fontId="4" fillId="0" borderId="20" xfId="42" applyNumberFormat="1" applyFont="1" applyFill="1" applyBorder="1" applyAlignment="1">
      <alignment/>
    </xf>
    <xf numFmtId="164" fontId="5" fillId="0" borderId="0" xfId="42" applyNumberFormat="1" applyFont="1" applyFill="1" applyBorder="1" applyAlignment="1">
      <alignment/>
    </xf>
    <xf numFmtId="164" fontId="3" fillId="0" borderId="20" xfId="42" applyNumberFormat="1" applyFont="1" applyBorder="1" applyAlignment="1">
      <alignment/>
    </xf>
    <xf numFmtId="37" fontId="5" fillId="0" borderId="25" xfId="57" applyFont="1" applyFill="1" applyBorder="1" applyAlignment="1" quotePrefix="1">
      <alignment horizontal="left"/>
      <protection/>
    </xf>
    <xf numFmtId="164" fontId="7" fillId="0" borderId="11" xfId="42" applyNumberFormat="1" applyFont="1" applyFill="1" applyBorder="1" applyAlignment="1">
      <alignment/>
    </xf>
    <xf numFmtId="164" fontId="7" fillId="0" borderId="16" xfId="42" applyNumberFormat="1" applyFont="1" applyBorder="1" applyAlignment="1">
      <alignment horizontal="right"/>
    </xf>
    <xf numFmtId="164" fontId="3" fillId="0" borderId="19" xfId="42" applyNumberFormat="1" applyFont="1" applyBorder="1" applyAlignment="1">
      <alignment horizontal="right"/>
    </xf>
    <xf numFmtId="164" fontId="7" fillId="0" borderId="0" xfId="42" applyNumberFormat="1" applyFont="1" applyAlignment="1">
      <alignment horizontal="right"/>
    </xf>
    <xf numFmtId="37" fontId="4" fillId="0" borderId="0" xfId="57" applyFont="1" applyAlignment="1">
      <alignment horizontal="left"/>
      <protection/>
    </xf>
    <xf numFmtId="37" fontId="3" fillId="0" borderId="0" xfId="57" applyFont="1" applyBorder="1">
      <alignment/>
      <protection/>
    </xf>
    <xf numFmtId="37" fontId="4" fillId="0" borderId="0" xfId="57" applyFont="1" applyBorder="1">
      <alignment/>
      <protection/>
    </xf>
    <xf numFmtId="0" fontId="3" fillId="0" borderId="0" xfId="0" applyFont="1" applyAlignment="1">
      <alignment/>
    </xf>
    <xf numFmtId="0" fontId="3" fillId="0" borderId="0" xfId="0" applyFont="1" applyBorder="1" applyAlignment="1">
      <alignment/>
    </xf>
    <xf numFmtId="37" fontId="4" fillId="0" borderId="0" xfId="57" applyFont="1" applyBorder="1" applyAlignment="1" quotePrefix="1">
      <alignment horizontal="left"/>
      <protection/>
    </xf>
    <xf numFmtId="0" fontId="4" fillId="0" borderId="0" xfId="0" applyFont="1" applyBorder="1" applyAlignment="1" quotePrefix="1">
      <alignment horizontal="left"/>
    </xf>
    <xf numFmtId="37" fontId="5" fillId="0" borderId="0" xfId="57" applyFont="1" applyBorder="1">
      <alignment/>
      <protection/>
    </xf>
    <xf numFmtId="37" fontId="7" fillId="0" borderId="0" xfId="57" applyFont="1" applyBorder="1">
      <alignment/>
      <protection/>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Alignment="1">
      <alignment horizontal="right"/>
    </xf>
    <xf numFmtId="0" fontId="0" fillId="0" borderId="0" xfId="0" applyAlignment="1">
      <alignment horizontal="right"/>
    </xf>
    <xf numFmtId="0" fontId="0" fillId="0" borderId="0" xfId="0" applyFont="1" applyBorder="1" applyAlignment="1">
      <alignment/>
    </xf>
    <xf numFmtId="0" fontId="14" fillId="0" borderId="0" xfId="0" applyFont="1" applyAlignment="1">
      <alignment/>
    </xf>
    <xf numFmtId="37" fontId="14" fillId="0" borderId="0" xfId="57" applyFont="1" applyBorder="1" applyAlignment="1">
      <alignment horizontal="left"/>
      <protection/>
    </xf>
    <xf numFmtId="164" fontId="3" fillId="0" borderId="20" xfId="42" applyNumberFormat="1" applyFont="1" applyBorder="1" applyAlignment="1">
      <alignment/>
    </xf>
    <xf numFmtId="0" fontId="7" fillId="0" borderId="20" xfId="42" applyNumberFormat="1" applyFont="1" applyBorder="1" applyAlignment="1">
      <alignment wrapText="1"/>
    </xf>
    <xf numFmtId="0" fontId="7" fillId="0" borderId="20" xfId="42" applyNumberFormat="1" applyFont="1" applyFill="1" applyBorder="1" applyAlignment="1">
      <alignment wrapText="1"/>
    </xf>
    <xf numFmtId="164" fontId="7" fillId="34" borderId="11" xfId="42" applyNumberFormat="1" applyFont="1" applyFill="1" applyBorder="1" applyAlignment="1" quotePrefix="1">
      <alignment/>
    </xf>
    <xf numFmtId="164" fontId="7" fillId="0" borderId="20" xfId="42" applyNumberFormat="1" applyFont="1" applyFill="1" applyBorder="1" applyAlignment="1" quotePrefix="1">
      <alignment/>
    </xf>
    <xf numFmtId="164" fontId="7" fillId="0" borderId="21" xfId="42" applyNumberFormat="1" applyFont="1" applyFill="1" applyBorder="1" applyAlignment="1">
      <alignment/>
    </xf>
    <xf numFmtId="164" fontId="5" fillId="0" borderId="11" xfId="42" applyNumberFormat="1" applyFont="1" applyFill="1" applyBorder="1" applyAlignment="1">
      <alignment/>
    </xf>
    <xf numFmtId="0" fontId="7" fillId="0" borderId="24" xfId="0" applyFont="1" applyBorder="1" applyAlignment="1">
      <alignment/>
    </xf>
    <xf numFmtId="0" fontId="7" fillId="0" borderId="20" xfId="42" applyNumberFormat="1" applyFont="1" applyBorder="1" applyAlignment="1">
      <alignment/>
    </xf>
    <xf numFmtId="37" fontId="5" fillId="0" borderId="19" xfId="57" applyFont="1" applyFill="1" applyBorder="1" applyAlignment="1">
      <alignment horizontal="left"/>
      <protection/>
    </xf>
    <xf numFmtId="164" fontId="5" fillId="0" borderId="19" xfId="42" applyNumberFormat="1" applyFont="1" applyFill="1" applyBorder="1" applyAlignment="1">
      <alignment/>
    </xf>
    <xf numFmtId="0" fontId="14" fillId="0" borderId="0" xfId="0" applyFont="1" applyFill="1" applyBorder="1" applyAlignment="1">
      <alignment/>
    </xf>
    <xf numFmtId="0" fontId="7" fillId="0" borderId="0" xfId="0" applyFont="1" applyFill="1" applyAlignment="1">
      <alignment wrapText="1"/>
    </xf>
    <xf numFmtId="37" fontId="5" fillId="0" borderId="0" xfId="57" applyFont="1" applyFill="1" applyBorder="1" applyAlignment="1" quotePrefix="1">
      <alignment horizontal="left"/>
      <protection/>
    </xf>
    <xf numFmtId="164" fontId="7" fillId="0" borderId="0" xfId="42" applyNumberFormat="1" applyFont="1" applyBorder="1" applyAlignment="1">
      <alignment horizontal="right"/>
    </xf>
    <xf numFmtId="164" fontId="3" fillId="0" borderId="0" xfId="42" applyNumberFormat="1" applyFont="1" applyBorder="1" applyAlignment="1">
      <alignment horizontal="right"/>
    </xf>
    <xf numFmtId="164" fontId="3" fillId="0" borderId="21" xfId="42" applyNumberFormat="1" applyFont="1" applyBorder="1" applyAlignment="1">
      <alignment wrapText="1"/>
    </xf>
    <xf numFmtId="0" fontId="14" fillId="0" borderId="0" xfId="0" applyFont="1" applyFill="1" applyBorder="1" applyAlignment="1">
      <alignment horizontal="left" wrapText="1"/>
    </xf>
    <xf numFmtId="0" fontId="7" fillId="0" borderId="0" xfId="0" applyFont="1" applyAlignment="1">
      <alignment/>
    </xf>
    <xf numFmtId="0" fontId="14" fillId="0" borderId="0" xfId="0" applyFont="1" applyAlignment="1">
      <alignment wrapText="1"/>
    </xf>
    <xf numFmtId="0" fontId="0" fillId="0" borderId="0" xfId="0" applyAlignment="1">
      <alignment wrapText="1"/>
    </xf>
    <xf numFmtId="37" fontId="2" fillId="0" borderId="0" xfId="57" applyFont="1" applyBorder="1" applyAlignment="1">
      <alignment horizontal="center" wrapText="1"/>
      <protection/>
    </xf>
    <xf numFmtId="0" fontId="14" fillId="0" borderId="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IRPLAN.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36"/>
  <sheetViews>
    <sheetView tabSelected="1" zoomScale="75" zoomScaleNormal="75" zoomScalePageLayoutView="0" workbookViewId="0" topLeftCell="A31">
      <selection activeCell="A29" sqref="A29:IV29"/>
    </sheetView>
  </sheetViews>
  <sheetFormatPr defaultColWidth="9.140625" defaultRowHeight="12.75"/>
  <cols>
    <col min="1" max="1" width="43.7109375" style="92" customWidth="1"/>
    <col min="2" max="2" width="16.28125" style="2" customWidth="1"/>
    <col min="3" max="3" width="16.7109375" style="14" customWidth="1"/>
    <col min="4" max="4" width="16.28125" style="2" customWidth="1"/>
    <col min="5" max="5" width="19.7109375" style="2" customWidth="1"/>
    <col min="6" max="6" width="20.7109375" style="2" customWidth="1"/>
    <col min="7" max="7" width="49.28125" style="1" customWidth="1"/>
    <col min="8" max="8" width="8.8515625" style="1" customWidth="1"/>
  </cols>
  <sheetData>
    <row r="1" spans="1:8" s="1" customFormat="1" ht="19.5" customHeight="1">
      <c r="A1" s="117" t="s">
        <v>15</v>
      </c>
      <c r="B1" s="117"/>
      <c r="C1" s="117"/>
      <c r="D1" s="117"/>
      <c r="E1" s="117"/>
      <c r="F1" s="117"/>
      <c r="G1" s="117"/>
      <c r="H1" s="3"/>
    </row>
    <row r="2" spans="1:8" s="1" customFormat="1" ht="19.5" customHeight="1">
      <c r="A2" s="4" t="s">
        <v>22</v>
      </c>
      <c r="B2" s="5"/>
      <c r="C2" s="5"/>
      <c r="D2" s="5"/>
      <c r="E2" s="5"/>
      <c r="F2" s="5"/>
      <c r="G2" s="5"/>
      <c r="H2" s="3"/>
    </row>
    <row r="3" spans="1:20" s="10" customFormat="1" ht="15.75">
      <c r="A3" s="4" t="s">
        <v>23</v>
      </c>
      <c r="B3" s="6"/>
      <c r="C3" s="6"/>
      <c r="D3" s="6"/>
      <c r="E3" s="6"/>
      <c r="F3" s="6"/>
      <c r="G3" s="7"/>
      <c r="H3" s="6"/>
      <c r="I3" s="8"/>
      <c r="J3" s="8"/>
      <c r="K3" s="8"/>
      <c r="L3" s="9"/>
      <c r="M3" s="9"/>
      <c r="N3" s="9"/>
      <c r="O3" s="9"/>
      <c r="P3" s="9"/>
      <c r="Q3" s="9"/>
      <c r="R3" s="9"/>
      <c r="S3" s="9"/>
      <c r="T3" s="9"/>
    </row>
    <row r="4" spans="1:20" s="10" customFormat="1" ht="15.75">
      <c r="A4" s="4" t="s">
        <v>24</v>
      </c>
      <c r="B4" s="6"/>
      <c r="C4" s="6"/>
      <c r="D4" s="6"/>
      <c r="E4" s="6"/>
      <c r="F4" s="11"/>
      <c r="G4" s="7" t="s">
        <v>46</v>
      </c>
      <c r="H4" s="6"/>
      <c r="I4" s="8"/>
      <c r="J4" s="8"/>
      <c r="K4" s="8"/>
      <c r="L4" s="9"/>
      <c r="M4" s="9"/>
      <c r="N4" s="9"/>
      <c r="O4" s="9"/>
      <c r="P4" s="9"/>
      <c r="Q4" s="9"/>
      <c r="R4" s="9"/>
      <c r="S4" s="9"/>
      <c r="T4" s="9"/>
    </row>
    <row r="5" spans="1:8" ht="9" customHeight="1">
      <c r="A5" s="12"/>
      <c r="B5" s="13"/>
      <c r="E5" s="3"/>
      <c r="F5" s="15"/>
      <c r="H5" s="15"/>
    </row>
    <row r="6" spans="1:8" s="24" customFormat="1" ht="33" customHeight="1">
      <c r="A6" s="16" t="s">
        <v>0</v>
      </c>
      <c r="B6" s="17" t="s">
        <v>20</v>
      </c>
      <c r="C6" s="18" t="s">
        <v>21</v>
      </c>
      <c r="D6" s="19" t="s">
        <v>17</v>
      </c>
      <c r="E6" s="20" t="s">
        <v>18</v>
      </c>
      <c r="F6" s="21" t="s">
        <v>1</v>
      </c>
      <c r="G6" s="22" t="s">
        <v>2</v>
      </c>
      <c r="H6" s="23"/>
    </row>
    <row r="7" spans="1:9" s="33" customFormat="1" ht="15.75">
      <c r="A7" s="25" t="s">
        <v>3</v>
      </c>
      <c r="B7" s="26"/>
      <c r="C7" s="27"/>
      <c r="D7" s="27">
        <f>B27</f>
        <v>0.07000000029802322</v>
      </c>
      <c r="E7" s="28">
        <f>B27</f>
        <v>0.07000000029802322</v>
      </c>
      <c r="F7" s="29"/>
      <c r="G7" s="30"/>
      <c r="H7" s="31"/>
      <c r="I7" s="32"/>
    </row>
    <row r="8" spans="1:9" s="42" customFormat="1" ht="15.75">
      <c r="A8" s="34" t="s">
        <v>4</v>
      </c>
      <c r="B8" s="35"/>
      <c r="C8" s="36"/>
      <c r="D8" s="36"/>
      <c r="E8" s="37"/>
      <c r="F8" s="38"/>
      <c r="G8" s="39"/>
      <c r="H8" s="40"/>
      <c r="I8" s="41"/>
    </row>
    <row r="9" spans="1:9" s="42" customFormat="1" ht="23.25">
      <c r="A9" s="97" t="s">
        <v>28</v>
      </c>
      <c r="B9" s="67">
        <v>4290916</v>
      </c>
      <c r="C9" s="67">
        <v>18427469</v>
      </c>
      <c r="D9" s="67">
        <f>C9</f>
        <v>18427469</v>
      </c>
      <c r="E9" s="101">
        <f>D9-451537</f>
        <v>17975932</v>
      </c>
      <c r="F9" s="43">
        <f>+E9-C9</f>
        <v>-451537</v>
      </c>
      <c r="G9" s="48" t="s">
        <v>47</v>
      </c>
      <c r="H9" s="40"/>
      <c r="I9" s="41"/>
    </row>
    <row r="10" spans="1:9" s="42" customFormat="1" ht="18.75">
      <c r="A10" s="97" t="s">
        <v>29</v>
      </c>
      <c r="B10" s="67">
        <f>1117889.07-5850</f>
        <v>1112039.07</v>
      </c>
      <c r="C10" s="36"/>
      <c r="D10" s="36"/>
      <c r="E10" s="36"/>
      <c r="F10" s="43">
        <f>+E10-C10</f>
        <v>0</v>
      </c>
      <c r="G10" s="44"/>
      <c r="H10" s="40"/>
      <c r="I10" s="41"/>
    </row>
    <row r="11" spans="1:9" s="42" customFormat="1" ht="15.75" customHeight="1">
      <c r="A11" s="97" t="s">
        <v>30</v>
      </c>
      <c r="B11" s="67"/>
      <c r="C11" s="36"/>
      <c r="D11" s="36"/>
      <c r="E11" s="36"/>
      <c r="F11" s="43"/>
      <c r="G11" s="44"/>
      <c r="H11" s="40"/>
      <c r="I11" s="41"/>
    </row>
    <row r="12" spans="1:9" s="42" customFormat="1" ht="15.75">
      <c r="A12" s="98" t="s">
        <v>25</v>
      </c>
      <c r="B12" s="67">
        <v>5850</v>
      </c>
      <c r="C12" s="36"/>
      <c r="D12" s="36"/>
      <c r="E12" s="36"/>
      <c r="F12" s="43">
        <f>+E12-C12</f>
        <v>0</v>
      </c>
      <c r="G12" s="44"/>
      <c r="H12" s="40"/>
      <c r="I12" s="41"/>
    </row>
    <row r="13" spans="1:9" s="42" customFormat="1" ht="15.75">
      <c r="A13" s="98" t="s">
        <v>26</v>
      </c>
      <c r="B13" s="67">
        <v>76</v>
      </c>
      <c r="C13" s="36"/>
      <c r="D13" s="36"/>
      <c r="E13" s="36"/>
      <c r="F13" s="43">
        <f>+E13-C13</f>
        <v>0</v>
      </c>
      <c r="G13" s="44"/>
      <c r="H13" s="40"/>
      <c r="I13" s="41"/>
    </row>
    <row r="14" spans="1:9" s="33" customFormat="1" ht="15.75">
      <c r="A14" s="51" t="s">
        <v>5</v>
      </c>
      <c r="B14" s="102">
        <f>SUM(B8:B13)</f>
        <v>5408881.07</v>
      </c>
      <c r="C14" s="102">
        <f>SUM(C9:C13)</f>
        <v>18427469</v>
      </c>
      <c r="D14" s="102">
        <f>SUM(D9:D13)</f>
        <v>18427469</v>
      </c>
      <c r="E14" s="102">
        <f>SUM(E9:E13)</f>
        <v>17975932</v>
      </c>
      <c r="F14" s="26">
        <f>SUM(F9:F13)</f>
        <v>-451537</v>
      </c>
      <c r="G14" s="45"/>
      <c r="H14" s="31"/>
      <c r="I14" s="32"/>
    </row>
    <row r="15" spans="1:9" s="42" customFormat="1" ht="15.75">
      <c r="A15" s="34" t="s">
        <v>6</v>
      </c>
      <c r="B15" s="35"/>
      <c r="C15" s="36"/>
      <c r="D15" s="36"/>
      <c r="E15" s="46"/>
      <c r="F15" s="43"/>
      <c r="G15" s="47"/>
      <c r="H15" s="40"/>
      <c r="I15" s="41"/>
    </row>
    <row r="16" spans="1:9" s="42" customFormat="1" ht="15.75">
      <c r="A16" s="46" t="s">
        <v>27</v>
      </c>
      <c r="B16" s="67">
        <v>-1544010</v>
      </c>
      <c r="C16" s="67">
        <f>-1049000-20287</f>
        <v>-1069287</v>
      </c>
      <c r="D16" s="67">
        <f>-1049000-20287</f>
        <v>-1069287</v>
      </c>
      <c r="E16" s="67">
        <f>-1049000-20287</f>
        <v>-1069287</v>
      </c>
      <c r="F16" s="43"/>
      <c r="G16" s="96"/>
      <c r="H16" s="40"/>
      <c r="I16" s="41"/>
    </row>
    <row r="17" spans="1:9" s="42" customFormat="1" ht="18.75">
      <c r="A17" s="103" t="s">
        <v>31</v>
      </c>
      <c r="B17" s="67">
        <f>-304502-904202</f>
        <v>-1208704</v>
      </c>
      <c r="C17" s="67"/>
      <c r="D17" s="67"/>
      <c r="E17" s="67"/>
      <c r="F17" s="43"/>
      <c r="G17" s="96"/>
      <c r="H17" s="40"/>
      <c r="I17" s="41"/>
    </row>
    <row r="18" spans="1:9" s="42" customFormat="1" ht="18.75">
      <c r="A18" s="103" t="s">
        <v>32</v>
      </c>
      <c r="B18" s="67">
        <f>-1090322+707516+304502-1656660+904202</f>
        <v>-830762</v>
      </c>
      <c r="C18" s="67"/>
      <c r="D18" s="67"/>
      <c r="E18" s="67"/>
      <c r="F18" s="43">
        <f>+E18-C18</f>
        <v>0</v>
      </c>
      <c r="G18" s="48"/>
      <c r="H18" s="40"/>
      <c r="I18" s="41"/>
    </row>
    <row r="19" spans="1:9" s="42" customFormat="1" ht="18.75">
      <c r="A19" s="103" t="s">
        <v>33</v>
      </c>
      <c r="B19" s="67"/>
      <c r="C19" s="67">
        <v>-1975000</v>
      </c>
      <c r="D19" s="67">
        <v>-1975000</v>
      </c>
      <c r="E19" s="67">
        <v>-1975000</v>
      </c>
      <c r="F19" s="43"/>
      <c r="G19" s="48"/>
      <c r="H19" s="40"/>
      <c r="I19" s="41"/>
    </row>
    <row r="20" spans="1:9" s="42" customFormat="1" ht="18.75">
      <c r="A20" s="103" t="s">
        <v>34</v>
      </c>
      <c r="B20" s="67"/>
      <c r="C20" s="67">
        <v>-3140000</v>
      </c>
      <c r="D20" s="67">
        <v>-3140000</v>
      </c>
      <c r="E20" s="67">
        <v>-3140000</v>
      </c>
      <c r="F20" s="43"/>
      <c r="G20" s="48"/>
      <c r="H20" s="40"/>
      <c r="I20" s="41"/>
    </row>
    <row r="21" spans="1:9" s="42" customFormat="1" ht="18.75">
      <c r="A21" s="104" t="s">
        <v>35</v>
      </c>
      <c r="B21" s="67">
        <v>-707516</v>
      </c>
      <c r="C21" s="67"/>
      <c r="D21" s="67"/>
      <c r="E21" s="36"/>
      <c r="F21" s="43">
        <f>+E21-C21</f>
        <v>0</v>
      </c>
      <c r="G21" s="44"/>
      <c r="H21" s="40"/>
      <c r="I21" s="41"/>
    </row>
    <row r="22" spans="1:9" s="33" customFormat="1" ht="15.75">
      <c r="A22" s="105" t="s">
        <v>7</v>
      </c>
      <c r="B22" s="106">
        <f>SUM(B16:B21)</f>
        <v>-4290992</v>
      </c>
      <c r="C22" s="106">
        <f>SUM(C16:C21)</f>
        <v>-6184287</v>
      </c>
      <c r="D22" s="106">
        <f>SUM(D16:D21)</f>
        <v>-6184287</v>
      </c>
      <c r="E22" s="106">
        <f>SUM(E16:E21)</f>
        <v>-6184287</v>
      </c>
      <c r="F22" s="49">
        <f>+E22-C22</f>
        <v>0</v>
      </c>
      <c r="G22" s="50"/>
      <c r="H22" s="31"/>
      <c r="I22" s="32"/>
    </row>
    <row r="23" spans="1:9" s="42" customFormat="1" ht="18.75">
      <c r="A23" s="51" t="s">
        <v>44</v>
      </c>
      <c r="B23" s="99"/>
      <c r="C23" s="52">
        <f>0</f>
        <v>0</v>
      </c>
      <c r="D23" s="52">
        <v>0</v>
      </c>
      <c r="E23" s="53"/>
      <c r="F23" s="54"/>
      <c r="G23" s="55"/>
      <c r="H23" s="40"/>
      <c r="I23" s="41"/>
    </row>
    <row r="24" spans="1:9" s="42" customFormat="1" ht="15.75">
      <c r="A24" s="34" t="s">
        <v>8</v>
      </c>
      <c r="B24" s="100"/>
      <c r="C24" s="35"/>
      <c r="D24" s="35"/>
      <c r="E24" s="35"/>
      <c r="F24" s="46"/>
      <c r="G24" s="57"/>
      <c r="H24" s="40"/>
      <c r="I24" s="41"/>
    </row>
    <row r="25" spans="1:9" s="42" customFormat="1" ht="26.25">
      <c r="A25" s="103" t="s">
        <v>36</v>
      </c>
      <c r="B25" s="67">
        <v>-1117889</v>
      </c>
      <c r="C25" s="67">
        <f>-7530000-1190000-480-3522702</f>
        <v>-12243182</v>
      </c>
      <c r="D25" s="67">
        <f>-7530000-1190000-480-3522702</f>
        <v>-12243182</v>
      </c>
      <c r="E25" s="35">
        <f>D25+451537</f>
        <v>-11791645</v>
      </c>
      <c r="F25" s="46">
        <f>E25-C25</f>
        <v>451537</v>
      </c>
      <c r="G25" s="112" t="s">
        <v>48</v>
      </c>
      <c r="H25" s="40"/>
      <c r="I25" s="41"/>
    </row>
    <row r="26" spans="1:9" s="42" customFormat="1" ht="15.75">
      <c r="A26" s="34" t="s">
        <v>9</v>
      </c>
      <c r="B26" s="100">
        <f>SUM(B25:B25)</f>
        <v>-1117889</v>
      </c>
      <c r="C26" s="100">
        <f>SUM(C25:C25)</f>
        <v>-12243182</v>
      </c>
      <c r="D26" s="100">
        <f>SUM(D25:D25)</f>
        <v>-12243182</v>
      </c>
      <c r="E26" s="100">
        <f>SUM(E25:E25)</f>
        <v>-11791645</v>
      </c>
      <c r="F26" s="100">
        <f>SUM(F25:F25)</f>
        <v>451537</v>
      </c>
      <c r="G26" s="57"/>
      <c r="H26" s="40"/>
      <c r="I26" s="41"/>
    </row>
    <row r="27" spans="1:102" s="62" customFormat="1" ht="15.75">
      <c r="A27" s="51" t="s">
        <v>10</v>
      </c>
      <c r="B27" s="58">
        <f>+B7+B14+B22+B26</f>
        <v>0.07000000029802322</v>
      </c>
      <c r="C27" s="59">
        <f>+C7+C14+C22+C26</f>
        <v>0</v>
      </c>
      <c r="D27" s="59">
        <f>+D7+D14+D22+D26</f>
        <v>0.07000000029802322</v>
      </c>
      <c r="E27" s="59">
        <f>+E7+E14+E22+E26</f>
        <v>0.07000000029802322</v>
      </c>
      <c r="F27" s="59">
        <f>+F7+F14+F22+F26</f>
        <v>0</v>
      </c>
      <c r="G27" s="60"/>
      <c r="H27" s="40"/>
      <c r="I27" s="40"/>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row>
    <row r="28" spans="1:9" s="42" customFormat="1" ht="15.75">
      <c r="A28" s="56" t="s">
        <v>11</v>
      </c>
      <c r="B28" s="35"/>
      <c r="C28" s="36"/>
      <c r="D28" s="36"/>
      <c r="E28" s="63"/>
      <c r="F28" s="64"/>
      <c r="G28" s="65"/>
      <c r="H28" s="66"/>
      <c r="I28" s="41"/>
    </row>
    <row r="29" spans="1:9" s="33" customFormat="1" ht="15.75">
      <c r="A29" s="56" t="s">
        <v>12</v>
      </c>
      <c r="B29" s="68">
        <f>SUM(B28:B28)</f>
        <v>0</v>
      </c>
      <c r="C29" s="69">
        <f>SUM(C28:C28)</f>
        <v>0</v>
      </c>
      <c r="D29" s="69">
        <f>SUM(D28:D28)</f>
        <v>0</v>
      </c>
      <c r="E29" s="70">
        <f>SUM(E28:E28)</f>
        <v>0</v>
      </c>
      <c r="F29" s="71"/>
      <c r="G29" s="72"/>
      <c r="H29" s="73"/>
      <c r="I29" s="32"/>
    </row>
    <row r="30" spans="1:9" s="33" customFormat="1" ht="15.75">
      <c r="A30" s="25" t="s">
        <v>13</v>
      </c>
      <c r="B30" s="26">
        <f>+B27+B29</f>
        <v>0.07000000029802322</v>
      </c>
      <c r="C30" s="27">
        <f>+C27+C29</f>
        <v>0</v>
      </c>
      <c r="D30" s="27">
        <f>+D27+D29</f>
        <v>0.07000000029802322</v>
      </c>
      <c r="E30" s="27">
        <f>+E27+E29</f>
        <v>0.07000000029802322</v>
      </c>
      <c r="F30" s="29"/>
      <c r="G30" s="74"/>
      <c r="H30" s="31"/>
      <c r="I30" s="32"/>
    </row>
    <row r="31" spans="1:9" s="42" customFormat="1" ht="19.5" thickBot="1">
      <c r="A31" s="75" t="s">
        <v>16</v>
      </c>
      <c r="B31" s="76">
        <v>0</v>
      </c>
      <c r="C31" s="52">
        <f>-C18*0.026</f>
        <v>0</v>
      </c>
      <c r="D31" s="52">
        <f>-D18*0.026</f>
        <v>0</v>
      </c>
      <c r="E31" s="52">
        <f>-E18*0.026</f>
        <v>0</v>
      </c>
      <c r="F31" s="77"/>
      <c r="G31" s="78"/>
      <c r="H31" s="79"/>
      <c r="I31" s="41"/>
    </row>
    <row r="32" spans="1:9" s="42" customFormat="1" ht="15.75">
      <c r="A32" s="109"/>
      <c r="B32" s="63"/>
      <c r="C32" s="63"/>
      <c r="D32" s="63"/>
      <c r="E32" s="63"/>
      <c r="F32" s="110"/>
      <c r="G32" s="111"/>
      <c r="H32" s="79"/>
      <c r="I32" s="41"/>
    </row>
    <row r="33" spans="1:8" s="42" customFormat="1" ht="13.5" customHeight="1">
      <c r="A33" s="80" t="s">
        <v>14</v>
      </c>
      <c r="B33" s="81"/>
      <c r="C33" s="82"/>
      <c r="D33" s="81"/>
      <c r="E33" s="81"/>
      <c r="F33" s="83"/>
      <c r="G33" s="81"/>
      <c r="H33" s="61"/>
    </row>
    <row r="34" spans="1:8" s="42" customFormat="1" ht="18.75">
      <c r="A34" s="94" t="s">
        <v>19</v>
      </c>
      <c r="B34" s="84"/>
      <c r="C34" s="85"/>
      <c r="D34" s="84"/>
      <c r="E34" s="81"/>
      <c r="F34" s="81"/>
      <c r="G34" s="84"/>
      <c r="H34" s="88"/>
    </row>
    <row r="35" spans="1:8" s="42" customFormat="1" ht="18.75">
      <c r="A35" s="95" t="s">
        <v>37</v>
      </c>
      <c r="B35" s="84"/>
      <c r="C35" s="86"/>
      <c r="D35" s="84"/>
      <c r="E35" s="81"/>
      <c r="F35" s="81"/>
      <c r="G35" s="84"/>
      <c r="H35" s="61"/>
    </row>
    <row r="36" spans="1:7" s="42" customFormat="1" ht="18.75">
      <c r="A36" s="94" t="s">
        <v>38</v>
      </c>
      <c r="B36" s="88"/>
      <c r="C36" s="87"/>
      <c r="D36" s="88"/>
      <c r="E36" s="88"/>
      <c r="F36" s="88"/>
      <c r="G36" s="89"/>
    </row>
    <row r="37" spans="1:7" s="42" customFormat="1" ht="34.5" customHeight="1">
      <c r="A37" s="115" t="s">
        <v>45</v>
      </c>
      <c r="B37" s="116"/>
      <c r="C37" s="116"/>
      <c r="D37" s="116"/>
      <c r="E37" s="116"/>
      <c r="F37" s="116"/>
      <c r="G37" s="116"/>
    </row>
    <row r="38" spans="1:7" s="42" customFormat="1" ht="18.75">
      <c r="A38" s="107" t="s">
        <v>39</v>
      </c>
      <c r="B38" s="108"/>
      <c r="C38" s="108"/>
      <c r="D38" s="108"/>
      <c r="E38" s="108"/>
      <c r="F38" s="108"/>
      <c r="G38" s="108"/>
    </row>
    <row r="39" spans="1:7" s="42" customFormat="1" ht="36" customHeight="1">
      <c r="A39" s="118" t="s">
        <v>43</v>
      </c>
      <c r="B39" s="114"/>
      <c r="C39" s="114"/>
      <c r="D39" s="114"/>
      <c r="E39" s="114"/>
      <c r="F39" s="114"/>
      <c r="G39" s="114"/>
    </row>
    <row r="40" spans="1:7" s="42" customFormat="1" ht="34.5" customHeight="1">
      <c r="A40" s="113" t="s">
        <v>40</v>
      </c>
      <c r="B40" s="114"/>
      <c r="C40" s="114"/>
      <c r="D40" s="114"/>
      <c r="E40" s="114"/>
      <c r="F40" s="114"/>
      <c r="G40" s="114"/>
    </row>
    <row r="41" spans="1:8" ht="52.5" customHeight="1">
      <c r="A41" s="113" t="s">
        <v>41</v>
      </c>
      <c r="B41" s="114"/>
      <c r="C41" s="114"/>
      <c r="D41" s="114"/>
      <c r="E41" s="114"/>
      <c r="F41" s="114"/>
      <c r="G41" s="114"/>
      <c r="H41"/>
    </row>
    <row r="42" spans="1:8" ht="35.25" customHeight="1">
      <c r="A42" s="113" t="s">
        <v>42</v>
      </c>
      <c r="B42" s="114"/>
      <c r="C42" s="114"/>
      <c r="D42" s="114"/>
      <c r="E42" s="114"/>
      <c r="F42" s="114"/>
      <c r="G42" s="114"/>
      <c r="H42"/>
    </row>
    <row r="43" spans="1:8" ht="13.5" customHeight="1">
      <c r="A43" s="91"/>
      <c r="B43" s="89"/>
      <c r="C43" s="90"/>
      <c r="D43" s="89"/>
      <c r="E43" s="89"/>
      <c r="F43" s="89"/>
      <c r="G43" s="61"/>
      <c r="H43"/>
    </row>
    <row r="44" spans="1:7" ht="15.75">
      <c r="A44" s="91"/>
      <c r="B44" s="89"/>
      <c r="C44" s="90"/>
      <c r="D44" s="89"/>
      <c r="E44" s="89"/>
      <c r="F44" s="89"/>
      <c r="G44" s="61"/>
    </row>
    <row r="48" ht="12.75">
      <c r="G48" s="93"/>
    </row>
    <row r="49" ht="12.75">
      <c r="G49" s="93"/>
    </row>
    <row r="50" ht="12.75">
      <c r="G50" s="93"/>
    </row>
    <row r="51" ht="12.75">
      <c r="G51" s="93"/>
    </row>
    <row r="52" ht="12.75">
      <c r="G52" s="93"/>
    </row>
    <row r="53" ht="12.75">
      <c r="G53" s="93"/>
    </row>
    <row r="54" ht="12.75">
      <c r="G54" s="93"/>
    </row>
    <row r="55" ht="12.75">
      <c r="G55" s="93"/>
    </row>
    <row r="56" ht="12.75">
      <c r="G56" s="93"/>
    </row>
    <row r="57" ht="12.75">
      <c r="G57" s="93"/>
    </row>
    <row r="58" ht="12.75">
      <c r="G58" s="93"/>
    </row>
    <row r="59" ht="12.75">
      <c r="G59" s="93"/>
    </row>
    <row r="60" ht="12.75">
      <c r="G60" s="93"/>
    </row>
    <row r="61" ht="12.75">
      <c r="G61" s="93"/>
    </row>
    <row r="62" ht="12.75">
      <c r="G62" s="93"/>
    </row>
    <row r="63" ht="12.75">
      <c r="G63" s="93"/>
    </row>
    <row r="64" ht="12.75">
      <c r="G64" s="93"/>
    </row>
    <row r="65" ht="12.75">
      <c r="G65" s="93"/>
    </row>
    <row r="66" ht="12.75">
      <c r="G66" s="93"/>
    </row>
    <row r="67" ht="12.75">
      <c r="G67" s="93"/>
    </row>
    <row r="68" ht="12.75">
      <c r="G68" s="93"/>
    </row>
    <row r="69" ht="12.75">
      <c r="G69" s="93"/>
    </row>
    <row r="70" ht="12.75">
      <c r="G70" s="93"/>
    </row>
    <row r="71" ht="12.75">
      <c r="G71" s="93"/>
    </row>
    <row r="72" ht="12.75">
      <c r="G72" s="93"/>
    </row>
    <row r="73" ht="12.75">
      <c r="G73" s="93"/>
    </row>
    <row r="74" ht="12.75">
      <c r="G74" s="93"/>
    </row>
    <row r="75" ht="12.75">
      <c r="G75" s="93"/>
    </row>
    <row r="76" ht="12.75">
      <c r="G76" s="93"/>
    </row>
    <row r="77" ht="12.75">
      <c r="G77" s="93"/>
    </row>
    <row r="78" ht="12.75">
      <c r="G78" s="93"/>
    </row>
    <row r="79" ht="12.75">
      <c r="G79" s="93"/>
    </row>
    <row r="80" ht="12.75">
      <c r="G80" s="93"/>
    </row>
    <row r="81" ht="12.75">
      <c r="G81" s="93"/>
    </row>
    <row r="82" ht="12.75">
      <c r="G82" s="93"/>
    </row>
    <row r="83" ht="12.75">
      <c r="G83" s="93"/>
    </row>
    <row r="84" ht="12.75">
      <c r="G84" s="93"/>
    </row>
    <row r="85" ht="12.75">
      <c r="G85" s="93"/>
    </row>
    <row r="86" ht="12.75">
      <c r="G86" s="93"/>
    </row>
    <row r="87" ht="12.75">
      <c r="G87" s="93"/>
    </row>
    <row r="88" ht="12.75">
      <c r="G88" s="93"/>
    </row>
    <row r="89" ht="12.75">
      <c r="G89" s="93"/>
    </row>
    <row r="90" ht="12.75">
      <c r="G90" s="93"/>
    </row>
    <row r="91" ht="12.75">
      <c r="G91" s="93"/>
    </row>
    <row r="92" ht="12.75">
      <c r="G92" s="93"/>
    </row>
    <row r="93" ht="12.75">
      <c r="G93" s="93"/>
    </row>
    <row r="94" ht="12.75">
      <c r="G94" s="93"/>
    </row>
    <row r="95" ht="12.75">
      <c r="G95" s="93"/>
    </row>
    <row r="96" ht="12.75">
      <c r="G96" s="93"/>
    </row>
    <row r="97" ht="12.75">
      <c r="G97" s="93"/>
    </row>
    <row r="98" ht="12.75">
      <c r="G98" s="93"/>
    </row>
    <row r="99" ht="12.75">
      <c r="G99" s="93"/>
    </row>
    <row r="100" ht="12.75">
      <c r="G100" s="93"/>
    </row>
    <row r="101" ht="12.75">
      <c r="G101" s="93"/>
    </row>
    <row r="102" ht="12.75">
      <c r="G102" s="93"/>
    </row>
    <row r="103" ht="12.75">
      <c r="G103" s="93"/>
    </row>
    <row r="104" ht="12.75">
      <c r="G104" s="93"/>
    </row>
    <row r="105" ht="12.75">
      <c r="G105" s="93"/>
    </row>
    <row r="106" ht="12.75">
      <c r="G106" s="93"/>
    </row>
    <row r="107" ht="12.75">
      <c r="G107" s="93"/>
    </row>
    <row r="108" ht="12.75">
      <c r="G108" s="93"/>
    </row>
    <row r="109" ht="12.75">
      <c r="G109" s="93"/>
    </row>
    <row r="110" ht="12.75">
      <c r="G110" s="93"/>
    </row>
    <row r="111" ht="12.75">
      <c r="G111" s="93"/>
    </row>
    <row r="112" ht="12.75">
      <c r="G112" s="93"/>
    </row>
    <row r="113" ht="12.75">
      <c r="G113" s="93"/>
    </row>
    <row r="114" ht="12.75">
      <c r="G114" s="93"/>
    </row>
    <row r="115" ht="12.75">
      <c r="G115" s="93"/>
    </row>
    <row r="116" ht="12.75">
      <c r="G116" s="93"/>
    </row>
    <row r="117" ht="12.75">
      <c r="G117" s="93"/>
    </row>
    <row r="118" ht="12.75">
      <c r="G118" s="93"/>
    </row>
    <row r="119" ht="12.75">
      <c r="G119" s="93"/>
    </row>
    <row r="120" ht="12.75">
      <c r="G120" s="93"/>
    </row>
    <row r="121" ht="12.75">
      <c r="G121" s="93"/>
    </row>
    <row r="122" ht="12.75">
      <c r="G122" s="93"/>
    </row>
    <row r="123" ht="12.75">
      <c r="G123" s="93"/>
    </row>
    <row r="124" ht="12.75">
      <c r="G124" s="93"/>
    </row>
    <row r="125" ht="12.75">
      <c r="G125" s="93"/>
    </row>
    <row r="126" ht="12.75">
      <c r="G126" s="93"/>
    </row>
    <row r="127" ht="12.75">
      <c r="G127" s="93"/>
    </row>
    <row r="128" ht="12.75">
      <c r="G128" s="93"/>
    </row>
    <row r="129" ht="12.75">
      <c r="G129" s="93"/>
    </row>
    <row r="130" ht="12.75">
      <c r="G130" s="93"/>
    </row>
    <row r="131" ht="12.75">
      <c r="G131" s="93"/>
    </row>
    <row r="132" ht="12.75">
      <c r="G132" s="93"/>
    </row>
    <row r="133" ht="12.75">
      <c r="G133" s="93"/>
    </row>
    <row r="134" ht="12.75">
      <c r="G134" s="93"/>
    </row>
    <row r="135" ht="12.75">
      <c r="G135" s="93"/>
    </row>
    <row r="136" ht="12.75">
      <c r="G136" s="93"/>
    </row>
  </sheetData>
  <sheetProtection/>
  <mergeCells count="6">
    <mergeCell ref="A42:G42"/>
    <mergeCell ref="A37:G37"/>
    <mergeCell ref="A1:G1"/>
    <mergeCell ref="A39:G39"/>
    <mergeCell ref="A40:G40"/>
    <mergeCell ref="A41:G41"/>
  </mergeCells>
  <printOptions/>
  <pageMargins left="0.5" right="0.48" top="0.16" bottom="0.21" header="0.16" footer="0.16"/>
  <pageSetup fitToHeight="2" horizontalDpi="600" verticalDpi="600" orientation="landscape" scale="71" r:id="rId1"/>
  <headerFooter alignWithMargins="0">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Masuo, Janet</cp:lastModifiedBy>
  <cp:lastPrinted>2010-05-25T23:27:28Z</cp:lastPrinted>
  <dcterms:created xsi:type="dcterms:W3CDTF">2006-04-10T21:55:54Z</dcterms:created>
  <dcterms:modified xsi:type="dcterms:W3CDTF">2010-07-22T17:09:58Z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