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codeName="ThisWorkbook" defaultThemeVersion="124226"/>
  <bookViews>
    <workbookView xWindow="390" yWindow="390" windowWidth="17415" windowHeight="1008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<sst xmlns="http://schemas.openxmlformats.org/spreadsheetml/2006/main" count="682" uniqueCount="171">
  <si>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</si>
  <si>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</si>
  <si>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</si>
  <si>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</si>
  <si>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</si>
  <si>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</si>
  <si>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</si>
  <si>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</si>
  <si>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</si>
  <si>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</si>
  <si>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</si>
  <si>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</si>
  <si>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</si>
  <si>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</si>
  <si>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</si>
  <si>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</si>
  <si>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</si>
  <si>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</si>
  <si>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</si>
  <si>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</si>
  <si>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</si>
  <si>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</si>
  <si>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</si>
  <si>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</si>
  <si>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</si>
  <si>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</si>
  <si>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</si>
  <si>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</si>
  <si>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</si>
  <si>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</si>
  <si>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</si>
  <si>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</si>
  <si>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</si>
  <si>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</si>
  <si>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</si>
  <si>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</si>
  <si>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</si>
  <si>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</si>
  <si>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</si>
  <si>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</si>
  <si>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</si>
  <si>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</si>
  <si>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</si>
  <si>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</si>
  <si>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</si>
  <si>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</si>
  <si>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</si>
  <si>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</si>
  <si>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</si>
  <si>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</si>
  <si>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</si>
  <si>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</si>
  <si>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</si>
  <si>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</si>
  <si>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</si>
  <si>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</si>
  <si>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</si>
  <si>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</si>
  <si>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</si>
  <si>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</si>
  <si>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</si>
  <si>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</si>
  <si>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</si>
  <si>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</si>
  <si>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</si>
  <si>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</si>
  <si>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</si>
  <si>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</si>
  <si>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</si>
  <si>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</si>
  <si>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</si>
  <si>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</si>
  <si>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</si>
  <si>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</si>
  <si>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</si>
  <si>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</si>
  <si>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</si>
  <si>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</si>
  <si>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</si>
  <si>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</si>
  <si>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</si>
  <si>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</si>
  <si>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</si>
  <si>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</si>
  <si>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</si>
  <si>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</si>
  <si>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</si>
  <si>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</si>
  <si>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</si>
  <si>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</si>
  <si>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</si>
  <si>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</si>
  <si>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</si>
  <si>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</si>
  <si>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</si>
  <si>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</si>
  <si>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</si>
  <si>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</si>
  <si>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</si>
  <si>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</si>
  <si>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</si>
  <si>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</si>
  <si>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</si>
  <si>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</si>
  <si>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</si>
  <si>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</si>
  <si>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</si>
  <si>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</si>
  <si>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</si>
  <si>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</si>
  <si>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</si>
  <si>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</si>
  <si>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</si>
  <si>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</si>
  <si>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</si>
  <si>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</si>
  <si>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</si>
  <si>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</si>
  <si>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</si>
  <si>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</si>
  <si>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</si>
  <si>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</si>
  <si>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</si>
  <si>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</si>
  <si>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</si>
  <si>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</si>
  <si>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</si>
  <si>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</si>
  <si>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</si>
  <si>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</si>
  <si>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</si>
  <si>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</si>
  <si>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</si>
  <si>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</si>
  <si>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</si>
  <si>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</si>
  <si>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</si>
  <si>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</si>
  <si>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</si>
  <si>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</si>
  <si>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</si>
  <si>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</si>
  <si>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</si>
  <si>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</si>
  <si>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</si>
  <si>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</si>
  <si>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</si>
  <si>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</si>
  <si>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</si>
  <si>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</si>
  <si>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</si>
  <si>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</si>
  <si>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</si>
  <si>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</si>
  <si>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</si>
  <si>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</si>
  <si>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</si>
  <si>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Verizon Communications Lease - 22706 120th Ave SE, Kent</t>
  </si>
  <si>
    <t>Verizon Lease Kent</t>
  </si>
  <si>
    <t>Stand Alone</t>
  </si>
  <si>
    <t>Carolyn Mock / Stephen Cugier</t>
  </si>
  <si>
    <t>6/18/20</t>
  </si>
  <si>
    <t>DES</t>
  </si>
  <si>
    <t>Lease Renewal</t>
  </si>
  <si>
    <t>A44000</t>
  </si>
  <si>
    <t>0010</t>
  </si>
  <si>
    <t>FMD/Real Estate Services</t>
  </si>
  <si>
    <t>Facilities Management Division/Real Estate Services</t>
  </si>
  <si>
    <t>36258 - Wireless Antenna Site Rent - Estimated Start Date 10/1/20</t>
  </si>
  <si>
    <t>- Estimated start date 10/1/20</t>
  </si>
  <si>
    <t>- Base rent increases 3% annually.  May be adjusted every 5 years to fair market rental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</si>
</sst>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50" t="s">
        <v>75</v>
      </c>
      <c r="E12" s="350"/>
      <c r="F12" s="351"/>
      <c r="G12" s="138" t="s">
        <v>167</v>
      </c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50" t="s">
        <v>74</v>
      </c>
      <c r="E13" s="350"/>
      <c r="F13" s="351"/>
      <c r="G13" s="138" t="s">
        <v>163</v>
      </c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66" t="s">
        <v>73</v>
      </c>
      <c r="E14" s="350"/>
      <c r="F14" s="351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50" t="s">
        <v>72</v>
      </c>
      <c r="E15" s="350"/>
      <c r="F15" s="351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>
        <v>10</v>
      </c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.75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 t="s">
        <v>166</v>
      </c>
      <c r="H21" s="144"/>
      <c r="I21" s="145"/>
      <c r="J21" s="146" t="s">
        <v>164</v>
      </c>
      <c r="K21" s="146" t="s">
        <v>162</v>
      </c>
      <c r="L21" s="335" t="s">
        <v>165</v>
      </c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 t="s">
        <v>166</v>
      </c>
      <c r="D58" s="158" t="s">
        <v>50</v>
      </c>
      <c r="E58" s="352" t="s">
        <v>168</v>
      </c>
      <c r="F58" s="353"/>
      <c r="G58" s="151"/>
      <c r="H58" s="151">
        <v>45578</v>
      </c>
      <c r="I58" s="151">
        <v>183678</v>
      </c>
      <c r="J58" s="151">
        <v>189189</v>
      </c>
      <c r="K58" s="151">
        <v>194864</v>
      </c>
      <c r="L58" s="151">
        <v>200710</v>
      </c>
      <c r="M58" s="151">
        <v>1275972</v>
      </c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.7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.7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.7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169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170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D24">
      <selection activeCell="B122" sqref="B122:S1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4.2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4.25">
      <c r="A6" s="410" t="s">
        <v>0</v>
      </c>
      <c r="B6" s="411"/>
      <c r="C6" s="409" t="str">
        <f>IF('2a.  Simple Form Data Entry'!G11="","   ",'2a.  Simple Form Data Entry'!G11)</f>
        <v>Verizon Lease Kent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>
        <f>IF('2a.  Simple Form Data Entry'!G17="","   ",'2a.  Simple Form Data Entry'!G17)</f>
        <v>10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Facilities Management Division/Real Estate Services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0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/ Stephen Cugier</v>
      </c>
      <c r="E8" s="292"/>
      <c r="F8" s="408" t="s">
        <v>8</v>
      </c>
      <c r="G8" s="408"/>
      <c r="H8" s="329" t="str">
        <f>IF('2a.  Simple Form Data Entry'!G15=""," ",'2a.  Simple Form Data Entry'!G16)</f>
        <v>6/18/20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Lease Renewal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53" t="str">
        <f>IF('2a.  Simple Form Data Entry'!G10=""," ",'2a.  Simple Form Data Entry'!G10)</f>
        <v>Verizon Communications Lease - 22706 120th Ave SE, Kent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2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28.5">
      <c r="A25" s="88" t="str">
        <f>IF('2a.  Simple Form Data Entry'!C58="","   ",'2a.  Simple Form Data Entry'!C58)</f>
        <v>FMD/Real Estate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DES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36258 - Wireless Antenna Site Rent - Estimated Start Date 10/1/20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45578</v>
      </c>
      <c r="L25" s="80">
        <f>J25+K25</f>
        <v>45578</v>
      </c>
      <c r="M25" s="80">
        <f>'2a.  Simple Form Data Entry'!I58</f>
        <v>183678</v>
      </c>
      <c r="N25" s="80">
        <f>'2a.  Simple Form Data Entry'!J58</f>
        <v>189189</v>
      </c>
      <c r="O25" s="80">
        <f aca="true" t="shared" si="0" ref="O25:O31">M25+N25</f>
        <v>372867</v>
      </c>
      <c r="P25" s="80">
        <f>'2a.  Simple Form Data Entry'!K58</f>
        <v>194864</v>
      </c>
      <c r="Q25" s="80">
        <f>'2a.  Simple Form Data Entry'!L58</f>
        <v>200710</v>
      </c>
      <c r="R25" s="80">
        <f aca="true" t="shared" si="1" ref="R25:R31">P25+Q25</f>
        <v>395574</v>
      </c>
      <c r="S25" s="91">
        <f>'2a.  Simple Form Data Entry'!M58</f>
        <v>1275972</v>
      </c>
      <c r="T25" s="11"/>
    </row>
    <row r="26" spans="1:20" ht="14.2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2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2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2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2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45578</v>
      </c>
      <c r="L31" s="56">
        <f t="shared" si="2"/>
        <v>45578</v>
      </c>
      <c r="M31" s="56">
        <f t="shared" si="3"/>
        <v>183678</v>
      </c>
      <c r="N31" s="56">
        <f t="shared" si="3"/>
        <v>189189</v>
      </c>
      <c r="O31" s="56">
        <f t="shared" si="0"/>
        <v>372867</v>
      </c>
      <c r="P31" s="56">
        <f aca="true" t="shared" si="4" ref="P31:Q31">SUM(P25:P30)</f>
        <v>194864</v>
      </c>
      <c r="Q31" s="56">
        <f t="shared" si="4"/>
        <v>200710</v>
      </c>
      <c r="R31" s="56">
        <f t="shared" si="1"/>
        <v>395574</v>
      </c>
      <c r="S31" s="65">
        <f t="shared" si="3"/>
        <v>1275972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46" t="str">
        <f>IF('2a.  Simple Form Data Entry'!E80="","   ",'2a.  Simple Form Data Entry'!E80)</f>
        <v xml:space="preserve">   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2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2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2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2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2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2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2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2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2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2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2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2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2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2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2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51" t="str">
        <f>CONCATENATE(L24," Appropriation Change")</f>
        <v>2019 / 2020 Appropriation Change</v>
      </c>
      <c r="P101" s="42"/>
      <c r="Q101" s="314"/>
      <c r="R101" s="433" t="s">
        <v>137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4.2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4.2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4.2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4.2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4.2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2" t="str">
        <f>IF('2a.  Simple Form Data Entry'!G39="Y","See note 5 below.",'2a.  Simple Form Data Entry'!D43)</f>
        <v>An NPV analysis was not performed because …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4.25">
      <c r="A113" s="68" t="s">
        <v>112</v>
      </c>
      <c r="B113" s="437" t="s">
        <v>150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Estimated start date 10/1/20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4.25">
      <c r="A119" s="67"/>
      <c r="B119" s="443" t="str">
        <f>'2a.  Simple Form Data Entry'!C175</f>
        <v>- Base rent increases 3% annually.  May be adjusted every 5 years to fair market rental value</v>
      </c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4.2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4.2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.7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.7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.7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4.2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4.2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2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2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2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2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2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2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2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2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2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2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2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2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2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2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2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2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2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4.2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4.2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51" t="str">
        <f>CONCATENATE(L34," Appropriation Change")</f>
        <v>2019 / 2020 Appropriation Change</v>
      </c>
      <c r="O112" s="303"/>
      <c r="P112" s="303"/>
      <c r="Q112" s="303"/>
      <c r="R112" s="433" t="s">
        <v>138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4.2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4.2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4.2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4.2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4.2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2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4.25">
      <c r="A124" s="68" t="s">
        <v>112</v>
      </c>
      <c r="B124" s="437" t="s">
        <v>150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4.2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4.2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4.2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YQKKTEHHRR7V-1353-4203</_dlc_DocId>
    <_dlc_DocIdUrl xmlns="cfc4bdfe-72e7-4bcf-8777-527aa6965755">
      <Url>https://kc1-portal38.sharepoint.com/FMD/Legislation2015/_layouts/15/DocIdRedir.aspx?ID=YQKKTEHHRR7V-1353-4203</Url>
      <Description>YQKKTEHHRR7V-1353-4203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1ff4bbbe-e948-4d8f-bbf3-024ce416f147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fc4bdfe-72e7-4bcf-8777-527aa6965755"/>
    <ds:schemaRef ds:uri="http://purl.org/dc/terms/"/>
    <ds:schemaRef ds:uri="b516f40b-13c9-483a-b8d0-25e20c0c5f62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BBCB35D-5EE6-4BB0-97EA-CB41E2BD8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2020-07-24T16:31:33Z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3bbcf5b8-f296-4378-944a-d2435b0f7784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