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45" windowWidth="12720" windowHeight="12345" activeTab="0"/>
  </bookViews>
  <sheets>
    <sheet name="FiscalNote" sheetId="2" r:id="rId1"/>
    <sheet name="AnnualSummary" sheetId="3" r:id="rId2"/>
    <sheet name="Template" sheetId="1" r:id="rId3"/>
  </sheets>
  <definedNames>
    <definedName name="_xlnm.Print_Area" localSheetId="0">'FiscalNote'!$A$1:$G$41</definedName>
    <definedName name="_xlnm.Print_Area" localSheetId="2">'Template'!$A$1:$G$41</definedName>
  </definedNames>
  <calcPr calcId="152511"/>
</workbook>
</file>

<file path=xl/sharedStrings.xml><?xml version="1.0" encoding="utf-8"?>
<sst xmlns="http://schemas.openxmlformats.org/spreadsheetml/2006/main" count="74" uniqueCount="48">
  <si>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</si>
  <si>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</si>
  <si>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</si>
  <si>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</si>
  <si>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</si>
  <si>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</si>
  <si>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</si>
  <si>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</si>
  <si>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</si>
  <si>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</si>
  <si>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</si>
  <si>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</si>
  <si>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</si>
  <si>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</si>
  <si>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</si>
  <si>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</si>
  <si>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</si>
  <si>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</si>
  <si>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</si>
  <si>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</si>
  <si>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</si>
  <si>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</si>
  <si>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Ordinance/Motion:    2015-XXXX</t>
  </si>
  <si>
    <t xml:space="preserve">Notes and Assumptions: </t>
  </si>
  <si>
    <t>Water Quality</t>
  </si>
  <si>
    <t>Affected Agency and/or Agencies:   Wastewater Treatment Division, Department of Natural Resources</t>
  </si>
  <si>
    <t>Biennium</t>
  </si>
  <si>
    <t>Does this legislation require a budget supplemental?  No</t>
  </si>
  <si>
    <t>New Bond Issuance</t>
  </si>
  <si>
    <t xml:space="preserve"> </t>
  </si>
  <si>
    <t>Bond Proceeds</t>
  </si>
  <si>
    <t>Variable rate debt</t>
  </si>
  <si>
    <t>Total debt service</t>
  </si>
  <si>
    <t>Sewer Revenue Bond Fund</t>
  </si>
  <si>
    <t>Exec Services</t>
  </si>
  <si>
    <t>Wastewater debt service expense</t>
  </si>
  <si>
    <t>2017/2018 FISCAL NOTE</t>
  </si>
  <si>
    <t>Ordinance/Motion:    2017-XXXX</t>
  </si>
  <si>
    <t>2021/2022</t>
  </si>
  <si>
    <t>AN ORDINANCE authorizing the issuance of junior lien sewer revenue bonds</t>
  </si>
  <si>
    <t xml:space="preserve"> for acquiring and constructing improvements to the sewer system.</t>
  </si>
  <si>
    <t>VRDB interest</t>
  </si>
  <si>
    <t>VRDB Rate</t>
  </si>
  <si>
    <t>VRDB principal</t>
  </si>
  <si>
    <t>Note Prepared By:   Dan Kaplan 477-5199</t>
  </si>
  <si>
    <t>of the county in an aggregate principal amount of $50,000,000</t>
  </si>
  <si>
    <t xml:space="preserve">WTD's financial plan that supports its adopted 2018 monthly sewer rate assumes the issuance of $42 million of variable rate debt  in 2018 and another $18 million of variable rate debt through 2022. The requested  authorization consolidates planned issuance in this period into a single $50 million issue that will fund new money projects in 2018 while maintaining variable rate debt at close to 15% of total WTD debt through 2022 as WTD begins planned amortization of prior variable rate bond issues.    </t>
  </si>
  <si>
    <t xml:space="preserve">Notes and Assumptions:  This legislation has no impact on any prior biennium. Expense impacts were developed from assumptions included in the six-year financial plan submitted for the adoption of the 2018 Sewer Rate.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</si>
</sst>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_);_(&quot;$&quot;* \(#,##0\);_(&quot;$&quot;* &quot;-&quot;??_);_(@_)"/>
  </numFmts>
  <fonts count="9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b/>
      <sz val="10"/>
      <name val="Arial"/>
      <family val="2"/>
    </font>
    <font>
      <sz val="10"/>
      <name val="Univers"/>
      <family val="2"/>
    </font>
    <font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15" fontId="1" fillId="0" borderId="7" xfId="0" applyNumberFormat="1" applyFont="1" applyBorder="1"/>
    <xf numFmtId="0" fontId="0" fillId="0" borderId="0" xfId="0" applyAlignment="1">
      <alignment horizontal="right"/>
    </xf>
    <xf numFmtId="165" fontId="0" fillId="0" borderId="0" xfId="18" applyNumberFormat="1" applyFont="1"/>
    <xf numFmtId="166" fontId="0" fillId="0" borderId="0" xfId="16" applyNumberFormat="1" applyFont="1"/>
    <xf numFmtId="165" fontId="0" fillId="0" borderId="0" xfId="0" applyNumberFormat="1"/>
    <xf numFmtId="166" fontId="0" fillId="0" borderId="0" xfId="0" applyNumberFormat="1"/>
    <xf numFmtId="0" fontId="1" fillId="0" borderId="0" xfId="0" applyFont="1" applyBorder="1"/>
    <xf numFmtId="166" fontId="3" fillId="0" borderId="25" xfId="16" applyNumberFormat="1" applyFont="1" applyBorder="1"/>
    <xf numFmtId="166" fontId="3" fillId="0" borderId="28" xfId="16" applyNumberFormat="1" applyFont="1" applyBorder="1"/>
    <xf numFmtId="166" fontId="3" fillId="0" borderId="25" xfId="0" applyNumberFormat="1" applyFont="1" applyBorder="1"/>
    <xf numFmtId="166" fontId="3" fillId="0" borderId="28" xfId="0" applyNumberFormat="1" applyFont="1" applyBorder="1"/>
    <xf numFmtId="0" fontId="6" fillId="0" borderId="0" xfId="0" applyFont="1"/>
    <xf numFmtId="0" fontId="7" fillId="0" borderId="0" xfId="0" applyFont="1" applyFill="1" applyBorder="1"/>
    <xf numFmtId="0" fontId="7" fillId="0" borderId="0" xfId="0" applyFont="1"/>
    <xf numFmtId="3" fontId="7" fillId="0" borderId="0" xfId="0" applyNumberFormat="1" applyFont="1"/>
    <xf numFmtId="166" fontId="1" fillId="0" borderId="10" xfId="16" applyNumberFormat="1" applyFont="1" applyBorder="1"/>
    <xf numFmtId="0" fontId="0" fillId="0" borderId="0" xfId="0" applyFont="1" applyAlignment="1">
      <alignment horizontal="right"/>
    </xf>
    <xf numFmtId="43" fontId="0" fillId="0" borderId="0" xfId="18" applyFont="1"/>
    <xf numFmtId="10" fontId="0" fillId="0" borderId="0" xfId="0" applyNumberFormat="1"/>
    <xf numFmtId="166" fontId="1" fillId="0" borderId="10" xfId="16" applyNumberFormat="1" applyFont="1" applyBorder="1" applyAlignment="1">
      <alignment wrapText="1"/>
    </xf>
    <xf numFmtId="14" fontId="1" fillId="0" borderId="0" xfId="0" applyNumberFormat="1" applyFont="1" applyBorder="1" applyAlignment="1" quotePrefix="1">
      <alignment horizontal="left"/>
    </xf>
    <xf numFmtId="166" fontId="1" fillId="0" borderId="29" xfId="16" applyNumberFormat="1" applyFont="1" applyBorder="1"/>
    <xf numFmtId="166" fontId="0" fillId="0" borderId="31" xfId="0" applyNumberFormat="1" applyBorder="1"/>
    <xf numFmtId="10" fontId="0" fillId="0" borderId="0" xfId="15" applyNumberFormat="1" applyFont="1"/>
    <xf numFmtId="8" fontId="0" fillId="0" borderId="0" xfId="0" applyNumberFormat="1"/>
    <xf numFmtId="0" fontId="8" fillId="0" borderId="32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0" fontId="8" fillId="0" borderId="34" xfId="0" applyFont="1" applyFill="1" applyBorder="1" applyAlignment="1">
      <alignment horizontal="left" wrapText="1"/>
    </xf>
    <xf numFmtId="0" fontId="1" fillId="0" borderId="0" xfId="0" applyFont="1" applyBorder="1"/>
    <xf numFmtId="0" fontId="8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2" borderId="37" xfId="0" applyFont="1" applyFill="1" applyBorder="1" applyAlignment="1">
      <alignment horizontal="left" wrapText="1"/>
    </xf>
    <xf numFmtId="0" fontId="1" fillId="2" borderId="38" xfId="0" applyFont="1" applyFill="1" applyBorder="1" applyAlignment="1">
      <alignment horizontal="left" wrapText="1"/>
    </xf>
    <xf numFmtId="0" fontId="1" fillId="2" borderId="39" xfId="0" applyFont="1" applyFill="1" applyBorder="1" applyAlignment="1">
      <alignment horizontal="left" wrapText="1"/>
    </xf>
    <xf numFmtId="0" fontId="1" fillId="2" borderId="4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2"/>
  <sheetViews>
    <sheetView tabSelected="1" workbookViewId="0" topLeftCell="A8">
      <selection activeCell="J43" sqref="J43"/>
    </sheetView>
  </sheetViews>
  <sheetFormatPr defaultColWidth="9.140625" defaultRowHeight="12.75"/>
  <cols>
    <col min="1" max="1" width="16.7109375" style="0" customWidth="1"/>
    <col min="2" max="2" width="19.28125" style="0" customWidth="1"/>
    <col min="3" max="3" width="18.00390625" style="0" customWidth="1"/>
    <col min="4" max="4" width="18.28125" style="0" bestFit="1" customWidth="1"/>
    <col min="5" max="5" width="12.421875" style="0" bestFit="1" customWidth="1"/>
    <col min="6" max="6" width="14.421875" style="0" customWidth="1"/>
    <col min="7" max="7" width="11.00390625" style="0" bestFit="1" customWidth="1"/>
  </cols>
  <sheetData>
    <row r="1" spans="1:9" ht="17.25" customHeight="1">
      <c r="A1" s="72" t="s">
        <v>36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37</v>
      </c>
      <c r="B3" s="5"/>
      <c r="C3" s="6"/>
      <c r="D3" s="6"/>
      <c r="E3" s="6"/>
      <c r="F3" s="6"/>
      <c r="G3" s="7"/>
      <c r="H3" s="3"/>
    </row>
    <row r="4" spans="1:8" ht="18" customHeight="1">
      <c r="A4" s="8"/>
      <c r="B4" s="79" t="s">
        <v>39</v>
      </c>
      <c r="C4" s="79"/>
      <c r="D4" s="79"/>
      <c r="E4" s="79"/>
      <c r="F4" s="79"/>
      <c r="G4" s="11"/>
      <c r="H4" s="3"/>
    </row>
    <row r="5" spans="1:7" ht="18" customHeight="1">
      <c r="A5" s="8"/>
      <c r="B5" s="79" t="s">
        <v>45</v>
      </c>
      <c r="C5" s="79"/>
      <c r="D5" s="79"/>
      <c r="E5" s="79"/>
      <c r="F5" s="79"/>
      <c r="G5" s="14"/>
    </row>
    <row r="6" spans="1:7" ht="18" customHeight="1">
      <c r="A6" s="8"/>
      <c r="B6" s="79" t="s">
        <v>40</v>
      </c>
      <c r="C6" s="79"/>
      <c r="D6" s="79"/>
      <c r="E6" s="79"/>
      <c r="F6" s="79"/>
      <c r="G6" s="14"/>
    </row>
    <row r="7" spans="1:7" ht="18" customHeight="1">
      <c r="A7" s="8"/>
      <c r="B7" s="79"/>
      <c r="C7" s="79"/>
      <c r="D7" s="79"/>
      <c r="E7" s="79"/>
      <c r="F7" s="79"/>
      <c r="G7" s="14"/>
    </row>
    <row r="8" spans="1:7" ht="18" customHeight="1">
      <c r="A8" s="8"/>
      <c r="B8" s="13"/>
      <c r="C8" s="13"/>
      <c r="D8" s="13"/>
      <c r="E8" s="13"/>
      <c r="F8" s="13"/>
      <c r="G8" s="14"/>
    </row>
    <row r="9" spans="1:7" ht="18" customHeight="1">
      <c r="A9" s="12" t="s">
        <v>25</v>
      </c>
      <c r="B9" s="79"/>
      <c r="C9" s="79"/>
      <c r="D9" s="79"/>
      <c r="E9" s="79"/>
      <c r="F9" s="79"/>
      <c r="G9" s="14"/>
    </row>
    <row r="10" spans="1:7" ht="18" customHeight="1">
      <c r="A10" s="12" t="s">
        <v>44</v>
      </c>
      <c r="B10" s="79"/>
      <c r="C10" s="79"/>
      <c r="D10" s="79"/>
      <c r="E10" s="79"/>
      <c r="F10" s="79"/>
      <c r="G10" s="14"/>
    </row>
    <row r="11" spans="1:7" ht="18" customHeight="1">
      <c r="A11" s="12" t="s">
        <v>15</v>
      </c>
      <c r="B11" s="93">
        <v>42966</v>
      </c>
      <c r="C11" s="79"/>
      <c r="D11" s="79"/>
      <c r="E11" s="79"/>
      <c r="F11" s="79"/>
      <c r="G11" s="14"/>
    </row>
    <row r="12" spans="1:7" ht="18" customHeight="1">
      <c r="A12" s="12" t="s">
        <v>3</v>
      </c>
      <c r="B12" s="79"/>
      <c r="C12" s="79"/>
      <c r="D12" s="79"/>
      <c r="E12" s="79"/>
      <c r="F12" s="79"/>
      <c r="G12" s="14"/>
    </row>
    <row r="13" spans="1:7" ht="18" customHeight="1">
      <c r="A13" s="12"/>
      <c r="B13" s="79"/>
      <c r="C13" s="79"/>
      <c r="D13" s="79"/>
      <c r="E13" s="79"/>
      <c r="F13" s="79"/>
      <c r="G13" s="14"/>
    </row>
    <row r="14" spans="1:7" ht="18" customHeight="1">
      <c r="A14" s="12"/>
      <c r="B14" s="79"/>
      <c r="C14" s="79"/>
      <c r="D14" s="79"/>
      <c r="E14" s="79"/>
      <c r="F14" s="79"/>
      <c r="G14" s="14"/>
    </row>
    <row r="15" spans="1:7" ht="18" customHeight="1" thickBot="1">
      <c r="A15" s="15" t="s">
        <v>16</v>
      </c>
      <c r="B15" s="73"/>
      <c r="C15" s="16"/>
      <c r="D15" s="16"/>
      <c r="E15" s="16"/>
      <c r="F15" s="16"/>
      <c r="G15" s="17"/>
    </row>
    <row r="16" spans="1:7" ht="18" customHeight="1" thickTop="1">
      <c r="A16" s="18"/>
      <c r="C16" s="18"/>
      <c r="D16" s="13"/>
      <c r="E16" s="13"/>
      <c r="F16" s="13"/>
      <c r="G16" s="13"/>
    </row>
    <row r="17" spans="1:7" ht="15.75" customHeight="1" thickBot="1">
      <c r="A17" s="39" t="s">
        <v>11</v>
      </c>
      <c r="C17" s="18"/>
      <c r="D17" s="18"/>
      <c r="E17" s="18"/>
      <c r="F17" s="18"/>
      <c r="G17" s="18"/>
    </row>
    <row r="18" spans="1:7" ht="6.75" customHeight="1" hidden="1">
      <c r="A18" s="39"/>
      <c r="C18" s="18"/>
      <c r="D18" s="18"/>
      <c r="E18" s="18"/>
      <c r="F18" s="18"/>
      <c r="G18" s="18"/>
    </row>
    <row r="19" spans="1:9" ht="0.75" customHeight="1" hidden="1">
      <c r="A19" s="85"/>
      <c r="B19" s="86"/>
      <c r="C19" s="86"/>
      <c r="D19" s="86"/>
      <c r="E19" s="87"/>
      <c r="F19" s="87"/>
      <c r="G19" s="87"/>
      <c r="H19" s="87"/>
      <c r="I19" s="53"/>
    </row>
    <row r="20" spans="1:9" ht="77.25" customHeight="1" thickBot="1">
      <c r="A20" s="98" t="s">
        <v>46</v>
      </c>
      <c r="B20" s="99"/>
      <c r="C20" s="99"/>
      <c r="D20" s="99"/>
      <c r="E20" s="99"/>
      <c r="F20" s="99"/>
      <c r="G20" s="100"/>
      <c r="H20" s="87"/>
      <c r="I20" s="53"/>
    </row>
    <row r="21" spans="1:7" ht="12" customHeight="1">
      <c r="A21" s="69"/>
      <c r="B21" s="69"/>
      <c r="C21" s="69"/>
      <c r="D21" s="69"/>
      <c r="E21" s="69"/>
      <c r="F21" s="69"/>
      <c r="G21" s="69"/>
    </row>
    <row r="22" spans="1:7" ht="18" customHeight="1" thickBot="1">
      <c r="A22" s="40" t="s">
        <v>4</v>
      </c>
      <c r="B22" s="13"/>
      <c r="C22" s="18"/>
      <c r="D22" s="18"/>
      <c r="E22" s="18"/>
      <c r="F22" s="18"/>
      <c r="G22" s="18"/>
    </row>
    <row r="23" spans="1:9" ht="13.5">
      <c r="A23" s="30" t="s">
        <v>17</v>
      </c>
      <c r="B23" s="31"/>
      <c r="C23" s="49" t="s">
        <v>9</v>
      </c>
      <c r="D23" s="49" t="s">
        <v>10</v>
      </c>
      <c r="E23" s="49" t="s">
        <v>13</v>
      </c>
      <c r="F23" s="50" t="s">
        <v>14</v>
      </c>
      <c r="G23" s="55" t="s">
        <v>38</v>
      </c>
      <c r="I23" s="52"/>
    </row>
    <row r="24" spans="1:7" ht="18" customHeight="1">
      <c r="A24" s="33" t="s">
        <v>24</v>
      </c>
      <c r="B24" s="23"/>
      <c r="C24" s="56">
        <v>3611</v>
      </c>
      <c r="D24" s="56" t="s">
        <v>30</v>
      </c>
      <c r="E24" s="88">
        <v>50000</v>
      </c>
      <c r="F24" s="88">
        <v>0</v>
      </c>
      <c r="G24" s="94">
        <v>0</v>
      </c>
    </row>
    <row r="25" spans="1:7" ht="18" customHeight="1">
      <c r="A25" s="33"/>
      <c r="B25" s="23"/>
      <c r="C25" s="58"/>
      <c r="D25" s="56"/>
      <c r="E25" s="20"/>
      <c r="F25" s="20"/>
      <c r="G25" s="64"/>
    </row>
    <row r="26" spans="1:7" ht="18" customHeight="1" thickBot="1">
      <c r="A26" s="34"/>
      <c r="B26" s="35" t="s">
        <v>5</v>
      </c>
      <c r="C26" s="59"/>
      <c r="D26" s="59"/>
      <c r="E26" s="80">
        <f>SUM(E24:E25)</f>
        <v>50000</v>
      </c>
      <c r="F26" s="80">
        <f>SUM(F24:F25)</f>
        <v>0</v>
      </c>
      <c r="G26" s="81">
        <f>SUM(G24:G25)</f>
        <v>0</v>
      </c>
    </row>
    <row r="27" spans="1:7" ht="18" customHeight="1">
      <c r="A27" s="18"/>
      <c r="B27" s="18"/>
      <c r="C27" s="60"/>
      <c r="D27" s="60"/>
      <c r="E27" s="22"/>
      <c r="F27" s="22"/>
      <c r="G27" s="22"/>
    </row>
    <row r="28" spans="1:7" ht="18" customHeight="1" thickBot="1">
      <c r="A28" s="39" t="s">
        <v>6</v>
      </c>
      <c r="B28" s="13"/>
      <c r="C28" s="61"/>
      <c r="D28" s="60"/>
      <c r="E28" s="18"/>
      <c r="F28" s="18"/>
      <c r="G28" s="18"/>
    </row>
    <row r="29" spans="1:7" ht="16.5" customHeight="1">
      <c r="A29" s="30" t="s">
        <v>17</v>
      </c>
      <c r="B29" s="31"/>
      <c r="C29" s="49" t="s">
        <v>9</v>
      </c>
      <c r="D29" s="32" t="s">
        <v>7</v>
      </c>
      <c r="E29" s="49" t="s">
        <v>13</v>
      </c>
      <c r="F29" s="50" t="s">
        <v>14</v>
      </c>
      <c r="G29" s="55" t="s">
        <v>38</v>
      </c>
    </row>
    <row r="30" spans="1:7" ht="18" customHeight="1">
      <c r="A30" s="33" t="s">
        <v>33</v>
      </c>
      <c r="B30" s="23"/>
      <c r="C30" s="56">
        <v>8920</v>
      </c>
      <c r="D30" s="56" t="s">
        <v>34</v>
      </c>
      <c r="E30" s="92">
        <f>AnnualSummary!J6</f>
        <v>3400</v>
      </c>
      <c r="F30" s="92">
        <f>AnnualSummary!K6</f>
        <v>6804.44</v>
      </c>
      <c r="G30" s="92">
        <f>AnnualSummary!L6</f>
        <v>6805.69</v>
      </c>
    </row>
    <row r="31" spans="1:7" ht="18" customHeight="1">
      <c r="A31" s="33"/>
      <c r="B31" s="23"/>
      <c r="C31" s="58"/>
      <c r="D31" s="56"/>
      <c r="E31" s="20"/>
      <c r="F31" s="20"/>
      <c r="G31" s="64"/>
    </row>
    <row r="32" spans="1:8" ht="18" customHeight="1" thickBot="1">
      <c r="A32" s="34"/>
      <c r="B32" s="35" t="s">
        <v>8</v>
      </c>
      <c r="C32" s="59"/>
      <c r="D32" s="59"/>
      <c r="E32" s="82">
        <f>SUM(E30:E31)</f>
        <v>3400</v>
      </c>
      <c r="F32" s="82">
        <f>SUM(F30:F31)</f>
        <v>6804.44</v>
      </c>
      <c r="G32" s="83">
        <f>SUM(G30:G31)</f>
        <v>6805.69</v>
      </c>
      <c r="H32" s="47"/>
    </row>
    <row r="33" spans="1:7" ht="18" customHeight="1">
      <c r="A33" s="18"/>
      <c r="B33" s="18"/>
      <c r="C33" s="18"/>
      <c r="D33" s="18"/>
      <c r="E33" s="22"/>
      <c r="F33" s="22"/>
      <c r="G33" s="22"/>
    </row>
    <row r="34" spans="1:7" ht="18" customHeight="1" thickBot="1">
      <c r="A34" s="39" t="s">
        <v>18</v>
      </c>
      <c r="B34" s="13"/>
      <c r="C34" s="13"/>
      <c r="D34" s="13"/>
      <c r="E34" s="18"/>
      <c r="F34" s="18"/>
      <c r="G34" s="18"/>
    </row>
    <row r="35" spans="1:9" ht="36" customHeight="1">
      <c r="A35" s="30"/>
      <c r="B35" s="31"/>
      <c r="C35" s="36"/>
      <c r="D35" s="37"/>
      <c r="E35" s="49" t="str">
        <f>E23</f>
        <v>2017/2018</v>
      </c>
      <c r="F35" s="32" t="str">
        <f>F23</f>
        <v>2019/2020</v>
      </c>
      <c r="G35" s="67" t="str">
        <f>G23</f>
        <v>2021/2022</v>
      </c>
      <c r="H35" s="26"/>
      <c r="I35" s="26"/>
    </row>
    <row r="36" spans="1:9" ht="18" customHeight="1">
      <c r="A36" s="33" t="s">
        <v>35</v>
      </c>
      <c r="B36" s="19"/>
      <c r="C36" s="24"/>
      <c r="D36" s="25"/>
      <c r="E36" s="92">
        <f>E30</f>
        <v>3400</v>
      </c>
      <c r="F36" s="92">
        <f aca="true" t="shared" si="0" ref="F36:G36">F30</f>
        <v>6804.44</v>
      </c>
      <c r="G36" s="94">
        <f t="shared" si="0"/>
        <v>6805.69</v>
      </c>
      <c r="H36" s="26"/>
      <c r="I36" s="26"/>
    </row>
    <row r="37" spans="1:9" ht="18" customHeight="1">
      <c r="A37" s="33"/>
      <c r="B37" s="19"/>
      <c r="C37" s="19"/>
      <c r="D37" s="23"/>
      <c r="E37" s="20"/>
      <c r="F37" s="20"/>
      <c r="G37" s="64"/>
      <c r="H37" s="27"/>
      <c r="I37" s="27"/>
    </row>
    <row r="38" spans="1:7" ht="18" customHeight="1">
      <c r="A38" s="41"/>
      <c r="B38" s="42"/>
      <c r="C38" s="42"/>
      <c r="D38" s="43"/>
      <c r="E38" s="44"/>
      <c r="F38" s="44"/>
      <c r="G38" s="45"/>
    </row>
    <row r="39" spans="1:9" ht="18" customHeight="1" thickBot="1">
      <c r="A39" s="34" t="s">
        <v>8</v>
      </c>
      <c r="B39" s="35"/>
      <c r="C39" s="35"/>
      <c r="D39" s="38"/>
      <c r="E39" s="82">
        <f>SUM(E36:E38)</f>
        <v>3400</v>
      </c>
      <c r="F39" s="82">
        <f>SUM(F36:F38)</f>
        <v>6804.44</v>
      </c>
      <c r="G39" s="82">
        <f>SUM(G36:G38)</f>
        <v>6805.69</v>
      </c>
      <c r="H39" s="28"/>
      <c r="I39" s="28"/>
    </row>
    <row r="40" spans="1:9" ht="18" customHeight="1">
      <c r="A40" s="39" t="s">
        <v>27</v>
      </c>
      <c r="B40" s="13"/>
      <c r="C40" s="13"/>
      <c r="D40" s="13"/>
      <c r="E40" s="68"/>
      <c r="F40" s="68"/>
      <c r="G40" s="68"/>
      <c r="H40" s="28"/>
      <c r="I40" s="28"/>
    </row>
    <row r="41" spans="1:9" ht="47.25" customHeight="1">
      <c r="A41" s="102" t="s">
        <v>47</v>
      </c>
      <c r="B41" s="102"/>
      <c r="C41" s="102"/>
      <c r="D41" s="102"/>
      <c r="E41" s="102"/>
      <c r="F41" s="102"/>
      <c r="G41" s="102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9" customHeight="1">
      <c r="A43" s="103" t="s">
        <v>21</v>
      </c>
      <c r="B43" s="103"/>
      <c r="C43" s="103"/>
      <c r="D43" s="103"/>
      <c r="E43" s="103"/>
      <c r="F43" s="103"/>
      <c r="G43" s="103"/>
      <c r="H43" s="28"/>
      <c r="I43" s="28"/>
    </row>
    <row r="44" spans="1:9" ht="14.45" customHeight="1">
      <c r="A44" s="104"/>
      <c r="B44" s="105"/>
      <c r="C44" s="105"/>
      <c r="D44" s="105"/>
      <c r="E44" s="105"/>
      <c r="F44" s="105"/>
      <c r="G44" s="105"/>
      <c r="H44" s="28"/>
      <c r="I44" s="28"/>
    </row>
    <row r="45" spans="1:7" ht="13.5">
      <c r="A45" s="101"/>
      <c r="B45" s="101"/>
      <c r="C45" s="101"/>
      <c r="D45" s="101"/>
      <c r="E45" s="101"/>
      <c r="F45" s="101"/>
      <c r="G45" s="101"/>
    </row>
    <row r="46" spans="1:7" ht="14.45" customHeight="1">
      <c r="A46" s="106"/>
      <c r="B46" s="106"/>
      <c r="C46" s="106"/>
      <c r="D46" s="106"/>
      <c r="E46" s="106"/>
      <c r="F46" s="106"/>
      <c r="G46" s="106"/>
    </row>
    <row r="47" spans="1:9" ht="13.5">
      <c r="A47" s="101"/>
      <c r="B47" s="101"/>
      <c r="C47" s="101"/>
      <c r="D47" s="101"/>
      <c r="E47" s="101"/>
      <c r="F47" s="101"/>
      <c r="G47" s="101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mergeCells count="7">
    <mergeCell ref="A20:G20"/>
    <mergeCell ref="A47:G47"/>
    <mergeCell ref="A41:G41"/>
    <mergeCell ref="A43:G43"/>
    <mergeCell ref="A44:G44"/>
    <mergeCell ref="A45:G45"/>
    <mergeCell ref="A46:G46"/>
  </mergeCells>
  <printOptions horizontalCentered="1"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 topLeftCell="B1">
      <selection activeCell="E19" sqref="E19"/>
    </sheetView>
  </sheetViews>
  <sheetFormatPr defaultColWidth="9.140625" defaultRowHeight="12.75"/>
  <cols>
    <col min="2" max="2" width="15.140625" style="0" customWidth="1"/>
    <col min="3" max="3" width="12.28125" style="0" bestFit="1" customWidth="1"/>
    <col min="4" max="4" width="11.28125" style="0" bestFit="1" customWidth="1"/>
    <col min="5" max="5" width="9.7109375" style="0" bestFit="1" customWidth="1"/>
    <col min="6" max="6" width="11.28125" style="0" bestFit="1" customWidth="1"/>
    <col min="7" max="8" width="11.28125" style="0" customWidth="1"/>
    <col min="10" max="12" width="11.28125" style="0" bestFit="1" customWidth="1"/>
  </cols>
  <sheetData>
    <row r="1" ht="12.75">
      <c r="A1" s="84" t="s">
        <v>28</v>
      </c>
    </row>
    <row r="3" ht="12.75">
      <c r="J3" s="53" t="s">
        <v>26</v>
      </c>
    </row>
    <row r="4" spans="3:12" ht="12.75">
      <c r="C4">
        <v>2017</v>
      </c>
      <c r="D4">
        <v>2018</v>
      </c>
      <c r="E4">
        <v>2019</v>
      </c>
      <c r="F4">
        <v>2020</v>
      </c>
      <c r="G4">
        <v>2021</v>
      </c>
      <c r="H4">
        <v>2022</v>
      </c>
      <c r="J4" s="74" t="str">
        <f>FiscalNote!E23</f>
        <v>2017/2018</v>
      </c>
      <c r="K4" s="74" t="str">
        <f>FiscalNote!F23</f>
        <v>2019/2020</v>
      </c>
      <c r="L4" s="74" t="str">
        <f>FiscalNote!G23</f>
        <v>2021/2022</v>
      </c>
    </row>
    <row r="6" spans="2:12" ht="12.75">
      <c r="B6" t="s">
        <v>31</v>
      </c>
      <c r="C6" s="76">
        <v>0</v>
      </c>
      <c r="D6" s="75">
        <v>50000</v>
      </c>
      <c r="E6" s="76"/>
      <c r="F6" s="76"/>
      <c r="G6" s="76"/>
      <c r="H6" s="76"/>
      <c r="J6" s="75">
        <f>D16</f>
        <v>3400</v>
      </c>
      <c r="K6" s="75">
        <f>SUM(E16:F16)</f>
        <v>6804.44</v>
      </c>
      <c r="L6" s="75">
        <f>G16+H16</f>
        <v>6805.69</v>
      </c>
    </row>
    <row r="7" spans="1:11" ht="12.75">
      <c r="A7" t="s">
        <v>29</v>
      </c>
      <c r="J7" s="74"/>
      <c r="K7" s="77"/>
    </row>
    <row r="8" spans="2:11" ht="12.75">
      <c r="B8" s="89" t="s">
        <v>42</v>
      </c>
      <c r="C8" s="90"/>
      <c r="D8" s="96">
        <v>0.054</v>
      </c>
      <c r="E8" s="96">
        <v>0.054</v>
      </c>
      <c r="F8" s="96">
        <v>0.054</v>
      </c>
      <c r="G8" s="96">
        <v>0.054</v>
      </c>
      <c r="H8" s="96">
        <v>0.054</v>
      </c>
      <c r="K8" s="77"/>
    </row>
    <row r="9" spans="2:11" ht="12.75">
      <c r="B9" s="89"/>
      <c r="C9" s="90"/>
      <c r="D9" s="75"/>
      <c r="E9" s="75"/>
      <c r="F9" s="75"/>
      <c r="G9" s="75"/>
      <c r="H9" s="75"/>
      <c r="K9" s="78"/>
    </row>
    <row r="11" spans="2:8" ht="12.75">
      <c r="B11" s="53" t="s">
        <v>41</v>
      </c>
      <c r="C11" s="91"/>
      <c r="D11" s="75">
        <f>D8*D6</f>
        <v>2700</v>
      </c>
      <c r="E11" s="77">
        <f>D11-E8*D12</f>
        <v>2662.2</v>
      </c>
      <c r="F11" s="77">
        <f aca="true" t="shared" si="0" ref="F11:H11">E11-F8*E12</f>
        <v>2622.24</v>
      </c>
      <c r="G11" s="77">
        <f t="shared" si="0"/>
        <v>2580.12</v>
      </c>
      <c r="H11" s="77">
        <f t="shared" si="0"/>
        <v>2535.5699999999997</v>
      </c>
    </row>
    <row r="12" spans="2:8" ht="12.75">
      <c r="B12" t="s">
        <v>43</v>
      </c>
      <c r="D12" s="75">
        <v>700</v>
      </c>
      <c r="E12" s="77">
        <v>740</v>
      </c>
      <c r="F12" s="77">
        <v>780</v>
      </c>
      <c r="G12" s="77">
        <v>825</v>
      </c>
      <c r="H12" s="77">
        <v>865</v>
      </c>
    </row>
    <row r="14" spans="2:8" ht="12.75">
      <c r="B14" s="53"/>
      <c r="D14" s="75"/>
      <c r="E14" s="75"/>
      <c r="F14" s="75"/>
      <c r="G14" s="75"/>
      <c r="H14" s="75"/>
    </row>
    <row r="16" spans="2:12" ht="13.5" thickBot="1">
      <c r="B16" s="89" t="s">
        <v>32</v>
      </c>
      <c r="D16" s="95">
        <f>SUM(D11:D15)</f>
        <v>3400</v>
      </c>
      <c r="E16" s="95">
        <f aca="true" t="shared" si="1" ref="E16:H16">SUM(E11:E15)</f>
        <v>3402.2</v>
      </c>
      <c r="F16" s="95">
        <f t="shared" si="1"/>
        <v>3402.24</v>
      </c>
      <c r="G16" s="95">
        <f t="shared" si="1"/>
        <v>3405.12</v>
      </c>
      <c r="H16" s="95">
        <f t="shared" si="1"/>
        <v>3400.5699999999997</v>
      </c>
      <c r="J16" s="75"/>
      <c r="K16" s="75"/>
      <c r="L16" s="75"/>
    </row>
    <row r="17" spans="4:8" ht="13.5" thickTop="1">
      <c r="D17" s="77"/>
      <c r="E17" s="77"/>
      <c r="F17" s="77"/>
      <c r="G17" s="77"/>
      <c r="H17" s="77"/>
    </row>
    <row r="19" spans="2:8" ht="12.75">
      <c r="B19" s="53" t="s">
        <v>43</v>
      </c>
      <c r="D19" s="97">
        <f>PPMT(D8,D4-$C$4,30,-$D$6)</f>
        <v>702.3644172075706</v>
      </c>
      <c r="E19" s="97">
        <f>PPMT(E8,E4-$C$4,30,-$D$6)</f>
        <v>740.2920957367793</v>
      </c>
      <c r="F19" s="97">
        <f>PPMT(F8,F4-$C$4,30,-$D$6)</f>
        <v>780.2678689065655</v>
      </c>
      <c r="G19" s="97">
        <f>PPMT(G8,G4-$C$4,30,-$D$6)</f>
        <v>822.40233382752</v>
      </c>
      <c r="H19" s="97">
        <f>PPMT(H8,H4-$C$4,30,-$D$6)</f>
        <v>866.8120598542059</v>
      </c>
    </row>
    <row r="20" ht="12.75">
      <c r="D20" s="78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2"/>
  <sheetViews>
    <sheetView workbookViewId="0" topLeftCell="A19">
      <selection activeCell="B41" sqref="B4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19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22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</v>
      </c>
      <c r="B5" s="13"/>
      <c r="C5" s="13"/>
      <c r="D5" s="13"/>
      <c r="E5" s="13"/>
      <c r="F5" s="13"/>
      <c r="G5" s="14"/>
    </row>
    <row r="6" spans="1:7" ht="18" customHeight="1">
      <c r="A6" s="12" t="s">
        <v>2</v>
      </c>
      <c r="B6" s="13"/>
      <c r="C6" s="13"/>
      <c r="D6" s="13"/>
      <c r="E6" s="13"/>
      <c r="F6" s="13"/>
      <c r="G6" s="14"/>
    </row>
    <row r="7" spans="1:7" ht="18" customHeight="1">
      <c r="A7" s="12" t="s">
        <v>15</v>
      </c>
      <c r="B7" s="13"/>
      <c r="C7" s="13"/>
      <c r="D7" s="13"/>
      <c r="E7" s="13"/>
      <c r="F7" s="13"/>
      <c r="G7" s="14"/>
    </row>
    <row r="8" spans="1:7" ht="18" customHeight="1">
      <c r="A8" s="12" t="s">
        <v>3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16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11</v>
      </c>
      <c r="C11" s="18"/>
      <c r="D11" s="18"/>
      <c r="E11" s="18"/>
      <c r="F11" s="18"/>
      <c r="G11" s="18"/>
    </row>
    <row r="12" spans="1:9" ht="18" customHeight="1">
      <c r="A12" s="108"/>
      <c r="B12" s="109"/>
      <c r="C12" s="109"/>
      <c r="D12" s="109"/>
      <c r="E12" s="109"/>
      <c r="F12" s="109"/>
      <c r="G12" s="110"/>
      <c r="I12" s="53"/>
    </row>
    <row r="13" spans="1:7" ht="35.25" customHeight="1" thickBot="1">
      <c r="A13" s="111"/>
      <c r="B13" s="112"/>
      <c r="C13" s="112"/>
      <c r="D13" s="112"/>
      <c r="E13" s="112"/>
      <c r="F13" s="112"/>
      <c r="G13" s="113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4</v>
      </c>
      <c r="B15" s="13"/>
      <c r="C15" s="18"/>
      <c r="D15" s="18"/>
      <c r="E15" s="18"/>
      <c r="F15" s="18"/>
      <c r="G15" s="18"/>
    </row>
    <row r="16" spans="1:9" ht="27">
      <c r="A16" s="30" t="s">
        <v>17</v>
      </c>
      <c r="B16" s="31"/>
      <c r="C16" s="49" t="s">
        <v>9</v>
      </c>
      <c r="D16" s="49" t="s">
        <v>10</v>
      </c>
      <c r="E16" s="49" t="s">
        <v>12</v>
      </c>
      <c r="F16" s="50" t="s">
        <v>13</v>
      </c>
      <c r="G16" s="55" t="s">
        <v>14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5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6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17</v>
      </c>
      <c r="B24" s="31"/>
      <c r="C24" s="49" t="s">
        <v>9</v>
      </c>
      <c r="D24" s="32" t="s">
        <v>7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8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18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8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20</v>
      </c>
      <c r="B39" s="13"/>
      <c r="C39" s="13"/>
      <c r="D39" s="13"/>
      <c r="E39" s="68"/>
      <c r="F39" s="68"/>
      <c r="G39" s="68"/>
      <c r="H39" s="28"/>
      <c r="I39" s="28"/>
    </row>
    <row r="40" spans="1:9" ht="95.45" customHeight="1">
      <c r="A40" s="107" t="s">
        <v>23</v>
      </c>
      <c r="B40" s="107"/>
      <c r="C40" s="107"/>
      <c r="D40" s="107"/>
      <c r="E40" s="107"/>
      <c r="F40" s="107"/>
      <c r="G40" s="107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9" customHeight="1">
      <c r="A43" s="103" t="s">
        <v>21</v>
      </c>
      <c r="B43" s="103"/>
      <c r="C43" s="103"/>
      <c r="D43" s="103"/>
      <c r="E43" s="103"/>
      <c r="F43" s="103"/>
      <c r="G43" s="103"/>
      <c r="H43" s="28"/>
      <c r="I43" s="28"/>
    </row>
    <row r="44" spans="1:9" ht="14.45" customHeight="1">
      <c r="A44" s="104"/>
      <c r="B44" s="105"/>
      <c r="C44" s="105"/>
      <c r="D44" s="105"/>
      <c r="E44" s="105"/>
      <c r="F44" s="105"/>
      <c r="G44" s="105"/>
      <c r="H44" s="28"/>
      <c r="I44" s="28"/>
    </row>
    <row r="45" spans="1:7" ht="13.5">
      <c r="A45" s="101"/>
      <c r="B45" s="101"/>
      <c r="C45" s="101"/>
      <c r="D45" s="101"/>
      <c r="E45" s="101"/>
      <c r="F45" s="101"/>
      <c r="G45" s="101"/>
    </row>
    <row r="46" spans="1:7" ht="14.45" customHeight="1">
      <c r="A46" s="106"/>
      <c r="B46" s="106"/>
      <c r="C46" s="106"/>
      <c r="D46" s="106"/>
      <c r="E46" s="106"/>
      <c r="F46" s="106"/>
      <c r="G46" s="106"/>
    </row>
    <row r="47" spans="1:9" ht="13.5">
      <c r="A47" s="101"/>
      <c r="B47" s="101"/>
      <c r="C47" s="101"/>
      <c r="D47" s="101"/>
      <c r="E47" s="101"/>
      <c r="F47" s="101"/>
      <c r="G47" s="101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mergeCells count="7">
    <mergeCell ref="A47:G47"/>
    <mergeCell ref="A40:G40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2384EBA-7E68-4F26-B682-8BE0D9F1ECDD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2017-08-08T15:44:09Z</cp:lastPrinted>
  <dcterms:created xsi:type="dcterms:W3CDTF">1999-06-02T23:29:55Z</dcterms:created>
  <dcterms:modified xsi:type="dcterms:W3CDTF">2017-09-07T16:31:08Z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