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425" windowHeight="5730" activeTab="0"/>
  </bookViews>
  <sheets>
    <sheet name="O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<sst xmlns="http://schemas.openxmlformats.org/spreadsheetml/2006/main" count="43" uniqueCount="37">
  <si>
    <t>Form 5</t>
  </si>
  <si>
    <t>Public Transportation Fund - Operating Sub-Fund</t>
  </si>
  <si>
    <t>2007 Proposed Budget Adding Transit Now</t>
  </si>
  <si>
    <t>Financial Plan - Annual Service Add</t>
  </si>
  <si>
    <t>Prepared by Duncan Mitchell</t>
  </si>
  <si>
    <t>($ in 000)</t>
  </si>
  <si>
    <t>1998    Actual 1</t>
  </si>
  <si>
    <r>
      <t xml:space="preserve">2005      Actual </t>
    </r>
    <r>
      <rPr>
        <b/>
        <vertAlign val="superscript"/>
        <sz val="12"/>
        <rFont val="Times New Roman"/>
        <family val="1"/>
      </rPr>
      <t>1</t>
    </r>
  </si>
  <si>
    <t>2006   Adopted</t>
  </si>
  <si>
    <r>
      <t xml:space="preserve">2006   Estimated </t>
    </r>
    <r>
      <rPr>
        <b/>
        <vertAlign val="superscript"/>
        <sz val="12"/>
        <rFont val="Times New Roman"/>
        <family val="1"/>
      </rPr>
      <t>2</t>
    </r>
  </si>
  <si>
    <t xml:space="preserve">2007 Proposed </t>
  </si>
  <si>
    <r>
      <t xml:space="preserve">2008 Projected </t>
    </r>
    <r>
      <rPr>
        <b/>
        <vertAlign val="superscript"/>
        <sz val="12"/>
        <rFont val="Times New Roman"/>
        <family val="1"/>
      </rPr>
      <t xml:space="preserve">3 </t>
    </r>
  </si>
  <si>
    <r>
      <t xml:space="preserve">2009 Projected </t>
    </r>
    <r>
      <rPr>
        <b/>
        <vertAlign val="superscript"/>
        <sz val="12"/>
        <rFont val="Times New Roman"/>
        <family val="1"/>
      </rPr>
      <t xml:space="preserve">3 </t>
    </r>
  </si>
  <si>
    <t>Beginning Fund Balance</t>
  </si>
  <si>
    <t xml:space="preserve">Revenues </t>
  </si>
  <si>
    <t>Total Revenues</t>
  </si>
  <si>
    <t xml:space="preserve">Expenditures </t>
  </si>
  <si>
    <t>Total Expenditures</t>
  </si>
  <si>
    <t>Estimated Underexpenditures</t>
  </si>
  <si>
    <t>Other Fund Transactions</t>
  </si>
  <si>
    <t xml:space="preserve"> </t>
  </si>
  <si>
    <t>Misc Balance Adjustment</t>
  </si>
  <si>
    <t>Transfer from Capital Program</t>
  </si>
  <si>
    <t>Total Other Fund Transactions</t>
  </si>
  <si>
    <t>Ending Fund Balance</t>
  </si>
  <si>
    <t>Reserves &amp; Designations</t>
  </si>
  <si>
    <t xml:space="preserve">  30 Day Operating Reserve</t>
  </si>
  <si>
    <t xml:space="preserve">  Fare Stabilization &amp; Operating Enhancement</t>
  </si>
  <si>
    <t>Total Reserves &amp; Designations</t>
  </si>
  <si>
    <t>Ending Undesignated Fund Balance</t>
  </si>
  <si>
    <r>
      <t xml:space="preserve">Target Fund Balance </t>
    </r>
    <r>
      <rPr>
        <b/>
        <vertAlign val="superscript"/>
        <sz val="12"/>
        <rFont val="Times New Roman"/>
        <family val="1"/>
      </rPr>
      <t>4</t>
    </r>
  </si>
  <si>
    <t>Financial Plan Notes:</t>
  </si>
  <si>
    <r>
      <t>1</t>
    </r>
    <r>
      <rPr>
        <sz val="12"/>
        <rFont val="Times New Roman"/>
        <family val="1"/>
      </rPr>
      <t xml:space="preserve">  2005 Actuals are from the 13th month.</t>
    </r>
  </si>
  <si>
    <r>
      <t>2</t>
    </r>
    <r>
      <rPr>
        <sz val="12"/>
        <rFont val="Times New Roman"/>
        <family val="1"/>
      </rPr>
      <t xml:space="preserve">  2006 Estimated is updated based on 2005 Actuals.</t>
    </r>
  </si>
  <si>
    <r>
      <t>3</t>
    </r>
    <r>
      <rPr>
        <sz val="12"/>
        <rFont val="Times New Roman"/>
        <family val="1"/>
      </rPr>
      <t xml:space="preserve">  2008-2009 projections are based on future assumptions concerning service levels and the supporting CIP.</t>
    </r>
  </si>
  <si>
    <r>
      <t>4</t>
    </r>
    <r>
      <rPr>
        <sz val="12"/>
        <rFont val="Times New Roman"/>
        <family val="1"/>
      </rPr>
      <t xml:space="preserve">  Target Fund Balance is based on formulae established in the financial policies.</t>
    </r>
  </si>
  <si>
    <r>
      <t>6</t>
    </r>
    <r>
      <rPr>
        <sz val="12"/>
        <rFont val="Times New Roman"/>
        <family val="1"/>
      </rPr>
      <t xml:space="preserve">   Ending fund balances in operating program are below target levels as a result of changes made by the King County Council to revise the timing of service increases.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</si>
</sst>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7" fontId="1" fillId="0" borderId="0" xfId="20" applyFont="1" applyBorder="1" applyAlignment="1">
      <alignment horizontal="centerContinuous" wrapText="1"/>
      <protection/>
    </xf>
    <xf numFmtId="38" fontId="2" fillId="0" borderId="0" xfId="20" applyNumberFormat="1" applyFont="1" applyBorder="1" applyAlignment="1">
      <alignment horizontal="centerContinuous" wrapText="1"/>
      <protection/>
    </xf>
    <xf numFmtId="38" fontId="1" fillId="0" borderId="0" xfId="20" applyNumberFormat="1" applyFont="1" applyBorder="1" applyAlignment="1">
      <alignment horizontal="centerContinuous" wrapText="1"/>
      <protection/>
    </xf>
    <xf numFmtId="0" fontId="2" fillId="0" borderId="0" xfId="19" applyFont="1" applyBorder="1">
      <alignment/>
      <protection/>
    </xf>
    <xf numFmtId="37" fontId="3" fillId="0" borderId="0" xfId="20" applyFont="1" applyBorder="1" applyAlignment="1">
      <alignment horizontal="centerContinuous" wrapText="1"/>
      <protection/>
    </xf>
    <xf numFmtId="38" fontId="4" fillId="0" borderId="0" xfId="20" applyNumberFormat="1" applyFont="1" applyBorder="1" applyAlignment="1">
      <alignment horizontal="centerContinuous" wrapText="1"/>
      <protection/>
    </xf>
    <xf numFmtId="38" fontId="3" fillId="0" borderId="0" xfId="20" applyNumberFormat="1" applyFont="1" applyBorder="1" applyAlignment="1">
      <alignment horizontal="centerContinuous" wrapText="1"/>
      <protection/>
    </xf>
    <xf numFmtId="0" fontId="4" fillId="0" borderId="0" xfId="19" applyFont="1" applyBorder="1">
      <alignment/>
      <protection/>
    </xf>
    <xf numFmtId="37" fontId="3" fillId="0" borderId="0" xfId="20" applyFont="1" applyFill="1" applyBorder="1" applyAlignment="1">
      <alignment horizontal="centerContinuous" wrapText="1"/>
      <protection/>
    </xf>
    <xf numFmtId="38" fontId="4" fillId="0" borderId="0" xfId="20" applyNumberFormat="1" applyFont="1" applyFill="1" applyBorder="1" applyAlignment="1">
      <alignment horizontal="centerContinuous" wrapText="1"/>
      <protection/>
    </xf>
    <xf numFmtId="38" fontId="3" fillId="0" borderId="0" xfId="20" applyNumberFormat="1" applyFont="1" applyFill="1" applyBorder="1" applyAlignment="1">
      <alignment horizontal="centerContinuous" wrapText="1"/>
      <protection/>
    </xf>
    <xf numFmtId="0" fontId="4" fillId="0" borderId="0" xfId="19" applyFont="1" applyFill="1" applyBorder="1">
      <alignment/>
      <protection/>
    </xf>
    <xf numFmtId="37" fontId="3" fillId="0" borderId="0" xfId="20" applyFont="1" applyBorder="1" applyAlignment="1">
      <alignment horizontal="right" wrapText="1"/>
      <protection/>
    </xf>
    <xf numFmtId="38" fontId="2" fillId="0" borderId="0" xfId="20" applyNumberFormat="1" applyFont="1">
      <alignment/>
      <protection/>
    </xf>
    <xf numFmtId="0" fontId="2" fillId="0" borderId="0" xfId="19" applyFont="1">
      <alignment/>
      <protection/>
    </xf>
    <xf numFmtId="37" fontId="1" fillId="0" borderId="1" xfId="20" applyFont="1" applyFill="1" applyBorder="1" applyAlignment="1" quotePrefix="1">
      <alignment horizontal="center" wrapText="1"/>
      <protection/>
    </xf>
    <xf numFmtId="38" fontId="1" fillId="0" borderId="1" xfId="20" applyNumberFormat="1" applyFont="1" applyFill="1" applyBorder="1" applyAlignment="1">
      <alignment horizontal="centerContinuous" wrapText="1"/>
      <protection/>
    </xf>
    <xf numFmtId="0" fontId="2" fillId="0" borderId="0" xfId="19" applyFont="1" applyFill="1">
      <alignment/>
      <protection/>
    </xf>
    <xf numFmtId="37" fontId="1" fillId="0" borderId="2" xfId="20" applyFont="1" applyBorder="1" applyAlignment="1" quotePrefix="1">
      <alignment horizontal="left"/>
      <protection/>
    </xf>
    <xf numFmtId="38" fontId="1" fillId="0" borderId="2" xfId="15" applyNumberFormat="1" applyFont="1" applyBorder="1" applyAlignment="1">
      <alignment/>
    </xf>
    <xf numFmtId="0" fontId="1" fillId="0" borderId="0" xfId="19" applyFont="1">
      <alignment/>
      <protection/>
    </xf>
    <xf numFmtId="37" fontId="1" fillId="0" borderId="3" xfId="20" applyFont="1" applyBorder="1" applyAlignment="1" quotePrefix="1">
      <alignment horizontal="left"/>
      <protection/>
    </xf>
    <xf numFmtId="38" fontId="2" fillId="0" borderId="4" xfId="15" applyNumberFormat="1" applyFont="1" applyBorder="1" applyAlignment="1">
      <alignment/>
    </xf>
    <xf numFmtId="37" fontId="2" fillId="0" borderId="3" xfId="20" applyFont="1" applyBorder="1" applyAlignment="1">
      <alignment horizontal="left"/>
      <protection/>
    </xf>
    <xf numFmtId="37" fontId="2" fillId="0" borderId="3" xfId="20" applyFont="1" applyBorder="1" applyAlignment="1">
      <alignment horizontal="right"/>
      <protection/>
    </xf>
    <xf numFmtId="38" fontId="2" fillId="0" borderId="3" xfId="20" applyNumberFormat="1" applyFont="1" applyBorder="1" applyAlignment="1">
      <alignment horizontal="right"/>
      <protection/>
    </xf>
    <xf numFmtId="37" fontId="1" fillId="0" borderId="2" xfId="20" applyFont="1" applyBorder="1" applyAlignment="1">
      <alignment horizontal="left"/>
      <protection/>
    </xf>
    <xf numFmtId="38" fontId="2" fillId="0" borderId="5" xfId="15" applyNumberFormat="1" applyFont="1" applyBorder="1" applyAlignment="1">
      <alignment/>
    </xf>
    <xf numFmtId="0" fontId="1" fillId="0" borderId="6" xfId="19" applyFont="1" applyBorder="1">
      <alignment/>
      <protection/>
    </xf>
    <xf numFmtId="38" fontId="1" fillId="2" borderId="2" xfId="15" applyNumberFormat="1" applyFont="1" applyFill="1" applyBorder="1" applyAlignment="1">
      <alignment/>
    </xf>
    <xf numFmtId="38" fontId="1" fillId="0" borderId="1" xfId="15" applyNumberFormat="1" applyFont="1" applyFill="1" applyBorder="1" applyAlignment="1">
      <alignment/>
    </xf>
    <xf numFmtId="37" fontId="1" fillId="0" borderId="7" xfId="20" applyFont="1" applyBorder="1" applyAlignment="1">
      <alignment horizontal="left"/>
      <protection/>
    </xf>
    <xf numFmtId="38" fontId="2" fillId="0" borderId="3" xfId="15" applyNumberFormat="1" applyFont="1" applyFill="1" applyBorder="1" applyAlignment="1">
      <alignment/>
    </xf>
    <xf numFmtId="38" fontId="2" fillId="0" borderId="4" xfId="15" applyNumberFormat="1" applyFont="1" applyFill="1" applyBorder="1" applyAlignment="1">
      <alignment/>
    </xf>
    <xf numFmtId="37" fontId="2" fillId="0" borderId="5" xfId="19" applyNumberFormat="1" applyFont="1" applyBorder="1">
      <alignment/>
      <protection/>
    </xf>
    <xf numFmtId="38" fontId="2" fillId="0" borderId="5" xfId="19" applyNumberFormat="1" applyFont="1" applyBorder="1">
      <alignment/>
      <protection/>
    </xf>
    <xf numFmtId="37" fontId="1" fillId="0" borderId="6" xfId="20" applyFont="1" applyBorder="1" applyAlignment="1" quotePrefix="1">
      <alignment horizontal="left"/>
      <protection/>
    </xf>
    <xf numFmtId="38" fontId="1" fillId="0" borderId="2" xfId="19" applyNumberFormat="1" applyFont="1" applyBorder="1">
      <alignment/>
      <protection/>
    </xf>
    <xf numFmtId="38" fontId="2" fillId="0" borderId="3" xfId="15" applyNumberFormat="1" applyFont="1" applyBorder="1" applyAlignment="1">
      <alignment/>
    </xf>
    <xf numFmtId="38" fontId="2" fillId="0" borderId="7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37" fontId="1" fillId="0" borderId="0" xfId="20" applyFont="1" applyBorder="1" applyAlignment="1">
      <alignment horizontal="left"/>
      <protection/>
    </xf>
    <xf numFmtId="38" fontId="1" fillId="0" borderId="0" xfId="15" applyNumberFormat="1" applyFont="1" applyBorder="1" applyAlignment="1">
      <alignment/>
    </xf>
    <xf numFmtId="0" fontId="1" fillId="0" borderId="0" xfId="19" applyFont="1" applyBorder="1">
      <alignment/>
      <protection/>
    </xf>
    <xf numFmtId="37" fontId="1" fillId="0" borderId="8" xfId="20" applyFont="1" applyBorder="1" applyAlignment="1" quotePrefix="1">
      <alignment horizontal="left"/>
      <protection/>
    </xf>
    <xf numFmtId="38" fontId="1" fillId="0" borderId="1" xfId="15" applyNumberFormat="1" applyFont="1" applyBorder="1" applyAlignment="1">
      <alignment horizontal="right"/>
    </xf>
    <xf numFmtId="38" fontId="1" fillId="0" borderId="1" xfId="15" applyNumberFormat="1" applyFont="1" applyFill="1" applyBorder="1" applyAlignment="1">
      <alignment horizontal="right"/>
    </xf>
    <xf numFmtId="37" fontId="2" fillId="0" borderId="0" xfId="20" applyFont="1">
      <alignment/>
      <protection/>
    </xf>
    <xf numFmtId="37" fontId="1" fillId="0" borderId="0" xfId="20" applyFont="1" applyAlignment="1">
      <alignment horizontal="left"/>
      <protection/>
    </xf>
    <xf numFmtId="37" fontId="6" fillId="0" borderId="0" xfId="20" applyFont="1" applyBorder="1" applyAlignment="1">
      <alignment horizontal="left"/>
      <protection/>
    </xf>
    <xf numFmtId="38" fontId="2" fillId="0" borderId="0" xfId="20" applyNumberFormat="1" applyFont="1" applyBorder="1">
      <alignment/>
      <protection/>
    </xf>
    <xf numFmtId="38" fontId="2" fillId="0" borderId="0" xfId="19" applyNumberFormat="1" applyFont="1">
      <alignment/>
      <protection/>
    </xf>
    <xf numFmtId="37" fontId="6" fillId="0" borderId="0" xfId="20" applyFont="1" applyBorder="1" applyAlignment="1">
      <alignment horizontal="left" vertical="top"/>
      <protection/>
    </xf>
    <xf numFmtId="38" fontId="2" fillId="0" borderId="0" xfId="19" applyNumberFormat="1" applyFont="1" applyAlignment="1">
      <alignment horizontal="centerContinuous" wrapText="1"/>
      <protection/>
    </xf>
    <xf numFmtId="0" fontId="6" fillId="0" borderId="0" xfId="19" applyFont="1" applyAlignment="1">
      <alignment horizontal="left"/>
      <protection/>
    </xf>
    <xf numFmtId="38" fontId="2" fillId="0" borderId="0" xfId="20" applyNumberFormat="1" applyFont="1" applyBorder="1" applyAlignment="1">
      <alignment horizontal="left" vertical="top"/>
      <protection/>
    </xf>
    <xf numFmtId="0" fontId="2" fillId="0" borderId="0" xfId="19" applyFont="1" applyAlignment="1">
      <alignment horizontal="right"/>
      <protection/>
    </xf>
    <xf numFmtId="0" fontId="6" fillId="0" borderId="0" xfId="19" applyFont="1" applyAlignment="1" quotePrefix="1">
      <alignment horizontal="left"/>
      <protection/>
    </xf>
    <xf numFmtId="38" fontId="2" fillId="0" borderId="0" xfId="19" applyNumberFormat="1" applyFont="1" applyAlignment="1">
      <alignment horizontal="right"/>
      <protection/>
    </xf>
    <xf numFmtId="38" fontId="2" fillId="0" borderId="0" xfId="19" applyNumberFormat="1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2000budforms" xfId="19"/>
    <cellStyle name="Normal_AIRPLAN.XL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7\2007%20Proposed\Transit%20Now%2011-08-06%20#3%20Revised%20#4%2007FORM5vCF07P005%20TR%20NOW%20Revised%20Static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5- PTF diff frm TR 06 Adop"/>
      <sheetName val="Form5- Op diff frmTR 06 Adop"/>
      <sheetName val="Form5- Cap diff frm TR 06 Adop"/>
      <sheetName val="Form5-RFRF diff frm 06 TR Adop"/>
      <sheetName val="Form5- PTF diff 07 EX Prop"/>
      <sheetName val="Form5- Op diff 07 EX Oper"/>
      <sheetName val="Form5- Cap diff 07 EX Prop"/>
      <sheetName val="Form5-RFRF diff 07 EX Prop"/>
      <sheetName val="Data -CF07P005 TR NOW"/>
      <sheetName val="Form5FinPlan"/>
      <sheetName val="Form5- PTF"/>
      <sheetName val="Form5- Operating"/>
      <sheetName val="Form5- Capital"/>
      <sheetName val="Form5-RFRF"/>
      <sheetName val="Form5-CBL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78">
          <cell r="C78">
            <v>25170.27933999989</v>
          </cell>
        </row>
        <row r="79">
          <cell r="C79">
            <v>0</v>
          </cell>
        </row>
        <row r="81">
          <cell r="A81" t="str">
            <v>  Fares</v>
          </cell>
          <cell r="C81">
            <v>72149.57291</v>
          </cell>
        </row>
        <row r="82">
          <cell r="A82" t="str">
            <v>  Other Operations Revenue</v>
          </cell>
          <cell r="C82">
            <v>12516.2591</v>
          </cell>
        </row>
        <row r="83">
          <cell r="A83" t="str">
            <v>  Sales Tax </v>
          </cell>
          <cell r="C83">
            <v>251641.05989124998</v>
          </cell>
        </row>
        <row r="84">
          <cell r="A84" t="str">
            <v>  Motor Vehicle Excise Tax</v>
          </cell>
          <cell r="C84">
            <v>0</v>
          </cell>
        </row>
        <row r="85">
          <cell r="A85" t="str">
            <v>  State Interim Financing</v>
          </cell>
          <cell r="C85">
            <v>0</v>
          </cell>
        </row>
        <row r="86">
          <cell r="A86" t="str">
            <v>  FTA Section 9 (Operating)</v>
          </cell>
          <cell r="C86">
            <v>0</v>
          </cell>
        </row>
        <row r="87">
          <cell r="A87" t="str">
            <v>  Payments from ST; Roads, Fleet, Airport</v>
          </cell>
          <cell r="C87">
            <v>30635.851270000003</v>
          </cell>
        </row>
        <row r="88">
          <cell r="A88" t="str">
            <v>  Interest</v>
          </cell>
          <cell r="C88">
            <v>628.29841</v>
          </cell>
        </row>
        <row r="89">
          <cell r="A89" t="str">
            <v>  Miscellaneous</v>
          </cell>
        </row>
        <row r="93">
          <cell r="C93">
            <v>73817</v>
          </cell>
        </row>
        <row r="102">
          <cell r="A102" t="str">
            <v>  Transit </v>
          </cell>
          <cell r="C102">
            <v>-428033.68266</v>
          </cell>
        </row>
        <row r="103">
          <cell r="A103" t="str">
            <v>  Transportation Administration</v>
          </cell>
          <cell r="C103">
            <v>-4671.42072</v>
          </cell>
        </row>
        <row r="104">
          <cell r="A104" t="str">
            <v>  Transportation Planning</v>
          </cell>
          <cell r="C104">
            <v>0</v>
          </cell>
        </row>
        <row r="109">
          <cell r="C109">
            <v>-432705.10338</v>
          </cell>
        </row>
        <row r="116">
          <cell r="C1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40.7109375" style="58" customWidth="1"/>
    <col min="2" max="2" width="11.8515625" style="60" hidden="1" customWidth="1"/>
    <col min="3" max="3" width="11.8515625" style="60" customWidth="1"/>
    <col min="4" max="5" width="11.8515625" style="61" customWidth="1"/>
    <col min="6" max="8" width="11.8515625" style="53" customWidth="1"/>
    <col min="9" max="16384" width="8.28125" style="15" customWidth="1"/>
  </cols>
  <sheetData>
    <row r="1" spans="1:8" s="4" customFormat="1" ht="15.75">
      <c r="A1" s="1" t="s">
        <v>0</v>
      </c>
      <c r="B1" s="2"/>
      <c r="C1" s="2"/>
      <c r="D1" s="3"/>
      <c r="E1" s="2"/>
      <c r="F1" s="2"/>
      <c r="G1" s="2"/>
      <c r="H1" s="2"/>
    </row>
    <row r="2" spans="1:8" s="8" customFormat="1" ht="18.75">
      <c r="A2" s="5" t="s">
        <v>1</v>
      </c>
      <c r="B2" s="6"/>
      <c r="C2" s="6"/>
      <c r="D2" s="7"/>
      <c r="E2" s="6"/>
      <c r="F2" s="6"/>
      <c r="G2" s="6"/>
      <c r="H2" s="6"/>
    </row>
    <row r="3" spans="1:8" s="12" customFormat="1" ht="18.75">
      <c r="A3" s="9" t="s">
        <v>2</v>
      </c>
      <c r="B3" s="10"/>
      <c r="C3" s="10"/>
      <c r="D3" s="11"/>
      <c r="E3" s="10"/>
      <c r="F3" s="10"/>
      <c r="G3" s="10"/>
      <c r="H3" s="10"/>
    </row>
    <row r="4" spans="1:8" s="4" customFormat="1" ht="15.75">
      <c r="A4" s="1" t="s">
        <v>3</v>
      </c>
      <c r="B4" s="2"/>
      <c r="C4" s="2"/>
      <c r="D4" s="3"/>
      <c r="E4" s="2"/>
      <c r="F4" s="2"/>
      <c r="G4" s="2"/>
      <c r="H4" s="2"/>
    </row>
    <row r="5" spans="1:8" ht="18.75">
      <c r="A5" s="13" t="s">
        <v>4</v>
      </c>
      <c r="B5" s="14"/>
      <c r="C5" s="14"/>
      <c r="D5" s="14"/>
      <c r="E5" s="14"/>
      <c r="F5" s="14"/>
      <c r="G5" s="14"/>
      <c r="H5" s="14"/>
    </row>
    <row r="6" spans="1:8" s="18" customFormat="1" ht="50.25">
      <c r="A6" s="16" t="s">
        <v>5</v>
      </c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11</v>
      </c>
      <c r="H6" s="17" t="s">
        <v>12</v>
      </c>
    </row>
    <row r="7" spans="1:8" s="21" customFormat="1" ht="15.75">
      <c r="A7" s="19" t="s">
        <v>13</v>
      </c>
      <c r="B7" s="20">
        <f>+'[1]Data -CF07P005 TR NOW'!C78+'[1]Data -CF07P005 TR NOW'!C79</f>
        <v>25170.27933999989</v>
      </c>
      <c r="C7" s="20">
        <v>25170.27933999989</v>
      </c>
      <c r="D7" s="20">
        <v>38296.5379577892</v>
      </c>
      <c r="E7" s="20">
        <v>31086.592296250034</v>
      </c>
      <c r="F7" s="20">
        <v>45672.50375247683</v>
      </c>
      <c r="G7" s="20">
        <v>41900.27874055502</v>
      </c>
      <c r="H7" s="20">
        <v>44304.43268618002</v>
      </c>
    </row>
    <row r="8" spans="1:8" ht="15.75">
      <c r="A8" s="22" t="s">
        <v>14</v>
      </c>
      <c r="B8" s="23"/>
      <c r="C8" s="23"/>
      <c r="D8" s="23"/>
      <c r="E8" s="23"/>
      <c r="F8" s="23"/>
      <c r="G8" s="23"/>
      <c r="H8" s="23"/>
    </row>
    <row r="9" spans="1:8" ht="15.75">
      <c r="A9" s="24" t="str">
        <f>+'[1]Data -CF07P005 TR NOW'!A81</f>
        <v>  Fares</v>
      </c>
      <c r="B9" s="25">
        <f>+'[1]Data -CF07P005 TR NOW'!C81</f>
        <v>72149.57291</v>
      </c>
      <c r="C9" s="26">
        <v>72149.57291</v>
      </c>
      <c r="D9" s="26">
        <v>71065.769</v>
      </c>
      <c r="E9" s="26">
        <v>73013.376</v>
      </c>
      <c r="F9" s="26">
        <v>73668.045</v>
      </c>
      <c r="G9" s="26">
        <v>87526.361</v>
      </c>
      <c r="H9" s="26">
        <v>91680.813</v>
      </c>
    </row>
    <row r="10" spans="1:8" ht="15.75">
      <c r="A10" s="24" t="str">
        <f>+'[1]Data -CF07P005 TR NOW'!A82</f>
        <v>  Other Operations Revenue</v>
      </c>
      <c r="B10" s="25">
        <f>+'[1]Data -CF07P005 TR NOW'!C82</f>
        <v>12516.2591</v>
      </c>
      <c r="C10" s="26">
        <v>12516.2591</v>
      </c>
      <c r="D10" s="26">
        <v>11686.868248371175</v>
      </c>
      <c r="E10" s="26">
        <v>13523.508969331851</v>
      </c>
      <c r="F10" s="26">
        <v>14516.188922451143</v>
      </c>
      <c r="G10" s="26">
        <v>15632.106815653471</v>
      </c>
      <c r="H10" s="26">
        <v>18288.083596385666</v>
      </c>
    </row>
    <row r="11" spans="1:8" ht="15.75">
      <c r="A11" s="24" t="str">
        <f>+'[1]Data -CF07P005 TR NOW'!A83</f>
        <v>  Sales Tax </v>
      </c>
      <c r="B11" s="25">
        <f>+'[1]Data -CF07P005 TR NOW'!C83</f>
        <v>251641.05989124998</v>
      </c>
      <c r="C11" s="26">
        <v>251641.05989124998</v>
      </c>
      <c r="D11" s="26">
        <v>266815.907</v>
      </c>
      <c r="E11" s="26">
        <v>271092.913</v>
      </c>
      <c r="F11" s="26">
        <v>307875.422</v>
      </c>
      <c r="G11" s="26">
        <v>342125.516</v>
      </c>
      <c r="H11" s="26">
        <v>361831.946</v>
      </c>
    </row>
    <row r="12" spans="1:8" ht="15.75" hidden="1">
      <c r="A12" s="24" t="str">
        <f>+'[1]Data -CF07P005 TR NOW'!A84</f>
        <v>  Motor Vehicle Excise Tax</v>
      </c>
      <c r="B12" s="25">
        <f>+'[1]Data -CF07P005 TR NOW'!C84</f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</row>
    <row r="13" spans="1:8" ht="15.75" hidden="1">
      <c r="A13" s="24" t="str">
        <f>+'[1]Data -CF07P005 TR NOW'!A85</f>
        <v>  State Interim Financing</v>
      </c>
      <c r="B13" s="25">
        <f>+'[1]Data -CF07P005 TR NOW'!C85</f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</row>
    <row r="14" spans="1:8" ht="15.75" hidden="1">
      <c r="A14" s="24" t="str">
        <f>+'[1]Data -CF07P005 TR NOW'!A86</f>
        <v>  FTA Section 9 (Operating)</v>
      </c>
      <c r="B14" s="25">
        <f>+'[1]Data -CF07P005 TR NOW'!C86</f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</row>
    <row r="15" spans="1:8" ht="15.75">
      <c r="A15" s="24" t="str">
        <f>+'[1]Data -CF07P005 TR NOW'!A87</f>
        <v>  Payments from ST; Roads, Fleet, Airport</v>
      </c>
      <c r="B15" s="25">
        <f>+'[1]Data -CF07P005 TR NOW'!C87</f>
        <v>30635.851270000003</v>
      </c>
      <c r="C15" s="26">
        <v>30635.851270000003</v>
      </c>
      <c r="D15" s="26">
        <v>39474.585000000014</v>
      </c>
      <c r="E15" s="26">
        <v>41107.971</v>
      </c>
      <c r="F15" s="26">
        <v>43143.02916523307</v>
      </c>
      <c r="G15" s="26">
        <v>46780.15919311181</v>
      </c>
      <c r="H15" s="26">
        <v>49066.75550291516</v>
      </c>
    </row>
    <row r="16" spans="1:8" ht="15.75">
      <c r="A16" s="24" t="str">
        <f>+'[1]Data -CF07P005 TR NOW'!A88</f>
        <v>  Interest</v>
      </c>
      <c r="B16" s="25">
        <f>+'[1]Data -CF07P005 TR NOW'!C88</f>
        <v>628.29841</v>
      </c>
      <c r="C16" s="26">
        <v>628.29841</v>
      </c>
      <c r="D16" s="26">
        <v>1204.6356342548906</v>
      </c>
      <c r="E16" s="26">
        <v>1204.6356342548906</v>
      </c>
      <c r="F16" s="26">
        <v>1966.794</v>
      </c>
      <c r="G16" s="26">
        <v>2009.243456580504</v>
      </c>
      <c r="H16" s="26">
        <v>2121.0943355727713</v>
      </c>
    </row>
    <row r="17" spans="1:8" ht="15.75">
      <c r="A17" s="24" t="str">
        <f>+'[1]Data -CF07P005 TR NOW'!A89</f>
        <v>  Miscellaneous</v>
      </c>
      <c r="B17" s="25"/>
      <c r="C17" s="26">
        <v>7833.509279999999</v>
      </c>
      <c r="D17" s="26">
        <v>9052.022208096</v>
      </c>
      <c r="E17" s="26">
        <v>10962.80504264</v>
      </c>
      <c r="F17" s="26">
        <v>12015.88633039392</v>
      </c>
      <c r="G17" s="26">
        <v>12076.85333068495</v>
      </c>
      <c r="H17" s="26">
        <v>12038.105983744128</v>
      </c>
    </row>
    <row r="18" spans="1:8" s="21" customFormat="1" ht="15.75">
      <c r="A18" s="27" t="s">
        <v>15</v>
      </c>
      <c r="B18" s="20">
        <f>SUM(B9:B16)</f>
        <v>367571.04158124997</v>
      </c>
      <c r="C18" s="20">
        <v>375404.55086124997</v>
      </c>
      <c r="D18" s="20">
        <v>399299.78709072206</v>
      </c>
      <c r="E18" s="20">
        <v>410905.2096462268</v>
      </c>
      <c r="F18" s="20">
        <v>453185.36541807815</v>
      </c>
      <c r="G18" s="20">
        <v>506150.23979603074</v>
      </c>
      <c r="H18" s="20">
        <v>535026.7984186177</v>
      </c>
    </row>
    <row r="19" spans="1:8" ht="15.75">
      <c r="A19" s="22" t="s">
        <v>16</v>
      </c>
      <c r="B19" s="23"/>
      <c r="C19" s="28"/>
      <c r="D19" s="28"/>
      <c r="E19" s="28"/>
      <c r="F19" s="28"/>
      <c r="G19" s="28"/>
      <c r="H19" s="28"/>
    </row>
    <row r="20" spans="1:8" ht="15.75">
      <c r="A20" s="24" t="str">
        <f>+'[1]Data -CF07P005 TR NOW'!A102</f>
        <v>  Transit </v>
      </c>
      <c r="B20" s="25">
        <f>+'[1]Data -CF07P005 TR NOW'!C102</f>
        <v>-428033.68266</v>
      </c>
      <c r="C20" s="26">
        <v>-428033.68266</v>
      </c>
      <c r="D20" s="26">
        <v>-467000.945</v>
      </c>
      <c r="E20" s="26">
        <v>-468100.945</v>
      </c>
      <c r="F20" s="26">
        <v>-503824.236</v>
      </c>
      <c r="G20" s="26">
        <v>-534098.1439901876</v>
      </c>
      <c r="H20" s="26">
        <v>-562883.0992788795</v>
      </c>
    </row>
    <row r="21" spans="1:8" ht="15.75">
      <c r="A21" s="24" t="str">
        <f>+'[1]Data -CF07P005 TR NOW'!A103</f>
        <v>  Transportation Administration</v>
      </c>
      <c r="B21" s="25">
        <f>+'[1]Data -CF07P005 TR NOW'!C103</f>
        <v>-4671.42072</v>
      </c>
      <c r="C21" s="26">
        <v>-4671.42072</v>
      </c>
      <c r="D21" s="26">
        <v>-5156.736</v>
      </c>
      <c r="E21" s="26">
        <v>-5156.736</v>
      </c>
      <c r="F21" s="26">
        <v>-5897.421</v>
      </c>
      <c r="G21" s="26">
        <v>-6062.548788</v>
      </c>
      <c r="H21" s="26">
        <v>-6232.300154064</v>
      </c>
    </row>
    <row r="22" spans="1:8" ht="15.75" hidden="1">
      <c r="A22" s="24" t="str">
        <f>+'[1]Data -CF07P005 TR NOW'!A104</f>
        <v>  Transportation Planning</v>
      </c>
      <c r="B22" s="25">
        <f>+'[1]Data -CF07P005 TR NOW'!C104</f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</row>
    <row r="23" spans="1:8" s="21" customFormat="1" ht="15.75">
      <c r="A23" s="19" t="s">
        <v>17</v>
      </c>
      <c r="B23" s="20">
        <f>SUM(B20:B22)</f>
        <v>-432705.10338</v>
      </c>
      <c r="C23" s="20">
        <v>-432705.10338</v>
      </c>
      <c r="D23" s="20">
        <v>-472157.681</v>
      </c>
      <c r="E23" s="20">
        <v>-473257.681</v>
      </c>
      <c r="F23" s="20">
        <v>-509721.65699999995</v>
      </c>
      <c r="G23" s="20">
        <v>-540160.6927781876</v>
      </c>
      <c r="H23" s="20">
        <v>-569115.3994329434</v>
      </c>
    </row>
    <row r="24" spans="1:8" s="21" customFormat="1" ht="15.75">
      <c r="A24" s="29" t="s">
        <v>18</v>
      </c>
      <c r="B24" s="30"/>
      <c r="C24" s="31"/>
      <c r="D24" s="31">
        <v>4721.57681</v>
      </c>
      <c r="E24" s="31">
        <v>4732.57681</v>
      </c>
      <c r="F24" s="31">
        <v>5097.21657</v>
      </c>
      <c r="G24" s="31">
        <v>5401.606927781876</v>
      </c>
      <c r="H24" s="31">
        <v>5691.153994329435</v>
      </c>
    </row>
    <row r="25" spans="1:8" ht="15.75">
      <c r="A25" s="32" t="s">
        <v>19</v>
      </c>
      <c r="B25" s="33" t="s">
        <v>20</v>
      </c>
      <c r="C25" s="34"/>
      <c r="D25" s="34"/>
      <c r="E25" s="34"/>
      <c r="F25" s="34"/>
      <c r="G25" s="34"/>
      <c r="H25" s="34"/>
    </row>
    <row r="26" spans="1:8" ht="15.75">
      <c r="A26" s="24" t="s">
        <v>21</v>
      </c>
      <c r="B26" s="35">
        <v>3448</v>
      </c>
      <c r="C26" s="36">
        <v>-10600.134524999841</v>
      </c>
      <c r="D26" s="36"/>
      <c r="E26" s="36"/>
      <c r="F26" s="36"/>
      <c r="G26" s="36"/>
      <c r="H26" s="36"/>
    </row>
    <row r="27" spans="1:8" ht="15.75">
      <c r="A27" s="24" t="s">
        <v>22</v>
      </c>
      <c r="B27" s="25">
        <f>+'[1]Data -CF07P005 TR NOW'!C93</f>
        <v>73817</v>
      </c>
      <c r="C27" s="26">
        <v>73817</v>
      </c>
      <c r="D27" s="26">
        <v>72205.806</v>
      </c>
      <c r="E27" s="26">
        <v>72205.806</v>
      </c>
      <c r="F27" s="26">
        <v>47666.85</v>
      </c>
      <c r="G27" s="26">
        <v>31013</v>
      </c>
      <c r="H27" s="26">
        <v>30781</v>
      </c>
    </row>
    <row r="28" spans="1:8" s="21" customFormat="1" ht="15.75">
      <c r="A28" s="37" t="s">
        <v>23</v>
      </c>
      <c r="B28" s="38">
        <f>SUM(B26:B27)</f>
        <v>77265</v>
      </c>
      <c r="C28" s="38">
        <v>63216.86547500016</v>
      </c>
      <c r="D28" s="38">
        <v>72205.806</v>
      </c>
      <c r="E28" s="38">
        <v>72205.806</v>
      </c>
      <c r="F28" s="38">
        <v>47666.85</v>
      </c>
      <c r="G28" s="38">
        <v>31013</v>
      </c>
      <c r="H28" s="38">
        <v>30781</v>
      </c>
    </row>
    <row r="29" spans="1:8" s="21" customFormat="1" ht="15.75">
      <c r="A29" s="37" t="s">
        <v>24</v>
      </c>
      <c r="B29" s="38">
        <f>B7+B18+B23+B24+B28</f>
        <v>37301.21754124988</v>
      </c>
      <c r="C29" s="38">
        <v>31086.592296250034</v>
      </c>
      <c r="D29" s="38">
        <v>42366.02685851128</v>
      </c>
      <c r="E29" s="38">
        <v>45672.50375247684</v>
      </c>
      <c r="F29" s="38">
        <v>41900.27874055502</v>
      </c>
      <c r="G29" s="38">
        <v>44304.43268618004</v>
      </c>
      <c r="H29" s="38">
        <v>46687.98566618368</v>
      </c>
    </row>
    <row r="30" spans="1:8" ht="15.75">
      <c r="A30" s="22" t="s">
        <v>25</v>
      </c>
      <c r="B30" s="39"/>
      <c r="C30" s="40"/>
      <c r="D30" s="40"/>
      <c r="E30" s="40"/>
      <c r="F30" s="40"/>
      <c r="G30" s="40"/>
      <c r="H30" s="23"/>
    </row>
    <row r="31" spans="1:8" ht="15.75">
      <c r="A31" s="24" t="s">
        <v>26</v>
      </c>
      <c r="B31" s="41">
        <f>ROUND(+'[1]Data -CF07P005 TR NOW'!C109*-0.082,0)</f>
        <v>35482</v>
      </c>
      <c r="C31" s="28">
        <v>31086.592296250034</v>
      </c>
      <c r="D31" s="28">
        <v>38799.99999999994</v>
      </c>
      <c r="E31" s="28">
        <v>38900</v>
      </c>
      <c r="F31" s="28">
        <v>41900.27874055502</v>
      </c>
      <c r="G31" s="28">
        <v>44304.43268618004</v>
      </c>
      <c r="H31" s="39">
        <v>46687.98566618368</v>
      </c>
    </row>
    <row r="32" spans="1:8" ht="15.75">
      <c r="A32" s="24" t="s">
        <v>27</v>
      </c>
      <c r="B32" s="41">
        <f>+'[1]Data -CF07P005 TR NOW'!C116</f>
        <v>0</v>
      </c>
      <c r="C32" s="28"/>
      <c r="D32" s="28">
        <v>3566.026858511337</v>
      </c>
      <c r="E32" s="28">
        <v>6772.503752476827</v>
      </c>
      <c r="F32" s="28"/>
      <c r="G32" s="28"/>
      <c r="H32" s="39"/>
    </row>
    <row r="33" spans="1:8" s="21" customFormat="1" ht="15.75">
      <c r="A33" s="27" t="s">
        <v>28</v>
      </c>
      <c r="B33" s="42">
        <f>SUM(B31:B32)</f>
        <v>35482</v>
      </c>
      <c r="C33" s="20">
        <v>31086.592296250034</v>
      </c>
      <c r="D33" s="20">
        <v>42366.02685851128</v>
      </c>
      <c r="E33" s="20">
        <v>45672.50375247684</v>
      </c>
      <c r="F33" s="20">
        <v>41900.27874055502</v>
      </c>
      <c r="G33" s="20">
        <v>44304.43268618004</v>
      </c>
      <c r="H33" s="20">
        <v>46687.98566618368</v>
      </c>
    </row>
    <row r="34" spans="1:8" s="21" customFormat="1" ht="15.75">
      <c r="A34" s="37" t="s">
        <v>29</v>
      </c>
      <c r="B34" s="38">
        <f>+B29-B33</f>
        <v>1819.2175412498764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</row>
    <row r="35" spans="1:8" s="45" customFormat="1" ht="15.75">
      <c r="A35" s="43"/>
      <c r="B35" s="44"/>
      <c r="C35" s="44"/>
      <c r="D35" s="44"/>
      <c r="E35" s="44"/>
      <c r="F35" s="44"/>
      <c r="G35" s="44"/>
      <c r="H35" s="44"/>
    </row>
    <row r="36" spans="1:8" s="21" customFormat="1" ht="18.75">
      <c r="A36" s="46" t="s">
        <v>30</v>
      </c>
      <c r="B36" s="47">
        <f>-B23*0.082</f>
        <v>35481.81847716</v>
      </c>
      <c r="C36" s="47">
        <v>35568.359497836</v>
      </c>
      <c r="D36" s="47">
        <v>38811.361378199996</v>
      </c>
      <c r="E36" s="48">
        <v>38901.781378199994</v>
      </c>
      <c r="F36" s="47">
        <v>41899.120205399995</v>
      </c>
      <c r="G36" s="47">
        <v>44401.20894636701</v>
      </c>
      <c r="H36" s="47">
        <v>46781.28583338795</v>
      </c>
    </row>
    <row r="37" spans="1:8" ht="15.75">
      <c r="A37" s="49"/>
      <c r="B37" s="14"/>
      <c r="C37" s="14"/>
      <c r="D37" s="14" t="s">
        <v>20</v>
      </c>
      <c r="E37" s="14"/>
      <c r="F37" s="14"/>
      <c r="G37" s="14"/>
      <c r="H37" s="14"/>
    </row>
    <row r="38" spans="1:8" ht="15.75">
      <c r="A38" s="50" t="s">
        <v>31</v>
      </c>
      <c r="B38" s="14"/>
      <c r="C38" s="14" t="s">
        <v>20</v>
      </c>
      <c r="D38" s="14" t="s">
        <v>20</v>
      </c>
      <c r="E38" s="14"/>
      <c r="F38" s="14" t="s">
        <v>20</v>
      </c>
      <c r="G38" s="14" t="s">
        <v>20</v>
      </c>
      <c r="H38" s="14" t="s">
        <v>20</v>
      </c>
    </row>
    <row r="39" spans="1:5" ht="18.75">
      <c r="A39" s="51" t="s">
        <v>32</v>
      </c>
      <c r="B39" s="52"/>
      <c r="C39" s="52"/>
      <c r="D39" s="53"/>
      <c r="E39" s="52"/>
    </row>
    <row r="40" spans="1:8" ht="18.75">
      <c r="A40" s="54" t="s">
        <v>33</v>
      </c>
      <c r="B40" s="52"/>
      <c r="C40" s="52"/>
      <c r="D40" s="53"/>
      <c r="E40" s="52"/>
      <c r="F40" s="52"/>
      <c r="G40" s="14"/>
      <c r="H40" s="14"/>
    </row>
    <row r="41" spans="1:8" ht="18.75">
      <c r="A41" s="54" t="s">
        <v>34</v>
      </c>
      <c r="B41" s="2"/>
      <c r="C41" s="2"/>
      <c r="D41" s="55"/>
      <c r="E41" s="2"/>
      <c r="F41" s="52"/>
      <c r="G41" s="14"/>
      <c r="H41" s="14"/>
    </row>
    <row r="42" spans="1:8" ht="18.75">
      <c r="A42" s="56" t="s">
        <v>35</v>
      </c>
      <c r="B42" s="57"/>
      <c r="C42" s="57"/>
      <c r="D42" s="53"/>
      <c r="E42" s="52"/>
      <c r="G42" s="14"/>
      <c r="H42" s="14"/>
    </row>
    <row r="43" spans="2:8" ht="18.75">
      <c r="B43" s="59" t="s">
        <v>36</v>
      </c>
      <c r="C43" s="14"/>
      <c r="D43" s="53"/>
      <c r="E43" s="14"/>
      <c r="F43" s="14"/>
      <c r="G43" s="14"/>
      <c r="H43" s="14"/>
    </row>
    <row r="46" spans="6:8" ht="15.75">
      <c r="F46" s="61"/>
      <c r="G46" s="61"/>
      <c r="H46" s="61"/>
    </row>
  </sheetData>
  <printOptions/>
  <pageMargins left="0.75" right="0.75" top="1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kennisl</dc:creator>
  <cp:keywords/>
  <dc:description/>
  <cp:lastModifiedBy>Allende-Foss, Angel</cp:lastModifiedBy>
  <cp:lastPrinted>2006-11-09T16:25:35Z</cp:lastPrinted>
  <dcterms:created xsi:type="dcterms:W3CDTF">2006-11-09T15:38:58Z</dcterms:created>
  <dcterms:modified xsi:type="dcterms:W3CDTF">2006-11-13T17:02:51Z</dcterms:modified>
  <cp:category/>
  <cp:version/>
  <cp:contentType/>
  <cp:contentStatus/>
</cp:coreProperties>
</file>