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<sst xmlns="http://schemas.openxmlformats.org/spreadsheetml/2006/main" count="51" uniqueCount="50">
  <si>
    <t>Non-CX Financial Plan</t>
  </si>
  <si>
    <t>Fund Name:  Local SWM Services</t>
  </si>
  <si>
    <t>Fund Number: 1211</t>
  </si>
  <si>
    <t>4th Qtr Omnibus</t>
  </si>
  <si>
    <t>Prepared by:  Steve Oien</t>
  </si>
  <si>
    <t>Date Prepared:  October 30, 2008</t>
  </si>
  <si>
    <t>Category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</si>
  <si>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</si>
  <si>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</si>
  <si>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</si>
  <si>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</si>
  <si>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</si>
  <si>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</si>
  <si>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</si>
  <si>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</si>
  <si>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>SWM Fee</t>
  </si>
  <si>
    <t>Benson Hill annexation revenue impact</t>
  </si>
  <si>
    <t>Current Expense</t>
  </si>
  <si>
    <t>Other Revenues</t>
  </si>
  <si>
    <r>
      <t xml:space="preserve">Revenues for selected carryovers; downward revision of interest earnings.  </t>
    </r>
    <r>
      <rPr>
        <b/>
        <sz val="8"/>
        <rFont val="Times New Roman"/>
        <family val="1"/>
      </rPr>
      <t>Includes 4th Qtr Omnibus EPA grant of $228,219.</t>
    </r>
  </si>
  <si>
    <t>Total Revenues</t>
  </si>
  <si>
    <t>Expenditures</t>
  </si>
  <si>
    <t>Operating Expenditures</t>
  </si>
  <si>
    <t>Estimated underexpenditures</t>
  </si>
  <si>
    <t>CIP Pay-As-You-Go</t>
  </si>
  <si>
    <t>CIP Debt Service</t>
  </si>
  <si>
    <t>$447,500 decrease in PAYG included in Benson Hill Ordinance</t>
  </si>
  <si>
    <t>Encumbrance Carryover Request</t>
  </si>
  <si>
    <t>Carryover</t>
  </si>
  <si>
    <t>Benson Hill Annexation Ordinance</t>
  </si>
  <si>
    <t>Supplemental Ordinance</t>
  </si>
  <si>
    <t>Omnibus Request</t>
  </si>
  <si>
    <t>EPA grant.</t>
  </si>
  <si>
    <t>Total Expenditures</t>
  </si>
  <si>
    <t>Estimated Underexpenditures</t>
  </si>
  <si>
    <t>Other Fund Transactions</t>
  </si>
  <si>
    <t>Impaired Investment GAAP Entry 3/</t>
  </si>
  <si>
    <t>Total Other Fund Transactions</t>
  </si>
  <si>
    <t>Ending Fund Balance</t>
  </si>
  <si>
    <t>Designations and Reserves</t>
  </si>
  <si>
    <t>Reserve for Carryforward</t>
  </si>
  <si>
    <t>Total Designations and Reserves</t>
  </si>
  <si>
    <t>Ending Undesignated Fund Balance</t>
  </si>
  <si>
    <t>Target Fund Balance 4/</t>
  </si>
  <si>
    <t>Financial Plan Notes:</t>
  </si>
  <si>
    <r>
      <t>1</t>
    </r>
    <r>
      <rPr>
        <sz val="10"/>
        <rFont val="Times New Roman"/>
        <family val="1"/>
      </rPr>
      <t xml:space="preserve"> Actuals are from 2007 prelim CAFR figures from KC Finance.  Impaired Envestment figure from KC Finance.</t>
    </r>
  </si>
  <si>
    <r>
      <t>2</t>
    </r>
    <r>
      <rPr>
        <sz val="10"/>
        <rFont val="Times New Roman"/>
        <family val="1"/>
      </rPr>
      <t xml:space="preserve"> Adopted is taken form 2008 adopted financial plan from KC OMB.</t>
    </r>
  </si>
  <si>
    <r>
      <t>3</t>
    </r>
    <r>
      <rPr>
        <sz val="10"/>
        <rFont val="Times New Roman"/>
        <family val="1"/>
      </rPr>
      <t xml:space="preserve"> This is from KC Finance Business and Operations divison.  It reflects GAAP entry for impaired investments. </t>
    </r>
  </si>
  <si>
    <r>
      <t>4</t>
    </r>
    <r>
      <rPr>
        <sz val="10"/>
        <rFont val="Times New Roman"/>
        <family val="1"/>
      </rPr>
      <t xml:space="preserve"> Minimum target fund balance is set by policy and is 5% of annual adopted SWM fee revenue estimate.</t>
    </r>
  </si>
  <si>
    <t>4th Qtr Supplemental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</si>
</sst>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6" xfId="19" applyFont="1" applyFill="1" applyBorder="1" applyAlignment="1">
      <alignment horizontal="center" wrapText="1"/>
      <protection/>
    </xf>
    <xf numFmtId="37" fontId="4" fillId="2" borderId="7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5" fillId="0" borderId="1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37" fontId="2" fillId="0" borderId="11" xfId="19" applyFont="1" applyFill="1" applyBorder="1" applyAlignment="1">
      <alignment horizontal="left"/>
      <protection/>
    </xf>
    <xf numFmtId="164" fontId="2" fillId="0" borderId="15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9" fillId="0" borderId="11" xfId="15" applyNumberFormat="1" applyFont="1" applyFill="1" applyBorder="1" applyAlignment="1">
      <alignment wrapText="1"/>
    </xf>
    <xf numFmtId="164" fontId="5" fillId="0" borderId="2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164" fontId="9" fillId="0" borderId="11" xfId="15" applyNumberFormat="1" applyFont="1" applyBorder="1" applyAlignment="1">
      <alignment wrapText="1"/>
    </xf>
    <xf numFmtId="164" fontId="2" fillId="0" borderId="12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9" fillId="3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>
      <alignment/>
    </xf>
    <xf numFmtId="164" fontId="2" fillId="3" borderId="4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 quotePrefix="1">
      <alignment/>
    </xf>
    <xf numFmtId="164" fontId="11" fillId="0" borderId="12" xfId="15" applyNumberFormat="1" applyFont="1" applyBorder="1" applyAlignment="1">
      <alignment/>
    </xf>
    <xf numFmtId="164" fontId="11" fillId="0" borderId="11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 quotePrefix="1">
      <alignment/>
    </xf>
    <xf numFmtId="164" fontId="11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11" fillId="0" borderId="1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37" fontId="12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1" fillId="0" borderId="11" xfId="15" applyNumberFormat="1" applyFont="1" applyBorder="1" applyAlignment="1">
      <alignment/>
    </xf>
    <xf numFmtId="37" fontId="4" fillId="0" borderId="16" xfId="19" applyFont="1" applyFill="1" applyBorder="1" applyAlignment="1" quotePrefix="1">
      <alignment horizontal="left"/>
      <protection/>
    </xf>
    <xf numFmtId="164" fontId="2" fillId="0" borderId="2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 horizontal="right"/>
    </xf>
    <xf numFmtId="164" fontId="11" fillId="0" borderId="1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11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37" fontId="13" fillId="0" borderId="0" xfId="19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19" applyFont="1" applyBorder="1">
      <alignment/>
      <protection/>
    </xf>
    <xf numFmtId="0" fontId="11" fillId="0" borderId="0" xfId="0" applyFont="1" applyBorder="1" applyAlignment="1">
      <alignment horizontal="center"/>
    </xf>
    <xf numFmtId="37" fontId="4" fillId="0" borderId="0" xfId="19" applyFont="1" applyBorder="1">
      <alignment/>
      <protection/>
    </xf>
    <xf numFmtId="37" fontId="2" fillId="0" borderId="0" xfId="19" applyFont="1" applyBorder="1">
      <alignment/>
      <protection/>
    </xf>
    <xf numFmtId="0" fontId="11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3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85" zoomScaleNormal="85" workbookViewId="0" topLeftCell="B1">
      <selection activeCell="G4" sqref="G4"/>
    </sheetView>
  </sheetViews>
  <sheetFormatPr defaultColWidth="9.140625" defaultRowHeight="12.75"/>
  <cols>
    <col min="1" max="1" width="43.7109375" style="110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5" t="s">
        <v>0</v>
      </c>
      <c r="B2" s="115"/>
      <c r="C2" s="115"/>
      <c r="D2" s="115"/>
      <c r="E2" s="115"/>
      <c r="F2" s="115"/>
      <c r="G2" s="115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49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 t="s">
        <v>11</v>
      </c>
      <c r="G7" s="26" t="s">
        <v>12</v>
      </c>
      <c r="H7" s="27"/>
    </row>
    <row r="8" spans="1:9" s="37" customFormat="1" ht="15.75">
      <c r="A8" s="29" t="s">
        <v>13</v>
      </c>
      <c r="B8" s="30">
        <v>1418884</v>
      </c>
      <c r="C8" s="31">
        <v>930670</v>
      </c>
      <c r="D8" s="31">
        <f>B32</f>
        <v>942837</v>
      </c>
      <c r="E8" s="32">
        <f>B32</f>
        <v>942837</v>
      </c>
      <c r="F8" s="33"/>
      <c r="G8" s="34"/>
      <c r="H8" s="35"/>
      <c r="I8" s="36"/>
    </row>
    <row r="9" spans="1:9" s="46" customFormat="1" ht="15.75">
      <c r="A9" s="38" t="s">
        <v>14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15</v>
      </c>
      <c r="B10" s="39">
        <v>20827997</v>
      </c>
      <c r="C10" s="40">
        <v>20270000</v>
      </c>
      <c r="D10" s="40">
        <v>20270000</v>
      </c>
      <c r="E10" s="40">
        <v>19606318</v>
      </c>
      <c r="F10" s="48">
        <f>+E10-C10</f>
        <v>-663682</v>
      </c>
      <c r="G10" s="49" t="s">
        <v>16</v>
      </c>
      <c r="H10" s="44"/>
      <c r="I10" s="45"/>
    </row>
    <row r="11" spans="1:9" s="46" customFormat="1" ht="15.75">
      <c r="A11" s="47" t="s">
        <v>17</v>
      </c>
      <c r="B11" s="39">
        <v>380268</v>
      </c>
      <c r="C11" s="40">
        <v>381682</v>
      </c>
      <c r="D11" s="40">
        <v>381682</v>
      </c>
      <c r="E11" s="40">
        <v>381682</v>
      </c>
      <c r="F11" s="48">
        <f>+E11-C11</f>
        <v>0</v>
      </c>
      <c r="G11" s="49"/>
      <c r="H11" s="44"/>
      <c r="I11" s="45"/>
    </row>
    <row r="12" spans="1:9" s="46" customFormat="1" ht="23.25">
      <c r="A12" s="47" t="s">
        <v>18</v>
      </c>
      <c r="B12" s="39">
        <v>1679329</v>
      </c>
      <c r="C12" s="40">
        <v>1936719</v>
      </c>
      <c r="D12" s="40">
        <v>1936719</v>
      </c>
      <c r="E12" s="40">
        <f>1974329+(228219*(1/12))</f>
        <v>1993347.25</v>
      </c>
      <c r="F12" s="48">
        <f>+E12-C12</f>
        <v>56628.25</v>
      </c>
      <c r="G12" s="50" t="s">
        <v>19</v>
      </c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/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20</v>
      </c>
      <c r="B17" s="30">
        <f>SUM(B9:B16)</f>
        <v>22887594</v>
      </c>
      <c r="C17" s="30">
        <f>SUM(C10:C16)</f>
        <v>22588401</v>
      </c>
      <c r="D17" s="30">
        <f>SUM(D10:D16)</f>
        <v>22588401</v>
      </c>
      <c r="E17" s="30">
        <f>SUM(E10:E16)</f>
        <v>21981347.25</v>
      </c>
      <c r="F17" s="30">
        <f>SUM(F10:F16)</f>
        <v>-607053.75</v>
      </c>
      <c r="G17" s="51"/>
      <c r="H17" s="35"/>
      <c r="I17" s="36"/>
    </row>
    <row r="18" spans="1:9" s="46" customFormat="1" ht="15.75">
      <c r="A18" s="38" t="s">
        <v>21</v>
      </c>
      <c r="B18" s="39"/>
      <c r="C18" s="40"/>
      <c r="D18" s="40"/>
      <c r="E18" s="52"/>
      <c r="F18" s="48"/>
      <c r="G18" s="53"/>
      <c r="H18" s="44"/>
      <c r="I18" s="45"/>
    </row>
    <row r="19" spans="1:9" s="46" customFormat="1" ht="15.75">
      <c r="A19" s="47" t="s">
        <v>22</v>
      </c>
      <c r="B19" s="39">
        <f>-23363641+6211166</f>
        <v>-17152475</v>
      </c>
      <c r="C19" s="40">
        <v>-17599701</v>
      </c>
      <c r="D19" s="40">
        <v>-17599701</v>
      </c>
      <c r="E19" s="40">
        <v>-16900411</v>
      </c>
      <c r="F19" s="48">
        <f aca="true" t="shared" si="0" ref="F19:F26">+E19-C19</f>
        <v>699290</v>
      </c>
      <c r="G19" s="54" t="s">
        <v>23</v>
      </c>
      <c r="H19" s="44"/>
      <c r="I19" s="45"/>
    </row>
    <row r="20" spans="1:9" s="46" customFormat="1" ht="15.75">
      <c r="A20" s="47" t="s">
        <v>24</v>
      </c>
      <c r="B20" s="39">
        <v>-4530522</v>
      </c>
      <c r="C20" s="40">
        <v>-3500522</v>
      </c>
      <c r="D20" s="40">
        <v>-3500522</v>
      </c>
      <c r="E20" s="40">
        <f>-3500522</f>
        <v>-3500522</v>
      </c>
      <c r="F20" s="48">
        <f t="shared" si="0"/>
        <v>0</v>
      </c>
      <c r="G20" s="54"/>
      <c r="H20" s="44"/>
      <c r="I20" s="45"/>
    </row>
    <row r="21" spans="1:9" s="46" customFormat="1" ht="15.75">
      <c r="A21" s="47" t="s">
        <v>25</v>
      </c>
      <c r="B21" s="39">
        <v>-1680644</v>
      </c>
      <c r="C21" s="40">
        <v>-1669701</v>
      </c>
      <c r="D21" s="40">
        <v>-1669701</v>
      </c>
      <c r="E21" s="40">
        <f>-1669701</f>
        <v>-1669701</v>
      </c>
      <c r="F21" s="48">
        <f t="shared" si="0"/>
        <v>0</v>
      </c>
      <c r="G21" s="54" t="s">
        <v>26</v>
      </c>
      <c r="H21" s="44"/>
      <c r="I21" s="45"/>
    </row>
    <row r="22" spans="1:9" s="46" customFormat="1" ht="15.75">
      <c r="A22" s="47" t="s">
        <v>27</v>
      </c>
      <c r="B22" s="39"/>
      <c r="C22" s="40"/>
      <c r="D22" s="40">
        <v>-183021</v>
      </c>
      <c r="E22" s="40">
        <v>-183021</v>
      </c>
      <c r="F22" s="48">
        <f t="shared" si="0"/>
        <v>-183021</v>
      </c>
      <c r="G22" s="54" t="s">
        <v>28</v>
      </c>
      <c r="H22" s="44"/>
      <c r="I22" s="45"/>
    </row>
    <row r="23" spans="1:9" s="46" customFormat="1" ht="15.75">
      <c r="A23" s="47" t="s">
        <v>29</v>
      </c>
      <c r="B23" s="39"/>
      <c r="C23" s="40"/>
      <c r="D23" s="40"/>
      <c r="E23" s="40">
        <v>663364</v>
      </c>
      <c r="F23" s="48">
        <f t="shared" si="0"/>
        <v>663364</v>
      </c>
      <c r="G23" s="54" t="s">
        <v>30</v>
      </c>
      <c r="H23" s="44"/>
      <c r="I23" s="45"/>
    </row>
    <row r="24" spans="1:9" s="46" customFormat="1" ht="15.75">
      <c r="A24" s="47" t="s">
        <v>31</v>
      </c>
      <c r="B24" s="39"/>
      <c r="C24" s="40"/>
      <c r="D24" s="40"/>
      <c r="E24" s="40">
        <v>-424755</v>
      </c>
      <c r="F24" s="48">
        <f t="shared" si="0"/>
        <v>-424755</v>
      </c>
      <c r="G24" s="54" t="s">
        <v>30</v>
      </c>
      <c r="H24" s="44"/>
      <c r="I24" s="45"/>
    </row>
    <row r="25" spans="1:9" s="46" customFormat="1" ht="15.75">
      <c r="A25" s="47" t="s">
        <v>3</v>
      </c>
      <c r="B25" s="39"/>
      <c r="C25" s="55"/>
      <c r="D25" s="40"/>
      <c r="E25" s="40">
        <f>-243370*(1/12)</f>
        <v>-20280.833333333332</v>
      </c>
      <c r="F25" s="48">
        <f t="shared" si="0"/>
        <v>-20280.833333333332</v>
      </c>
      <c r="G25" s="49" t="s">
        <v>32</v>
      </c>
      <c r="H25" s="44"/>
      <c r="I25" s="45"/>
    </row>
    <row r="26" spans="1:9" s="37" customFormat="1" ht="15.75">
      <c r="A26" s="56" t="s">
        <v>33</v>
      </c>
      <c r="B26" s="57">
        <f>SUM(B19:B25)</f>
        <v>-23363641</v>
      </c>
      <c r="C26" s="57">
        <f>SUM(C19:C25)</f>
        <v>-22769924</v>
      </c>
      <c r="D26" s="57">
        <f>SUM(D19:D25)</f>
        <v>-22952945</v>
      </c>
      <c r="E26" s="57">
        <f>SUM(E19:E25)</f>
        <v>-22035326.833333332</v>
      </c>
      <c r="F26" s="58">
        <f t="shared" si="0"/>
        <v>734597.1666666679</v>
      </c>
      <c r="G26" s="59"/>
      <c r="H26" s="35"/>
      <c r="I26" s="36"/>
    </row>
    <row r="27" spans="1:9" s="46" customFormat="1" ht="15.75">
      <c r="A27" s="60" t="s">
        <v>34</v>
      </c>
      <c r="B27" s="61"/>
      <c r="C27" s="62">
        <v>300000</v>
      </c>
      <c r="D27" s="62">
        <v>300000</v>
      </c>
      <c r="E27" s="63"/>
      <c r="F27" s="64"/>
      <c r="G27" s="65"/>
      <c r="H27" s="44"/>
      <c r="I27" s="45"/>
    </row>
    <row r="28" spans="1:9" s="46" customFormat="1" ht="15.75">
      <c r="A28" s="66" t="s">
        <v>35</v>
      </c>
      <c r="B28" s="67"/>
      <c r="C28" s="39"/>
      <c r="D28" s="39"/>
      <c r="E28" s="39"/>
      <c r="F28" s="52"/>
      <c r="G28" s="68"/>
      <c r="H28" s="44"/>
      <c r="I28" s="45"/>
    </row>
    <row r="29" spans="1:9" s="46" customFormat="1" ht="15.75">
      <c r="A29" s="47" t="s">
        <v>36</v>
      </c>
      <c r="B29" s="67"/>
      <c r="C29" s="39"/>
      <c r="D29" s="39"/>
      <c r="E29" s="39">
        <v>-7058</v>
      </c>
      <c r="F29" s="52"/>
      <c r="G29" s="68"/>
      <c r="H29" s="44"/>
      <c r="I29" s="45"/>
    </row>
    <row r="30" spans="1:9" s="46" customFormat="1" ht="15.75">
      <c r="A30" s="66"/>
      <c r="B30" s="67"/>
      <c r="C30" s="39"/>
      <c r="D30" s="39"/>
      <c r="E30" s="39"/>
      <c r="F30" s="52"/>
      <c r="G30" s="68"/>
      <c r="H30" s="44"/>
      <c r="I30" s="45"/>
    </row>
    <row r="31" spans="1:9" s="46" customFormat="1" ht="15.75">
      <c r="A31" s="38" t="s">
        <v>37</v>
      </c>
      <c r="B31" s="69">
        <f>SUM(B29:B30)</f>
        <v>0</v>
      </c>
      <c r="C31" s="69">
        <f>SUM(C29:C30)</f>
        <v>0</v>
      </c>
      <c r="D31" s="69">
        <f>SUM(D29:D30)</f>
        <v>0</v>
      </c>
      <c r="E31" s="69">
        <f>SUM(E29:E30)</f>
        <v>-7058</v>
      </c>
      <c r="F31" s="52"/>
      <c r="G31" s="68"/>
      <c r="H31" s="44"/>
      <c r="I31" s="45"/>
    </row>
    <row r="32" spans="1:102" s="74" customFormat="1" ht="15.75">
      <c r="A32" s="29" t="s">
        <v>38</v>
      </c>
      <c r="B32" s="70">
        <f>+B8+B17+B26+B31</f>
        <v>942837</v>
      </c>
      <c r="C32" s="71">
        <f>+C8+C17+C26+C27</f>
        <v>1049147</v>
      </c>
      <c r="D32" s="71">
        <f>+D8+D17+D26+D27</f>
        <v>878293</v>
      </c>
      <c r="E32" s="71">
        <f>+E8+E17+E26+E27</f>
        <v>888857.4166666679</v>
      </c>
      <c r="F32" s="64"/>
      <c r="G32" s="72"/>
      <c r="H32" s="44"/>
      <c r="I32" s="44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</row>
    <row r="33" spans="1:9" s="46" customFormat="1" ht="15.75">
      <c r="A33" s="66" t="s">
        <v>39</v>
      </c>
      <c r="B33" s="39"/>
      <c r="C33" s="40"/>
      <c r="D33" s="40"/>
      <c r="E33" s="75"/>
      <c r="F33" s="76"/>
      <c r="G33" s="77"/>
      <c r="H33" s="78"/>
      <c r="I33" s="45"/>
    </row>
    <row r="34" spans="1:9" s="46" customFormat="1" ht="15.75">
      <c r="A34" s="79" t="s">
        <v>40</v>
      </c>
      <c r="B34" s="39">
        <v>-183021</v>
      </c>
      <c r="C34" s="40"/>
      <c r="D34" s="40"/>
      <c r="E34" s="75">
        <f>+C34-D34</f>
        <v>0</v>
      </c>
      <c r="F34" s="80"/>
      <c r="G34" s="77"/>
      <c r="H34" s="78"/>
      <c r="I34" s="45"/>
    </row>
    <row r="35" spans="1:9" s="46" customFormat="1" ht="15.75">
      <c r="A35" s="79"/>
      <c r="B35" s="39"/>
      <c r="C35" s="40"/>
      <c r="D35" s="40"/>
      <c r="E35" s="75"/>
      <c r="F35" s="80"/>
      <c r="G35" s="77"/>
      <c r="H35" s="78"/>
      <c r="I35" s="45"/>
    </row>
    <row r="36" spans="1:9" s="37" customFormat="1" ht="15.75">
      <c r="A36" s="66" t="s">
        <v>41</v>
      </c>
      <c r="B36" s="81">
        <f>SUM(B33:B35)</f>
        <v>-183021</v>
      </c>
      <c r="C36" s="82">
        <f>SUM(C33:C35)</f>
        <v>0</v>
      </c>
      <c r="D36" s="82">
        <f>SUM(D33:D35)</f>
        <v>0</v>
      </c>
      <c r="E36" s="83">
        <f>SUM(E33:E35)</f>
        <v>0</v>
      </c>
      <c r="F36" s="84"/>
      <c r="G36" s="85"/>
      <c r="H36" s="86"/>
      <c r="I36" s="36"/>
    </row>
    <row r="37" spans="1:9" s="37" customFormat="1" ht="15.75">
      <c r="A37" s="29" t="s">
        <v>42</v>
      </c>
      <c r="B37" s="30">
        <f>+B32+B36</f>
        <v>759816</v>
      </c>
      <c r="C37" s="31">
        <f>+C32+C36</f>
        <v>1049147</v>
      </c>
      <c r="D37" s="31">
        <f>+D32+D36</f>
        <v>878293</v>
      </c>
      <c r="E37" s="31">
        <f>+E32+E36</f>
        <v>888857.4166666679</v>
      </c>
      <c r="F37" s="33"/>
      <c r="G37" s="87"/>
      <c r="H37" s="35"/>
      <c r="I37" s="36"/>
    </row>
    <row r="38" spans="1:9" s="46" customFormat="1" ht="16.5" thickBot="1">
      <c r="A38" s="88" t="s">
        <v>43</v>
      </c>
      <c r="B38" s="89">
        <v>1046400</v>
      </c>
      <c r="C38" s="62">
        <v>1013500</v>
      </c>
      <c r="D38" s="62">
        <v>1013500</v>
      </c>
      <c r="E38" s="62">
        <v>1013500</v>
      </c>
      <c r="F38" s="90"/>
      <c r="G38" s="91"/>
      <c r="H38" s="92"/>
      <c r="I38" s="45"/>
    </row>
    <row r="39" spans="1:8" s="96" customFormat="1" ht="13.5" customHeight="1">
      <c r="A39" s="93" t="s">
        <v>44</v>
      </c>
      <c r="B39" s="94"/>
      <c r="C39" s="95"/>
      <c r="D39" s="94"/>
      <c r="E39" s="94"/>
      <c r="G39" s="94"/>
      <c r="H39" s="94"/>
    </row>
    <row r="40" spans="1:8" s="96" customFormat="1" ht="10.5" customHeight="1">
      <c r="A40" s="97" t="s">
        <v>45</v>
      </c>
      <c r="B40" s="98"/>
      <c r="C40" s="99"/>
      <c r="D40" s="98"/>
      <c r="E40" s="94"/>
      <c r="F40" s="94"/>
      <c r="G40" s="98"/>
      <c r="H40" s="98"/>
    </row>
    <row r="41" spans="1:8" s="96" customFormat="1" ht="14.25" customHeight="1">
      <c r="A41" s="100" t="s">
        <v>46</v>
      </c>
      <c r="B41" s="98"/>
      <c r="C41" s="101"/>
      <c r="D41" s="98"/>
      <c r="E41" s="94"/>
      <c r="F41" s="94"/>
      <c r="G41" s="98"/>
      <c r="H41" s="98"/>
    </row>
    <row r="42" spans="1:8" s="96" customFormat="1" ht="11.25" customHeight="1">
      <c r="A42" s="100" t="s">
        <v>47</v>
      </c>
      <c r="B42" s="94"/>
      <c r="C42" s="102"/>
      <c r="D42" s="94"/>
      <c r="E42" s="94"/>
      <c r="F42" s="94"/>
      <c r="G42" s="103"/>
      <c r="H42" s="98"/>
    </row>
    <row r="43" spans="1:8" s="46" customFormat="1" ht="15" customHeight="1">
      <c r="A43" s="100" t="s">
        <v>48</v>
      </c>
      <c r="B43" s="73"/>
      <c r="C43" s="104"/>
      <c r="D43" s="73"/>
      <c r="E43" s="105"/>
      <c r="F43" s="105"/>
      <c r="G43" s="94"/>
      <c r="H43" s="105"/>
    </row>
    <row r="44" spans="1:8" s="46" customFormat="1" ht="15.75">
      <c r="A44" s="106"/>
      <c r="B44" s="107"/>
      <c r="C44" s="108"/>
      <c r="D44" s="107"/>
      <c r="E44" s="107"/>
      <c r="F44" s="107"/>
      <c r="G44" s="98"/>
      <c r="H44" s="73"/>
    </row>
    <row r="45" spans="1:8" s="46" customFormat="1" ht="15.75">
      <c r="A45" s="109"/>
      <c r="B45" s="107"/>
      <c r="C45" s="108"/>
      <c r="D45" s="107"/>
      <c r="E45" s="107"/>
      <c r="F45" s="107"/>
      <c r="G45" s="98"/>
      <c r="H45" s="73"/>
    </row>
    <row r="46" spans="1:8" s="46" customFormat="1" ht="15.75">
      <c r="A46" s="109"/>
      <c r="B46" s="107"/>
      <c r="C46" s="108"/>
      <c r="D46" s="107"/>
      <c r="E46" s="107"/>
      <c r="F46" s="107"/>
      <c r="G46" s="98"/>
      <c r="H46" s="73"/>
    </row>
    <row r="47" spans="1:8" s="46" customFormat="1" ht="15.75">
      <c r="A47" s="109"/>
      <c r="B47" s="107"/>
      <c r="C47" s="108"/>
      <c r="D47" s="107"/>
      <c r="E47" s="107"/>
      <c r="F47" s="107"/>
      <c r="G47" s="98"/>
      <c r="H47" s="73"/>
    </row>
    <row r="48" spans="1:8" s="46" customFormat="1" ht="15.75">
      <c r="A48" s="109"/>
      <c r="B48" s="107"/>
      <c r="C48" s="108"/>
      <c r="D48" s="107"/>
      <c r="E48" s="107"/>
      <c r="F48" s="107"/>
      <c r="G48" s="98"/>
      <c r="H48" s="73"/>
    </row>
    <row r="49" spans="1:8" s="46" customFormat="1" ht="15.75">
      <c r="A49" s="109"/>
      <c r="B49" s="107"/>
      <c r="C49" s="108"/>
      <c r="D49" s="107"/>
      <c r="E49" s="107"/>
      <c r="F49" s="107"/>
      <c r="G49" s="98"/>
      <c r="H49" s="73"/>
    </row>
    <row r="50" spans="2:8" ht="15">
      <c r="B50" s="111"/>
      <c r="C50" s="112"/>
      <c r="D50" s="111"/>
      <c r="E50" s="111"/>
      <c r="F50" s="111"/>
      <c r="G50" s="113"/>
      <c r="H50" s="114"/>
    </row>
    <row r="51" spans="2:8" ht="15">
      <c r="B51" s="111"/>
      <c r="C51" s="112"/>
      <c r="D51" s="111"/>
      <c r="E51" s="111"/>
      <c r="F51" s="111"/>
      <c r="G51" s="113"/>
      <c r="H51" s="114"/>
    </row>
    <row r="52" spans="2:8" ht="15">
      <c r="B52" s="111"/>
      <c r="C52" s="112"/>
      <c r="D52" s="111"/>
      <c r="E52" s="111"/>
      <c r="F52" s="111"/>
      <c r="G52" s="113"/>
      <c r="H52" s="114"/>
    </row>
    <row r="53" spans="2:8" ht="15">
      <c r="B53" s="111"/>
      <c r="C53" s="112"/>
      <c r="D53" s="111"/>
      <c r="E53" s="111"/>
      <c r="F53" s="111"/>
      <c r="G53" s="113"/>
      <c r="H53" s="114"/>
    </row>
    <row r="54" ht="12.75">
      <c r="G54" s="113"/>
    </row>
    <row r="55" ht="12.75">
      <c r="G55" s="113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2008-11-12T15:47:17Z</cp:lastPrinted>
  <dcterms:created xsi:type="dcterms:W3CDTF">2008-11-04T18:42:22Z</dcterms:created>
  <dcterms:modified xsi:type="dcterms:W3CDTF">2008-11-12T15:47:21Z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