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60" windowWidth="10620" windowHeight="6210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<sst xmlns="http://schemas.openxmlformats.org/spreadsheetml/2006/main" count="250" uniqueCount="221">
  <si>
    <t>Description</t>
  </si>
  <si>
    <t>Fund</t>
  </si>
  <si>
    <t>Project</t>
  </si>
  <si>
    <t>Total 2004</t>
  </si>
  <si>
    <t>2005</t>
  </si>
  <si>
    <t>2006</t>
  </si>
  <si>
    <t>2007</t>
  </si>
  <si>
    <t>2008</t>
  </si>
  <si>
    <t>2009</t>
  </si>
  <si>
    <t>2004 - 2009</t>
  </si>
  <si>
    <t>Wastewater Treatment</t>
  </si>
  <si>
    <t>A20010</t>
  </si>
  <si>
    <t>South Treatment Plant - Asset Mgmt</t>
  </si>
  <si>
    <t>2004-35</t>
  </si>
  <si>
    <t>South Plant Daft Tank Restoration</t>
  </si>
  <si>
    <t>2004-62</t>
  </si>
  <si>
    <t>Space Planning Year 3 Phase 3</t>
  </si>
  <si>
    <t>Treatment Plant Landscape Upgrade</t>
  </si>
  <si>
    <t>WTD Corrosion Prevention</t>
  </si>
  <si>
    <t>South Plant Aeration Manifold Replacement - Tanks 1, 2 &amp; 3</t>
  </si>
  <si>
    <t>Structural Repairs to Earthquake Damaged Facilities</t>
  </si>
  <si>
    <t>STP Convert Disinfection from Chlorine to Sodium</t>
  </si>
  <si>
    <t>STP Fire Alarm System Upgrade</t>
  </si>
  <si>
    <t>Subtotal</t>
  </si>
  <si>
    <t>A20020</t>
  </si>
  <si>
    <t>South Treatment Plant - New Facilities &amp; Improvement</t>
  </si>
  <si>
    <t>2004-61</t>
  </si>
  <si>
    <t>Space Planning Year 2 Phase 2</t>
  </si>
  <si>
    <t>2004-86</t>
  </si>
  <si>
    <t>South Plant Odor Improvements</t>
  </si>
  <si>
    <t>Fuel Cell Demonstration Project</t>
  </si>
  <si>
    <t>STP Cogen</t>
  </si>
  <si>
    <t>Digestion Enhancement/Full-scale Operation Testing</t>
  </si>
  <si>
    <t>STP Dewatering Equipment Replacement</t>
  </si>
  <si>
    <t>A20040</t>
  </si>
  <si>
    <t>EDRP - Power Equipment Replacement</t>
  </si>
  <si>
    <t>Total A20000 South Treatment Plant</t>
  </si>
  <si>
    <t>A20110</t>
  </si>
  <si>
    <t>West Treatment Plant - Asset Mgmt</t>
  </si>
  <si>
    <t>WPTP - Stepping Power Factor Filter/Capacitor</t>
  </si>
  <si>
    <t>WPTP - Process Safety Management &amp; Risk Management Program</t>
  </si>
  <si>
    <t>WPTP - Digester Cleaning System</t>
  </si>
  <si>
    <t>WPTP - Sump Pump Wiring Modifications</t>
  </si>
  <si>
    <t>PLC Replacements</t>
  </si>
  <si>
    <t>WTP Community One-time Mitigation For PCL/SMI</t>
  </si>
  <si>
    <t>WTP Regional One-time Mitigation For PCL/SMI</t>
  </si>
  <si>
    <t>Grit System Improvements</t>
  </si>
  <si>
    <t>WPTP Clarifier Painting/Coating Phase II</t>
  </si>
  <si>
    <t>WPTP Digester Compressor System Modification</t>
  </si>
  <si>
    <t>A20120</t>
  </si>
  <si>
    <t>West Treatment Plant - New Facilities &amp; Improvements</t>
  </si>
  <si>
    <t>2004-18</t>
  </si>
  <si>
    <t>Disinfection Conversion from Chlorine to Sodium Hypochlorite</t>
  </si>
  <si>
    <t>2004-60</t>
  </si>
  <si>
    <t>Space Planning Year 1 Phase 1.</t>
  </si>
  <si>
    <t>2004-85</t>
  </si>
  <si>
    <t>West Point Odor Improvements</t>
  </si>
  <si>
    <t>Applied Wastewater Technologies (AWT) Program</t>
  </si>
  <si>
    <t>A20140</t>
  </si>
  <si>
    <t>West Treatment Plant - Power Mgmt</t>
  </si>
  <si>
    <t>WPTP - Plant Electrical Power Management System</t>
  </si>
  <si>
    <t>WPTP - Uninterruptable Power Supply Monitoring System</t>
  </si>
  <si>
    <t>Power Reliability Improvements - EWRS</t>
  </si>
  <si>
    <t>WTP West Point Cogen Upgrade</t>
  </si>
  <si>
    <t>Total A20100 West Treatment Plant</t>
  </si>
  <si>
    <t>A20220</t>
  </si>
  <si>
    <t>Brightwater Treatment Plant - New Facilities &amp; Improvements</t>
  </si>
  <si>
    <t>Brightwater Marine Outfall</t>
  </si>
  <si>
    <t>Brightwater Treatment Plant</t>
  </si>
  <si>
    <t>Brightwater Conveyance</t>
  </si>
  <si>
    <t>Total A20200 Brightwater Treatment Plant - New Facilities &amp; Improvements</t>
  </si>
  <si>
    <t>A20320</t>
  </si>
  <si>
    <t>Vashon Treatment Plant-New Facilities &amp; Improvements</t>
  </si>
  <si>
    <t>VTP Vashon Facility Improvement</t>
  </si>
  <si>
    <t>Total A20300 Vashon Treatment Plant</t>
  </si>
  <si>
    <t>A20410</t>
  </si>
  <si>
    <t>Conveyance Pipelines and Storage - Asset Mgmt</t>
  </si>
  <si>
    <t>2004-12</t>
  </si>
  <si>
    <t>Bellevue Interceptor Pipe Replacement</t>
  </si>
  <si>
    <t>Lake Hills Remediation Project</t>
  </si>
  <si>
    <t>Madsen Creek Erosion &amp; Sewer Stabilization</t>
  </si>
  <si>
    <t>Auburn Facilities Assessment</t>
  </si>
  <si>
    <t>S.W. Lk. Wa. Int. Rehabilitation</t>
  </si>
  <si>
    <t>A20420</t>
  </si>
  <si>
    <t>Conveyance Pipelines and Storage - New Facilities &amp; Improvements</t>
  </si>
  <si>
    <t>2004-81</t>
  </si>
  <si>
    <t>SW Interceptor (2004-03)</t>
  </si>
  <si>
    <t>2004-82</t>
  </si>
  <si>
    <t>Soos Creek Pump Station D And Pipeline D (2004-02)</t>
  </si>
  <si>
    <t>Mill Creek Relief Sewer</t>
  </si>
  <si>
    <t>South Interceptor Phase I-III</t>
  </si>
  <si>
    <t>Wilburton Siphon Odor Control</t>
  </si>
  <si>
    <t>Auburn Facilities Acquisition</t>
  </si>
  <si>
    <t>RWSP Conveyance System Improvements</t>
  </si>
  <si>
    <t>ESI Section 1 Capacity Restoration</t>
  </si>
  <si>
    <t>North Creek Storage Facility</t>
  </si>
  <si>
    <t>Tukwila Interceptor/Freeway Crossing</t>
  </si>
  <si>
    <t>Carnation Treatment Plant</t>
  </si>
  <si>
    <t>A20430</t>
  </si>
  <si>
    <t>Conveyance Pipelines and Storage - Odor Control</t>
  </si>
  <si>
    <t>ESI Lining Program H2S Repair</t>
  </si>
  <si>
    <t>Fremont Siphon Odor Control</t>
  </si>
  <si>
    <t>ESI Chemical Injection</t>
  </si>
  <si>
    <t>EBI Odor Study</t>
  </si>
  <si>
    <t>North Creek Force Main Discharge Odor Control</t>
  </si>
  <si>
    <t>Total A20400 Conveyance Pipelines and Storage</t>
  </si>
  <si>
    <t>A20510</t>
  </si>
  <si>
    <t>Conveyance Pump Station - Asset Mgmt</t>
  </si>
  <si>
    <t>Interbay Pump Station</t>
  </si>
  <si>
    <t>Sweyolocken PS - Pump, Motors &amp; Drives</t>
  </si>
  <si>
    <t>Matthews Beach PS/Force Main Repair</t>
  </si>
  <si>
    <t>East Offsite Control Systems &amp; West Offsite Facilities Electrical Replacement</t>
  </si>
  <si>
    <t>Barton, Murray, 53rd Avenue, 63rd Avenue - VFDS, MCCS - Alki Pump Stations Electrical Upgrades</t>
  </si>
  <si>
    <t>A20520</t>
  </si>
  <si>
    <t>Conveyance Pump Station - New Facilities &amp; Improvements</t>
  </si>
  <si>
    <t>Hidden Lake PS/Boeing Creek Trunk</t>
  </si>
  <si>
    <t>Juanita Bay PS - Modifications</t>
  </si>
  <si>
    <t>Kirkland PS - Modifications</t>
  </si>
  <si>
    <t>Fairwood Interceptor (Formerly Madsen Creek)</t>
  </si>
  <si>
    <t>Pacific Pump Station</t>
  </si>
  <si>
    <t>Bellevue Pump Station</t>
  </si>
  <si>
    <t>53rd Street Pump Station Upgrade</t>
  </si>
  <si>
    <t>A20530</t>
  </si>
  <si>
    <t>Conveyance Pump Station - Odor Control</t>
  </si>
  <si>
    <t>2004-75</t>
  </si>
  <si>
    <t>King Street Regulator Odor Control</t>
  </si>
  <si>
    <t>2004-76</t>
  </si>
  <si>
    <t>Pepcon Replacement Study</t>
  </si>
  <si>
    <t>H2S Odor Control E/W Division Projects</t>
  </si>
  <si>
    <t>University Regulator Station Odor Control</t>
  </si>
  <si>
    <t>Sweyolocken Discharge Odor Upgrade</t>
  </si>
  <si>
    <t>A20540</t>
  </si>
  <si>
    <t>Conveyance Pump Station - Power Mgmt</t>
  </si>
  <si>
    <t>South Mercer PS - Emergency Generator</t>
  </si>
  <si>
    <t>Sunset/Heathfield PS - Emergency Generator</t>
  </si>
  <si>
    <t>York PS - Upgrade &amp; Power Reliability</t>
  </si>
  <si>
    <t>Emergency Generator Program</t>
  </si>
  <si>
    <t>Total A20500 Conveyance Pump Station</t>
  </si>
  <si>
    <t>A20620</t>
  </si>
  <si>
    <t>Combined Sewer Overflow - New Facilities &amp; Improvements</t>
  </si>
  <si>
    <t>Denny Way/Lake Union CSO Control Project</t>
  </si>
  <si>
    <t>Ravenna Creek Pipeline</t>
  </si>
  <si>
    <t>Henderson/MLK CSO</t>
  </si>
  <si>
    <t>CP&amp;S Swamp Creek Sewer Trunk</t>
  </si>
  <si>
    <t>WCC/Ravenna Creek</t>
  </si>
  <si>
    <t>Year 2005 - CSO Update</t>
  </si>
  <si>
    <t>Carkeek Overflow Reduction</t>
  </si>
  <si>
    <t>CSO Control &amp; Improvement</t>
  </si>
  <si>
    <t>A20650</t>
  </si>
  <si>
    <t>Combined Sewer Overflow Control - Remediation</t>
  </si>
  <si>
    <t>NOAA Misc. Outfall Sediment Remediation</t>
  </si>
  <si>
    <t>Source Control (In-kind)</t>
  </si>
  <si>
    <t>Non-Project Specific - NOAA</t>
  </si>
  <si>
    <t>Sediment Managment Plan</t>
  </si>
  <si>
    <t>Total A20600 Combined Sewer Overflow (CSO) Control</t>
  </si>
  <si>
    <t>A20700</t>
  </si>
  <si>
    <t>Inflow &amp; Infiltration</t>
  </si>
  <si>
    <t>RWSP Local Systems I/I Control</t>
  </si>
  <si>
    <t>Total A20700 Inflow &amp; Infiltration</t>
  </si>
  <si>
    <t>A20810</t>
  </si>
  <si>
    <t>Biosolids - Asset Mgmt</t>
  </si>
  <si>
    <t>Biosolids Forestry Equipment</t>
  </si>
  <si>
    <t>Biosolids Agricultural Equipment</t>
  </si>
  <si>
    <t>A20820</t>
  </si>
  <si>
    <t>Biosolids - New Facilities &amp; Improvements</t>
  </si>
  <si>
    <t>Biosolids Site Development</t>
  </si>
  <si>
    <t>Total A20800 Biosolids Recycling</t>
  </si>
  <si>
    <t>A20920</t>
  </si>
  <si>
    <t>Water Reuse - New Facilities</t>
  </si>
  <si>
    <t>Future Water Reuse</t>
  </si>
  <si>
    <t>Mill Creek Habitat Restoration</t>
  </si>
  <si>
    <t>Bear Creek Interceptor Extension</t>
  </si>
  <si>
    <t>RWSP Water/Wastewater Conservation Program</t>
  </si>
  <si>
    <t>Water Reuse Satellite Facility</t>
  </si>
  <si>
    <t>Normative Flow</t>
  </si>
  <si>
    <t>Total A20900 Water Reuse</t>
  </si>
  <si>
    <t>A21010</t>
  </si>
  <si>
    <t>Environmental Laboratory - Asset Mgmt</t>
  </si>
  <si>
    <t>Lab Camp</t>
  </si>
  <si>
    <t>Trace Metals ICP-MS</t>
  </si>
  <si>
    <t>Total A21000 Environmental Lab</t>
  </si>
  <si>
    <t>A21100</t>
  </si>
  <si>
    <t>Central Functions</t>
  </si>
  <si>
    <t>2004-99</t>
  </si>
  <si>
    <t>Future Project</t>
  </si>
  <si>
    <t>Water Quality Capital Outlay</t>
  </si>
  <si>
    <t>MMIS Implementation</t>
  </si>
  <si>
    <t>WTD Financial System Replacement Project</t>
  </si>
  <si>
    <t>Habitat Conservation Program - HCP</t>
  </si>
  <si>
    <t>Information Systems</t>
  </si>
  <si>
    <t>Issaquah Hatchery</t>
  </si>
  <si>
    <t>ESA Data Management</t>
  </si>
  <si>
    <t>Freshwater Assessment Program</t>
  </si>
  <si>
    <t>Transfer to SWM Fund 3292 - Hamm Creek #0E1645</t>
  </si>
  <si>
    <t>Fall City Assessment Project</t>
  </si>
  <si>
    <t>WTD Division-wide Security</t>
  </si>
  <si>
    <t>Total A21100 Central Functions</t>
  </si>
  <si>
    <t>A21201</t>
  </si>
  <si>
    <t>Minor Asset Managment - Electric/I&amp;C</t>
  </si>
  <si>
    <t>Electrical/I&amp;C</t>
  </si>
  <si>
    <t>A21202</t>
  </si>
  <si>
    <t>Minor Asset Managment - Mechanical Upgrade &amp; Replacement</t>
  </si>
  <si>
    <t>Mechanical Upgrade &amp; Replacement</t>
  </si>
  <si>
    <t>A21203</t>
  </si>
  <si>
    <t>Minor Asset Managment - Odor/Corrosion control</t>
  </si>
  <si>
    <t>Odor/Corrosion Control</t>
  </si>
  <si>
    <t>A21204</t>
  </si>
  <si>
    <t>Minor Asset Managment - Pipeline Replacement</t>
  </si>
  <si>
    <t>Pipeline Replacement</t>
  </si>
  <si>
    <t>A21205</t>
  </si>
  <si>
    <t>Minor Asset Managment - Process Replacement/Improvement</t>
  </si>
  <si>
    <t>Process Replacement/Improvement</t>
  </si>
  <si>
    <t>A21206</t>
  </si>
  <si>
    <t>Minor Asset Managment - Structures/Site Improvement</t>
  </si>
  <si>
    <t>Structures/Site Improvement</t>
  </si>
  <si>
    <t>Total A21200 Minor Asset Management</t>
  </si>
  <si>
    <t>Total Wastewater Treatment CIP Appropriation Fund 4616</t>
  </si>
  <si>
    <t>Wastewater Treatment Capital Improvement Program</t>
  </si>
  <si>
    <t>Proposed Ordinance 2003-0462 - Section 124:</t>
  </si>
  <si>
    <t>2004 Proposed</t>
  </si>
  <si>
    <t>Attachment D, dated 11-21-03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</si>
</sst>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10">
    <font>
      <sz val="10"/>
      <name val="Arial"/>
      <family val="0"/>
    </font>
    <font>
      <sz val="10"/>
      <name val="MS Sans Serif"/>
      <family val="2"/>
    </font>
    <font>
      <sz val="11"/>
      <name val="MS Sans Serif"/>
      <family val="2"/>
    </font>
    <font>
      <b/>
      <u val="single"/>
      <sz val="10"/>
      <color indexed="8"/>
      <name val="MS Sans Serif"/>
      <family val="2"/>
    </font>
    <font>
      <b/>
      <sz val="11"/>
      <name val="MS Sans Serif"/>
      <family val="2"/>
    </font>
    <font>
      <b/>
      <sz val="10"/>
      <color indexed="8"/>
      <name val="MS Sans Serif"/>
      <family val="2"/>
    </font>
    <font>
      <sz val="10"/>
      <color indexed="8"/>
      <name val="Arial"/>
      <family val="0"/>
    </font>
    <font>
      <sz val="10"/>
      <color indexed="8"/>
      <name val="MS Sans Serif"/>
      <family val="2"/>
    </font>
    <font>
      <u val="single"/>
      <sz val="10"/>
      <name val="MS Sans Serif"/>
      <family val="2"/>
    </font>
    <font>
      <u val="single"/>
      <sz val="11"/>
      <name val="MS Sans Serif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7" fontId="2" fillId="0" borderId="0" xfId="19" applyNumberFormat="1" applyFont="1" applyFill="1">
      <alignment/>
      <protection/>
    </xf>
    <xf numFmtId="37" fontId="2" fillId="0" borderId="0" xfId="15" applyNumberFormat="1" applyFont="1" applyFill="1" applyBorder="1" applyAlignment="1">
      <alignment/>
    </xf>
    <xf numFmtId="37" fontId="2" fillId="0" borderId="0" xfId="19" applyNumberFormat="1" applyFont="1" applyFill="1" applyBorder="1">
      <alignment/>
      <protection/>
    </xf>
    <xf numFmtId="37" fontId="1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horizontal="center" wrapText="1"/>
    </xf>
    <xf numFmtId="37" fontId="3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left"/>
    </xf>
    <xf numFmtId="37" fontId="2" fillId="0" borderId="0" xfId="19" applyNumberFormat="1" applyFont="1" applyFill="1" applyAlignment="1">
      <alignment horizontal="center"/>
      <protection/>
    </xf>
    <xf numFmtId="164" fontId="2" fillId="0" borderId="0" xfId="19" applyNumberFormat="1" applyFont="1" applyFill="1" applyAlignment="1">
      <alignment horizontal="center"/>
      <protection/>
    </xf>
    <xf numFmtId="37" fontId="4" fillId="0" borderId="0" xfId="15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 wrapText="1"/>
    </xf>
    <xf numFmtId="164" fontId="2" fillId="0" borderId="0" xfId="19" applyNumberFormat="1" applyFont="1" applyFill="1" applyBorder="1" applyAlignment="1">
      <alignment horizontal="center"/>
      <protection/>
    </xf>
    <xf numFmtId="164" fontId="2" fillId="0" borderId="0" xfId="19" applyNumberFormat="1" applyFont="1" applyFill="1" applyBorder="1">
      <alignment/>
      <protection/>
    </xf>
    <xf numFmtId="164" fontId="5" fillId="0" borderId="0" xfId="20" applyNumberFormat="1" applyFont="1" applyFill="1" applyAlignment="1">
      <alignment horizontal="center"/>
      <protection/>
    </xf>
    <xf numFmtId="164" fontId="3" fillId="0" borderId="0" xfId="20" applyNumberFormat="1" applyFont="1" applyFill="1" applyAlignment="1">
      <alignment horizontal="center"/>
      <protection/>
    </xf>
    <xf numFmtId="37" fontId="5" fillId="0" borderId="0" xfId="20" applyNumberFormat="1" applyFont="1" applyFill="1" applyAlignment="1">
      <alignment horizontal="left"/>
      <protection/>
    </xf>
    <xf numFmtId="37" fontId="3" fillId="0" borderId="0" xfId="20" applyNumberFormat="1" applyFont="1" applyFill="1" applyBorder="1" applyAlignment="1">
      <alignment horizontal="center"/>
      <protection/>
    </xf>
    <xf numFmtId="37" fontId="7" fillId="0" borderId="0" xfId="20" applyNumberFormat="1" applyFont="1" applyFill="1" applyAlignment="1">
      <alignment horizontal="center"/>
      <protection/>
    </xf>
    <xf numFmtId="164" fontId="5" fillId="0" borderId="0" xfId="20" applyNumberFormat="1" applyFont="1" applyFill="1">
      <alignment/>
      <protection/>
    </xf>
    <xf numFmtId="164" fontId="5" fillId="0" borderId="0" xfId="20" applyNumberFormat="1" applyFont="1" applyFill="1" applyAlignment="1">
      <alignment horizontal="right"/>
      <protection/>
    </xf>
    <xf numFmtId="37" fontId="5" fillId="0" borderId="1" xfId="20" applyNumberFormat="1" applyFont="1" applyFill="1" applyBorder="1">
      <alignment/>
      <protection/>
    </xf>
    <xf numFmtId="37" fontId="2" fillId="0" borderId="1" xfId="15" applyNumberFormat="1" applyFont="1" applyFill="1" applyBorder="1" applyAlignment="1">
      <alignment/>
    </xf>
    <xf numFmtId="37" fontId="5" fillId="0" borderId="0" xfId="20" applyNumberFormat="1" applyFont="1" applyFill="1">
      <alignment/>
      <protection/>
    </xf>
    <xf numFmtId="164" fontId="7" fillId="0" borderId="0" xfId="20" applyNumberFormat="1" applyFont="1" applyFill="1">
      <alignment/>
      <protection/>
    </xf>
    <xf numFmtId="164" fontId="7" fillId="0" borderId="0" xfId="20" applyNumberFormat="1" applyFont="1" applyFill="1" applyAlignment="1">
      <alignment horizontal="left"/>
      <protection/>
    </xf>
    <xf numFmtId="37" fontId="7" fillId="0" borderId="0" xfId="20" applyNumberFormat="1" applyFont="1" applyFill="1" applyAlignment="1">
      <alignment horizontal="left"/>
      <protection/>
    </xf>
    <xf numFmtId="37" fontId="7" fillId="0" borderId="1" xfId="20" applyNumberFormat="1" applyFont="1" applyFill="1" applyBorder="1" applyAlignment="1">
      <alignment horizontal="right"/>
      <protection/>
    </xf>
    <xf numFmtId="37" fontId="7" fillId="0" borderId="0" xfId="20" applyNumberFormat="1" applyFont="1" applyFill="1" applyAlignment="1">
      <alignment horizontal="right"/>
      <protection/>
    </xf>
    <xf numFmtId="37" fontId="7" fillId="0" borderId="1" xfId="20" applyNumberFormat="1" applyFont="1" applyFill="1" applyBorder="1">
      <alignment/>
      <protection/>
    </xf>
    <xf numFmtId="164" fontId="5" fillId="0" borderId="2" xfId="20" applyNumberFormat="1" applyFont="1" applyFill="1" applyBorder="1" applyAlignment="1">
      <alignment horizontal="left"/>
      <protection/>
    </xf>
    <xf numFmtId="37" fontId="5" fillId="0" borderId="2" xfId="20" applyNumberFormat="1" applyFont="1" applyFill="1" applyBorder="1" applyAlignment="1">
      <alignment horizontal="center"/>
      <protection/>
    </xf>
    <xf numFmtId="37" fontId="5" fillId="0" borderId="3" xfId="20" applyNumberFormat="1" applyFont="1" applyFill="1" applyBorder="1">
      <alignment/>
      <protection/>
    </xf>
    <xf numFmtId="37" fontId="5" fillId="0" borderId="1" xfId="20" applyNumberFormat="1" applyFont="1" applyFill="1" applyBorder="1" applyAlignment="1">
      <alignment horizontal="right"/>
      <protection/>
    </xf>
    <xf numFmtId="164" fontId="5" fillId="0" borderId="0" xfId="20" applyNumberFormat="1" applyFont="1" applyFill="1" applyBorder="1" applyAlignment="1">
      <alignment horizontal="left"/>
      <protection/>
    </xf>
    <xf numFmtId="37" fontId="5" fillId="0" borderId="0" xfId="20" applyNumberFormat="1" applyFont="1" applyFill="1" applyBorder="1" applyAlignment="1">
      <alignment horizontal="center"/>
      <protection/>
    </xf>
    <xf numFmtId="37" fontId="5" fillId="0" borderId="0" xfId="20" applyNumberFormat="1" applyFont="1" applyFill="1" applyBorder="1">
      <alignment/>
      <protection/>
    </xf>
    <xf numFmtId="164" fontId="5" fillId="0" borderId="4" xfId="20" applyNumberFormat="1" applyFont="1" applyFill="1" applyBorder="1" applyAlignment="1">
      <alignment horizontal="left"/>
      <protection/>
    </xf>
    <xf numFmtId="37" fontId="5" fillId="0" borderId="4" xfId="20" applyNumberFormat="1" applyFont="1" applyFill="1" applyBorder="1" applyAlignment="1">
      <alignment horizontal="left"/>
      <protection/>
    </xf>
    <xf numFmtId="37" fontId="5" fillId="0" borderId="5" xfId="20" applyNumberFormat="1" applyFont="1" applyFill="1" applyBorder="1">
      <alignment/>
      <protection/>
    </xf>
    <xf numFmtId="37" fontId="4" fillId="0" borderId="3" xfId="19" applyNumberFormat="1" applyFont="1" applyFill="1" applyBorder="1">
      <alignment/>
      <protection/>
    </xf>
    <xf numFmtId="37" fontId="5" fillId="0" borderId="4" xfId="20" applyNumberFormat="1" applyFont="1" applyFill="1" applyBorder="1" applyAlignment="1">
      <alignment horizontal="center"/>
      <protection/>
    </xf>
    <xf numFmtId="37" fontId="5" fillId="0" borderId="3" xfId="20" applyNumberFormat="1" applyFont="1" applyFill="1" applyBorder="1" applyAlignment="1">
      <alignment horizontal="right"/>
      <protection/>
    </xf>
    <xf numFmtId="37" fontId="5" fillId="0" borderId="0" xfId="20" applyNumberFormat="1" applyFont="1" applyFill="1" applyBorder="1" applyAlignment="1">
      <alignment horizontal="right"/>
      <protection/>
    </xf>
    <xf numFmtId="164" fontId="5" fillId="0" borderId="2" xfId="20" applyNumberFormat="1" applyFont="1" applyFill="1" applyBorder="1">
      <alignment/>
      <protection/>
    </xf>
    <xf numFmtId="164" fontId="5" fillId="0" borderId="0" xfId="20" applyNumberFormat="1" applyFont="1" applyFill="1" applyBorder="1">
      <alignment/>
      <protection/>
    </xf>
    <xf numFmtId="37" fontId="7" fillId="0" borderId="0" xfId="20" applyNumberFormat="1" applyFont="1" applyFill="1">
      <alignment/>
      <protection/>
    </xf>
    <xf numFmtId="37" fontId="2" fillId="0" borderId="6" xfId="19" applyNumberFormat="1" applyFont="1" applyFill="1" applyBorder="1">
      <alignment/>
      <protection/>
    </xf>
    <xf numFmtId="37" fontId="2" fillId="0" borderId="6" xfId="15" applyNumberFormat="1" applyFont="1" applyFill="1" applyBorder="1" applyAlignment="1">
      <alignment/>
    </xf>
    <xf numFmtId="37" fontId="5" fillId="0" borderId="7" xfId="20" applyNumberFormat="1" applyFont="1" applyFill="1" applyBorder="1">
      <alignment/>
      <protection/>
    </xf>
    <xf numFmtId="37" fontId="4" fillId="0" borderId="8" xfId="19" applyNumberFormat="1" applyFont="1" applyFill="1" applyBorder="1">
      <alignment/>
      <protection/>
    </xf>
    <xf numFmtId="37" fontId="5" fillId="0" borderId="8" xfId="20" applyNumberFormat="1" applyFont="1" applyFill="1" applyBorder="1">
      <alignment/>
      <protection/>
    </xf>
    <xf numFmtId="164" fontId="1" fillId="0" borderId="0" xfId="0" applyNumberFormat="1" applyFont="1" applyFill="1" applyAlignment="1">
      <alignment/>
    </xf>
    <xf numFmtId="37" fontId="8" fillId="0" borderId="0" xfId="0" applyNumberFormat="1" applyFont="1" applyFill="1" applyBorder="1" applyAlignment="1">
      <alignment horizontal="left"/>
    </xf>
    <xf numFmtId="37" fontId="9" fillId="0" borderId="0" xfId="19" applyNumberFormat="1" applyFont="1" applyFill="1">
      <alignment/>
      <protection/>
    </xf>
    <xf numFmtId="37" fontId="1" fillId="0" borderId="0" xfId="0" applyNumberFormat="1" applyFont="1" applyFill="1" applyBorder="1" applyAlignment="1">
      <alignment horizontal="left"/>
    </xf>
    <xf numFmtId="37" fontId="1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adopted attachment 4" xfId="19"/>
    <cellStyle name="Normal_WT Exec Proposed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2"/>
  <sheetViews>
    <sheetView tabSelected="1" workbookViewId="0" topLeftCell="A1">
      <selection activeCell="F8" sqref="F8"/>
    </sheetView>
  </sheetViews>
  <sheetFormatPr defaultColWidth="9.140625" defaultRowHeight="12.75"/>
  <cols>
    <col min="1" max="1" width="6.57421875" style="8" customWidth="1"/>
    <col min="2" max="2" width="9.421875" style="1" customWidth="1"/>
    <col min="3" max="3" width="26.57421875" style="1" customWidth="1"/>
    <col min="4" max="4" width="15.8515625" style="1" customWidth="1"/>
    <col min="5" max="10" width="13.57421875" style="24" bestFit="1" customWidth="1"/>
    <col min="11" max="11" width="15.28125" style="3" bestFit="1" customWidth="1"/>
    <col min="12" max="12" width="11.28125" style="4" customWidth="1"/>
    <col min="13" max="16384" width="10.00390625" style="1" customWidth="1"/>
  </cols>
  <sheetData>
    <row r="1" spans="1:10" ht="12.75">
      <c r="A1" s="55" t="s">
        <v>220</v>
      </c>
      <c r="B1" s="56"/>
      <c r="E1" s="2"/>
      <c r="F1" s="2"/>
      <c r="G1" s="2"/>
      <c r="H1" s="2"/>
      <c r="I1" s="2"/>
      <c r="J1" s="2"/>
    </row>
    <row r="2" spans="1:10" ht="12.75">
      <c r="A2" s="57" t="s">
        <v>217</v>
      </c>
      <c r="B2" s="56"/>
      <c r="E2" s="2"/>
      <c r="F2" s="2"/>
      <c r="G2" s="2"/>
      <c r="H2" s="2"/>
      <c r="I2" s="2"/>
      <c r="J2" s="2"/>
    </row>
    <row r="3" spans="1:10" ht="12.75">
      <c r="A3" s="55" t="s">
        <v>218</v>
      </c>
      <c r="B3" s="58"/>
      <c r="C3" s="4"/>
      <c r="E3" s="2"/>
      <c r="F3" s="2"/>
      <c r="G3" s="2"/>
      <c r="H3" s="2"/>
      <c r="I3" s="2"/>
      <c r="J3" s="2"/>
    </row>
    <row r="4" spans="1:12" ht="12.75">
      <c r="A4" s="9"/>
      <c r="B4" s="7"/>
      <c r="C4" s="10"/>
      <c r="D4" s="2"/>
      <c r="E4" s="4"/>
      <c r="F4" s="2"/>
      <c r="G4" s="2"/>
      <c r="H4" s="2"/>
      <c r="I4" s="3"/>
      <c r="J4" s="4"/>
      <c r="K4" s="1"/>
      <c r="L4" s="1"/>
    </row>
    <row r="5" spans="1:10" ht="12.75">
      <c r="A5" s="9"/>
      <c r="B5" s="11"/>
      <c r="C5" s="12"/>
      <c r="D5" s="12"/>
      <c r="E5" s="2"/>
      <c r="F5" s="2"/>
      <c r="G5" s="2"/>
      <c r="H5" s="2"/>
      <c r="I5" s="2"/>
      <c r="J5" s="2"/>
    </row>
    <row r="6" spans="1:11" s="4" customFormat="1" ht="25.5">
      <c r="A6" s="13" t="s">
        <v>1</v>
      </c>
      <c r="B6" s="5" t="s">
        <v>2</v>
      </c>
      <c r="C6" s="6" t="s">
        <v>0</v>
      </c>
      <c r="D6" s="6" t="s">
        <v>219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</row>
    <row r="7" spans="1:12" s="3" customFormat="1" ht="12.75">
      <c r="A7" s="14"/>
      <c r="B7" s="15"/>
      <c r="E7" s="2"/>
      <c r="F7" s="2"/>
      <c r="G7" s="2"/>
      <c r="H7" s="2"/>
      <c r="I7" s="2"/>
      <c r="J7" s="2"/>
      <c r="L7" s="4"/>
    </row>
    <row r="8" spans="1:10" s="4" customFormat="1" ht="12.75">
      <c r="A8" s="16">
        <v>4616</v>
      </c>
      <c r="B8" s="17"/>
      <c r="C8" s="18" t="s">
        <v>10</v>
      </c>
      <c r="D8" s="19"/>
      <c r="E8" s="19"/>
      <c r="F8" s="19"/>
      <c r="G8" s="19"/>
      <c r="H8" s="19"/>
      <c r="I8" s="19"/>
      <c r="J8" s="20"/>
    </row>
    <row r="9" spans="1:10" s="4" customFormat="1" ht="12.75">
      <c r="A9" s="16"/>
      <c r="B9" s="17"/>
      <c r="C9" s="18"/>
      <c r="D9" s="19"/>
      <c r="E9" s="19"/>
      <c r="F9" s="19"/>
      <c r="G9" s="19"/>
      <c r="H9" s="19"/>
      <c r="I9" s="19"/>
      <c r="J9" s="20"/>
    </row>
    <row r="10" spans="1:11" s="4" customFormat="1" ht="12.75">
      <c r="A10" s="21"/>
      <c r="B10" s="22" t="s">
        <v>11</v>
      </c>
      <c r="C10" s="18" t="s">
        <v>12</v>
      </c>
      <c r="D10" s="1"/>
      <c r="E10" s="24"/>
      <c r="F10" s="25"/>
      <c r="G10" s="23"/>
      <c r="H10" s="25"/>
      <c r="I10" s="23"/>
      <c r="J10" s="25"/>
      <c r="K10" s="23"/>
    </row>
    <row r="11" spans="1:11" s="4" customFormat="1" ht="12.75">
      <c r="A11" s="26"/>
      <c r="B11" s="27" t="s">
        <v>13</v>
      </c>
      <c r="C11" s="28" t="s">
        <v>14</v>
      </c>
      <c r="D11" s="29">
        <v>0</v>
      </c>
      <c r="E11" s="24">
        <f>D11</f>
        <v>0</v>
      </c>
      <c r="F11" s="30">
        <v>227690</v>
      </c>
      <c r="G11" s="29">
        <v>268571</v>
      </c>
      <c r="H11" s="30">
        <v>264289</v>
      </c>
      <c r="I11" s="29">
        <v>0</v>
      </c>
      <c r="J11" s="30">
        <v>0</v>
      </c>
      <c r="K11" s="29">
        <f>SUM(E11:J11)</f>
        <v>760550</v>
      </c>
    </row>
    <row r="12" spans="1:11" s="4" customFormat="1" ht="12.75">
      <c r="A12" s="26"/>
      <c r="B12" s="27" t="s">
        <v>15</v>
      </c>
      <c r="C12" s="28" t="s">
        <v>16</v>
      </c>
      <c r="D12" s="29">
        <v>0</v>
      </c>
      <c r="E12" s="24">
        <f aca="true" t="shared" si="0" ref="E12:E18">D12</f>
        <v>0</v>
      </c>
      <c r="F12" s="30">
        <v>133822</v>
      </c>
      <c r="G12" s="29">
        <v>158178</v>
      </c>
      <c r="H12" s="30">
        <v>1059093</v>
      </c>
      <c r="I12" s="29">
        <v>1389642</v>
      </c>
      <c r="J12" s="30">
        <v>88098</v>
      </c>
      <c r="K12" s="29">
        <f aca="true" t="shared" si="1" ref="K12:K18">SUM(E12:J12)</f>
        <v>2828833</v>
      </c>
    </row>
    <row r="13" spans="1:11" s="4" customFormat="1" ht="12.75">
      <c r="A13" s="26"/>
      <c r="B13" s="27">
        <v>423485</v>
      </c>
      <c r="C13" s="28" t="s">
        <v>17</v>
      </c>
      <c r="D13" s="29">
        <v>2498</v>
      </c>
      <c r="E13" s="24">
        <f t="shared" si="0"/>
        <v>2498</v>
      </c>
      <c r="F13" s="30">
        <v>0</v>
      </c>
      <c r="G13" s="29">
        <v>0</v>
      </c>
      <c r="H13" s="30">
        <v>0</v>
      </c>
      <c r="I13" s="29">
        <v>0</v>
      </c>
      <c r="J13" s="30">
        <v>0</v>
      </c>
      <c r="K13" s="29">
        <f t="shared" si="1"/>
        <v>2498</v>
      </c>
    </row>
    <row r="14" spans="1:11" s="4" customFormat="1" ht="12.75">
      <c r="A14" s="26"/>
      <c r="B14" s="27">
        <v>423514</v>
      </c>
      <c r="C14" s="28" t="s">
        <v>18</v>
      </c>
      <c r="D14" s="29">
        <v>0</v>
      </c>
      <c r="E14" s="24">
        <f t="shared" si="0"/>
        <v>0</v>
      </c>
      <c r="F14" s="30">
        <v>129255</v>
      </c>
      <c r="G14" s="29">
        <v>230647</v>
      </c>
      <c r="H14" s="30">
        <v>199333</v>
      </c>
      <c r="I14" s="29">
        <v>200000</v>
      </c>
      <c r="J14" s="30">
        <v>200000</v>
      </c>
      <c r="K14" s="29">
        <f t="shared" si="1"/>
        <v>959235</v>
      </c>
    </row>
    <row r="15" spans="1:11" s="4" customFormat="1" ht="12.75">
      <c r="A15" s="26"/>
      <c r="B15" s="27">
        <v>423565</v>
      </c>
      <c r="C15" s="28" t="s">
        <v>19</v>
      </c>
      <c r="D15" s="29">
        <v>0</v>
      </c>
      <c r="E15" s="24">
        <f t="shared" si="0"/>
        <v>0</v>
      </c>
      <c r="F15" s="30">
        <v>0</v>
      </c>
      <c r="G15" s="29">
        <v>0</v>
      </c>
      <c r="H15" s="30">
        <v>0</v>
      </c>
      <c r="I15" s="29">
        <v>0</v>
      </c>
      <c r="J15" s="30">
        <v>0</v>
      </c>
      <c r="K15" s="29">
        <f t="shared" si="1"/>
        <v>0</v>
      </c>
    </row>
    <row r="16" spans="1:11" s="4" customFormat="1" ht="12.75">
      <c r="A16" s="26"/>
      <c r="B16" s="27">
        <v>423567</v>
      </c>
      <c r="C16" s="28" t="s">
        <v>20</v>
      </c>
      <c r="D16" s="29">
        <v>433470</v>
      </c>
      <c r="E16" s="24">
        <f t="shared" si="0"/>
        <v>433470</v>
      </c>
      <c r="F16" s="30">
        <v>7444</v>
      </c>
      <c r="G16" s="29">
        <v>0</v>
      </c>
      <c r="H16" s="30">
        <v>0</v>
      </c>
      <c r="I16" s="29">
        <v>0</v>
      </c>
      <c r="J16" s="30">
        <v>0</v>
      </c>
      <c r="K16" s="29">
        <f t="shared" si="1"/>
        <v>440914</v>
      </c>
    </row>
    <row r="17" spans="1:11" ht="12.75">
      <c r="A17" s="26"/>
      <c r="B17" s="27">
        <v>423573</v>
      </c>
      <c r="C17" s="28" t="s">
        <v>21</v>
      </c>
      <c r="D17" s="29">
        <v>2883394</v>
      </c>
      <c r="E17" s="24">
        <f t="shared" si="0"/>
        <v>2883394</v>
      </c>
      <c r="F17" s="30">
        <v>2030319</v>
      </c>
      <c r="G17" s="29">
        <v>1168814</v>
      </c>
      <c r="H17" s="30">
        <v>70000</v>
      </c>
      <c r="I17" s="29">
        <v>0</v>
      </c>
      <c r="J17" s="30">
        <v>0</v>
      </c>
      <c r="K17" s="29">
        <f t="shared" si="1"/>
        <v>6152527</v>
      </c>
    </row>
    <row r="18" spans="1:11" ht="12.75">
      <c r="A18" s="26"/>
      <c r="B18" s="27">
        <v>423574</v>
      </c>
      <c r="C18" s="28" t="s">
        <v>22</v>
      </c>
      <c r="D18" s="31">
        <v>2691875</v>
      </c>
      <c r="E18" s="24">
        <f t="shared" si="0"/>
        <v>2691875</v>
      </c>
      <c r="F18" s="30">
        <v>3234637</v>
      </c>
      <c r="G18" s="29">
        <v>237420</v>
      </c>
      <c r="H18" s="30">
        <v>0</v>
      </c>
      <c r="I18" s="29">
        <v>0</v>
      </c>
      <c r="J18" s="30">
        <v>0</v>
      </c>
      <c r="K18" s="29">
        <f t="shared" si="1"/>
        <v>6163932</v>
      </c>
    </row>
    <row r="19" spans="1:11" ht="12.75">
      <c r="A19" s="26"/>
      <c r="B19" s="32"/>
      <c r="C19" s="33" t="s">
        <v>23</v>
      </c>
      <c r="D19" s="34">
        <f aca="true" t="shared" si="2" ref="D19:K19">SUM(D11:D18)</f>
        <v>6011237</v>
      </c>
      <c r="E19" s="34">
        <f t="shared" si="2"/>
        <v>6011237</v>
      </c>
      <c r="F19" s="34">
        <f t="shared" si="2"/>
        <v>5763167</v>
      </c>
      <c r="G19" s="34">
        <f t="shared" si="2"/>
        <v>2063630</v>
      </c>
      <c r="H19" s="34">
        <f t="shared" si="2"/>
        <v>1592715</v>
      </c>
      <c r="I19" s="34">
        <f t="shared" si="2"/>
        <v>1589642</v>
      </c>
      <c r="J19" s="34">
        <f t="shared" si="2"/>
        <v>288098</v>
      </c>
      <c r="K19" s="34">
        <f t="shared" si="2"/>
        <v>17308489</v>
      </c>
    </row>
    <row r="20" spans="1:11" ht="12.75">
      <c r="A20" s="26"/>
      <c r="B20" s="27"/>
      <c r="C20" s="28"/>
      <c r="F20" s="30"/>
      <c r="G20" s="29"/>
      <c r="H20" s="30"/>
      <c r="I20" s="29"/>
      <c r="J20" s="30"/>
      <c r="K20" s="29"/>
    </row>
    <row r="21" spans="1:11" ht="12.75">
      <c r="A21" s="26"/>
      <c r="B21" s="22" t="s">
        <v>24</v>
      </c>
      <c r="C21" s="18" t="s">
        <v>25</v>
      </c>
      <c r="F21" s="25"/>
      <c r="G21" s="23"/>
      <c r="H21" s="25"/>
      <c r="I21" s="23"/>
      <c r="J21" s="25"/>
      <c r="K21" s="23"/>
    </row>
    <row r="22" spans="1:11" ht="12.75">
      <c r="A22" s="26"/>
      <c r="B22" s="27" t="s">
        <v>26</v>
      </c>
      <c r="C22" s="28" t="s">
        <v>27</v>
      </c>
      <c r="D22" s="29">
        <v>0</v>
      </c>
      <c r="E22" s="24">
        <f aca="true" t="shared" si="3" ref="E22:E27">D22</f>
        <v>0</v>
      </c>
      <c r="F22" s="30">
        <v>668989</v>
      </c>
      <c r="G22" s="29">
        <v>3321017</v>
      </c>
      <c r="H22" s="30">
        <v>4453392</v>
      </c>
      <c r="I22" s="29">
        <v>758803</v>
      </c>
      <c r="J22" s="30">
        <v>0</v>
      </c>
      <c r="K22" s="29">
        <f aca="true" t="shared" si="4" ref="K22:K27">SUM(E22:J22)</f>
        <v>9202201</v>
      </c>
    </row>
    <row r="23" spans="1:11" ht="12.75">
      <c r="A23" s="26"/>
      <c r="B23" s="27" t="s">
        <v>28</v>
      </c>
      <c r="C23" s="28" t="s">
        <v>29</v>
      </c>
      <c r="D23" s="29">
        <v>272160</v>
      </c>
      <c r="E23" s="24">
        <f t="shared" si="3"/>
        <v>272160</v>
      </c>
      <c r="F23" s="30">
        <v>307228</v>
      </c>
      <c r="G23" s="29">
        <v>3281439</v>
      </c>
      <c r="H23" s="30">
        <v>289383</v>
      </c>
      <c r="I23" s="29">
        <v>0</v>
      </c>
      <c r="J23" s="30">
        <v>0</v>
      </c>
      <c r="K23" s="29">
        <f t="shared" si="4"/>
        <v>4150210</v>
      </c>
    </row>
    <row r="24" spans="1:11" ht="12.75">
      <c r="A24" s="26"/>
      <c r="B24" s="27">
        <v>423408</v>
      </c>
      <c r="C24" s="28" t="s">
        <v>30</v>
      </c>
      <c r="D24" s="29">
        <v>0</v>
      </c>
      <c r="E24" s="24">
        <f t="shared" si="3"/>
        <v>0</v>
      </c>
      <c r="F24" s="30">
        <v>333463</v>
      </c>
      <c r="G24" s="29">
        <v>79974</v>
      </c>
      <c r="H24" s="30">
        <v>417</v>
      </c>
      <c r="I24" s="29">
        <v>0</v>
      </c>
      <c r="J24" s="30">
        <v>0</v>
      </c>
      <c r="K24" s="29">
        <f t="shared" si="4"/>
        <v>413854</v>
      </c>
    </row>
    <row r="25" spans="1:11" ht="12.75">
      <c r="A25" s="26"/>
      <c r="B25" s="27">
        <v>423548</v>
      </c>
      <c r="C25" s="28" t="s">
        <v>31</v>
      </c>
      <c r="D25" s="29">
        <v>5392012</v>
      </c>
      <c r="E25" s="24">
        <f t="shared" si="3"/>
        <v>5392012</v>
      </c>
      <c r="F25" s="30">
        <v>9673499</v>
      </c>
      <c r="G25" s="29">
        <v>658557</v>
      </c>
      <c r="H25" s="30">
        <v>0</v>
      </c>
      <c r="I25" s="29">
        <v>0</v>
      </c>
      <c r="J25" s="30">
        <v>0</v>
      </c>
      <c r="K25" s="29">
        <f t="shared" si="4"/>
        <v>15724068</v>
      </c>
    </row>
    <row r="26" spans="1:11" ht="12.75">
      <c r="A26" s="26"/>
      <c r="B26" s="27">
        <v>423571</v>
      </c>
      <c r="C26" s="28" t="s">
        <v>32</v>
      </c>
      <c r="D26" s="29">
        <v>141667</v>
      </c>
      <c r="E26" s="24">
        <f t="shared" si="3"/>
        <v>141667</v>
      </c>
      <c r="F26" s="30">
        <v>12500</v>
      </c>
      <c r="G26" s="29">
        <v>0</v>
      </c>
      <c r="H26" s="30">
        <v>0</v>
      </c>
      <c r="I26" s="29">
        <v>0</v>
      </c>
      <c r="J26" s="30">
        <v>0</v>
      </c>
      <c r="K26" s="29">
        <f t="shared" si="4"/>
        <v>154167</v>
      </c>
    </row>
    <row r="27" spans="1:11" ht="12.75">
      <c r="A27" s="26"/>
      <c r="B27" s="27">
        <v>423572</v>
      </c>
      <c r="C27" s="28" t="s">
        <v>33</v>
      </c>
      <c r="D27" s="31">
        <v>1822387</v>
      </c>
      <c r="E27" s="24">
        <f t="shared" si="3"/>
        <v>1822387</v>
      </c>
      <c r="F27" s="30">
        <v>2678263</v>
      </c>
      <c r="G27" s="29">
        <v>0</v>
      </c>
      <c r="H27" s="30">
        <v>0</v>
      </c>
      <c r="I27" s="29">
        <v>0</v>
      </c>
      <c r="J27" s="30">
        <v>0</v>
      </c>
      <c r="K27" s="29">
        <f t="shared" si="4"/>
        <v>4500650</v>
      </c>
    </row>
    <row r="28" spans="1:11" ht="12.75">
      <c r="A28" s="26"/>
      <c r="B28" s="32"/>
      <c r="C28" s="33" t="s">
        <v>23</v>
      </c>
      <c r="D28" s="34">
        <f aca="true" t="shared" si="5" ref="D28:K28">SUM(D22:D27)</f>
        <v>7628226</v>
      </c>
      <c r="E28" s="34">
        <f t="shared" si="5"/>
        <v>7628226</v>
      </c>
      <c r="F28" s="34">
        <f t="shared" si="5"/>
        <v>13673942</v>
      </c>
      <c r="G28" s="34">
        <f t="shared" si="5"/>
        <v>7340987</v>
      </c>
      <c r="H28" s="34">
        <f t="shared" si="5"/>
        <v>4743192</v>
      </c>
      <c r="I28" s="34">
        <f t="shared" si="5"/>
        <v>758803</v>
      </c>
      <c r="J28" s="34">
        <f t="shared" si="5"/>
        <v>0</v>
      </c>
      <c r="K28" s="34">
        <f t="shared" si="5"/>
        <v>34145150</v>
      </c>
    </row>
    <row r="29" spans="1:11" ht="12.75">
      <c r="A29" s="26"/>
      <c r="B29" s="27"/>
      <c r="C29" s="28"/>
      <c r="F29" s="30"/>
      <c r="G29" s="29"/>
      <c r="H29" s="30"/>
      <c r="I29" s="29"/>
      <c r="J29" s="30"/>
      <c r="K29" s="29"/>
    </row>
    <row r="30" spans="1:11" ht="12.75">
      <c r="A30" s="26"/>
      <c r="B30" s="22" t="s">
        <v>34</v>
      </c>
      <c r="C30" s="18" t="s">
        <v>12</v>
      </c>
      <c r="F30" s="25"/>
      <c r="G30" s="23"/>
      <c r="H30" s="25"/>
      <c r="I30" s="23"/>
      <c r="J30" s="25"/>
      <c r="K30" s="23"/>
    </row>
    <row r="31" spans="1:11" ht="12.75">
      <c r="A31" s="26"/>
      <c r="B31" s="27">
        <v>423234</v>
      </c>
      <c r="C31" s="28" t="s">
        <v>35</v>
      </c>
      <c r="D31" s="31">
        <v>1521656</v>
      </c>
      <c r="E31" s="24">
        <f>D31</f>
        <v>1521656</v>
      </c>
      <c r="F31" s="30">
        <v>1967236</v>
      </c>
      <c r="G31" s="29">
        <v>1081821</v>
      </c>
      <c r="H31" s="30">
        <v>2923893</v>
      </c>
      <c r="I31" s="29">
        <v>153846</v>
      </c>
      <c r="J31" s="30">
        <v>0</v>
      </c>
      <c r="K31" s="29">
        <f>SUM(E31:J31)</f>
        <v>7648452</v>
      </c>
    </row>
    <row r="32" spans="1:11" ht="12.75">
      <c r="A32" s="26"/>
      <c r="B32" s="32"/>
      <c r="C32" s="33" t="s">
        <v>23</v>
      </c>
      <c r="D32" s="34">
        <f aca="true" t="shared" si="6" ref="D32:K32">SUM(D31)</f>
        <v>1521656</v>
      </c>
      <c r="E32" s="34">
        <f t="shared" si="6"/>
        <v>1521656</v>
      </c>
      <c r="F32" s="34">
        <f t="shared" si="6"/>
        <v>1967236</v>
      </c>
      <c r="G32" s="34">
        <f t="shared" si="6"/>
        <v>1081821</v>
      </c>
      <c r="H32" s="34">
        <f t="shared" si="6"/>
        <v>2923893</v>
      </c>
      <c r="I32" s="34">
        <f t="shared" si="6"/>
        <v>153846</v>
      </c>
      <c r="J32" s="34">
        <f t="shared" si="6"/>
        <v>0</v>
      </c>
      <c r="K32" s="34">
        <f t="shared" si="6"/>
        <v>7648452</v>
      </c>
    </row>
    <row r="33" spans="1:11" ht="12.75">
      <c r="A33" s="26"/>
      <c r="B33" s="36"/>
      <c r="C33" s="37"/>
      <c r="F33" s="38"/>
      <c r="G33" s="23"/>
      <c r="H33" s="38"/>
      <c r="I33" s="23"/>
      <c r="J33" s="38"/>
      <c r="K33" s="23"/>
    </row>
    <row r="34" spans="1:11" ht="13.5" thickBot="1">
      <c r="A34" s="26"/>
      <c r="B34" s="39"/>
      <c r="C34" s="40" t="s">
        <v>36</v>
      </c>
      <c r="D34" s="41">
        <f aca="true" t="shared" si="7" ref="D34:K34">D32+D28+D19</f>
        <v>15161119</v>
      </c>
      <c r="E34" s="41">
        <f t="shared" si="7"/>
        <v>15161119</v>
      </c>
      <c r="F34" s="41">
        <f t="shared" si="7"/>
        <v>21404345</v>
      </c>
      <c r="G34" s="41">
        <f t="shared" si="7"/>
        <v>10486438</v>
      </c>
      <c r="H34" s="41">
        <f t="shared" si="7"/>
        <v>9259800</v>
      </c>
      <c r="I34" s="41">
        <f t="shared" si="7"/>
        <v>2502291</v>
      </c>
      <c r="J34" s="41">
        <f t="shared" si="7"/>
        <v>288098</v>
      </c>
      <c r="K34" s="41">
        <f t="shared" si="7"/>
        <v>59102091</v>
      </c>
    </row>
    <row r="35" spans="1:11" ht="13.5" thickTop="1">
      <c r="A35" s="26"/>
      <c r="B35" s="27"/>
      <c r="C35" s="28"/>
      <c r="F35" s="30"/>
      <c r="G35" s="29"/>
      <c r="H35" s="30"/>
      <c r="I35" s="29"/>
      <c r="J35" s="30"/>
      <c r="K35" s="29"/>
    </row>
    <row r="36" spans="1:11" ht="12.75">
      <c r="A36" s="26"/>
      <c r="B36" s="22" t="s">
        <v>37</v>
      </c>
      <c r="C36" s="18" t="s">
        <v>38</v>
      </c>
      <c r="F36" s="25"/>
      <c r="G36" s="23"/>
      <c r="H36" s="25"/>
      <c r="I36" s="23"/>
      <c r="J36" s="25"/>
      <c r="K36" s="23"/>
    </row>
    <row r="37" spans="1:11" ht="12.75">
      <c r="A37" s="26"/>
      <c r="B37" s="27">
        <v>423305</v>
      </c>
      <c r="C37" s="28" t="s">
        <v>39</v>
      </c>
      <c r="D37" s="29">
        <v>25754</v>
      </c>
      <c r="E37" s="24">
        <f>D37</f>
        <v>25754</v>
      </c>
      <c r="F37" s="30">
        <v>0</v>
      </c>
      <c r="G37" s="29">
        <v>0</v>
      </c>
      <c r="H37" s="30">
        <v>0</v>
      </c>
      <c r="I37" s="29">
        <v>0</v>
      </c>
      <c r="J37" s="30">
        <v>0</v>
      </c>
      <c r="K37" s="29">
        <f>SUM(E37:J37)</f>
        <v>25754</v>
      </c>
    </row>
    <row r="38" spans="1:11" ht="12.75">
      <c r="A38" s="26"/>
      <c r="B38" s="27">
        <v>423323</v>
      </c>
      <c r="C38" s="28" t="s">
        <v>40</v>
      </c>
      <c r="D38" s="29">
        <v>53743</v>
      </c>
      <c r="E38" s="24">
        <f aca="true" t="shared" si="8" ref="E38:E46">D38</f>
        <v>53743</v>
      </c>
      <c r="F38" s="30">
        <v>0</v>
      </c>
      <c r="G38" s="29">
        <v>0</v>
      </c>
      <c r="H38" s="30">
        <v>0</v>
      </c>
      <c r="I38" s="29">
        <v>0</v>
      </c>
      <c r="J38" s="30">
        <v>0</v>
      </c>
      <c r="K38" s="29">
        <f aca="true" t="shared" si="9" ref="K38:K46">SUM(E38:J38)</f>
        <v>53743</v>
      </c>
    </row>
    <row r="39" spans="1:11" ht="12.75">
      <c r="A39" s="26"/>
      <c r="B39" s="27">
        <v>423328</v>
      </c>
      <c r="C39" s="28" t="s">
        <v>41</v>
      </c>
      <c r="D39" s="29">
        <v>14647</v>
      </c>
      <c r="E39" s="24">
        <f t="shared" si="8"/>
        <v>14647</v>
      </c>
      <c r="F39" s="30">
        <v>0</v>
      </c>
      <c r="G39" s="29">
        <v>0</v>
      </c>
      <c r="H39" s="30">
        <v>0</v>
      </c>
      <c r="I39" s="29">
        <v>0</v>
      </c>
      <c r="J39" s="30">
        <v>0</v>
      </c>
      <c r="K39" s="29">
        <f t="shared" si="9"/>
        <v>14647</v>
      </c>
    </row>
    <row r="40" spans="1:11" ht="12.75">
      <c r="A40" s="26"/>
      <c r="B40" s="27">
        <v>423334</v>
      </c>
      <c r="C40" s="28" t="s">
        <v>42</v>
      </c>
      <c r="D40" s="29">
        <v>405774</v>
      </c>
      <c r="E40" s="24">
        <f t="shared" si="8"/>
        <v>405774</v>
      </c>
      <c r="F40" s="30">
        <v>450646</v>
      </c>
      <c r="G40" s="29">
        <v>6493</v>
      </c>
      <c r="H40" s="30">
        <v>0</v>
      </c>
      <c r="I40" s="29">
        <v>0</v>
      </c>
      <c r="J40" s="30">
        <v>0</v>
      </c>
      <c r="K40" s="29">
        <f t="shared" si="9"/>
        <v>862913</v>
      </c>
    </row>
    <row r="41" spans="1:11" ht="12.75">
      <c r="A41" s="26"/>
      <c r="B41" s="27">
        <v>423341</v>
      </c>
      <c r="C41" s="28" t="s">
        <v>43</v>
      </c>
      <c r="D41" s="29">
        <v>497167</v>
      </c>
      <c r="E41" s="24">
        <f t="shared" si="8"/>
        <v>497167</v>
      </c>
      <c r="F41" s="30">
        <v>167784</v>
      </c>
      <c r="G41" s="29">
        <v>0</v>
      </c>
      <c r="H41" s="30">
        <v>0</v>
      </c>
      <c r="I41" s="29">
        <v>0</v>
      </c>
      <c r="J41" s="30">
        <v>0</v>
      </c>
      <c r="K41" s="29">
        <f t="shared" si="9"/>
        <v>664951</v>
      </c>
    </row>
    <row r="42" spans="1:11" ht="12.75">
      <c r="A42" s="26"/>
      <c r="B42" s="27">
        <v>423351</v>
      </c>
      <c r="C42" s="28" t="s">
        <v>44</v>
      </c>
      <c r="D42" s="29">
        <v>0</v>
      </c>
      <c r="E42" s="24">
        <f t="shared" si="8"/>
        <v>0</v>
      </c>
      <c r="F42" s="30">
        <v>0</v>
      </c>
      <c r="G42" s="29">
        <v>0</v>
      </c>
      <c r="H42" s="30">
        <v>0</v>
      </c>
      <c r="I42" s="29">
        <v>0</v>
      </c>
      <c r="J42" s="30">
        <v>0</v>
      </c>
      <c r="K42" s="29">
        <f t="shared" si="9"/>
        <v>0</v>
      </c>
    </row>
    <row r="43" spans="1:11" ht="12.75">
      <c r="A43" s="26"/>
      <c r="B43" s="27">
        <v>423352</v>
      </c>
      <c r="C43" s="28" t="s">
        <v>45</v>
      </c>
      <c r="D43" s="29">
        <f>500000</f>
        <v>500000</v>
      </c>
      <c r="E43" s="24">
        <f t="shared" si="8"/>
        <v>500000</v>
      </c>
      <c r="F43" s="30">
        <f>458333-458333</f>
        <v>0</v>
      </c>
      <c r="G43" s="29">
        <f>41667-41667</f>
        <v>0</v>
      </c>
      <c r="H43" s="30">
        <v>0</v>
      </c>
      <c r="I43" s="29">
        <v>0</v>
      </c>
      <c r="J43" s="30">
        <v>0</v>
      </c>
      <c r="K43" s="29">
        <f t="shared" si="9"/>
        <v>500000</v>
      </c>
    </row>
    <row r="44" spans="1:11" ht="12.75">
      <c r="A44" s="26"/>
      <c r="B44" s="27">
        <v>423417</v>
      </c>
      <c r="C44" s="28" t="s">
        <v>46</v>
      </c>
      <c r="D44" s="29">
        <v>11242234</v>
      </c>
      <c r="E44" s="24">
        <f t="shared" si="8"/>
        <v>11242234</v>
      </c>
      <c r="F44" s="30">
        <v>4191801</v>
      </c>
      <c r="G44" s="29">
        <v>1885344</v>
      </c>
      <c r="H44" s="30">
        <v>3149387</v>
      </c>
      <c r="I44" s="29">
        <v>5924202</v>
      </c>
      <c r="J44" s="30">
        <v>949551</v>
      </c>
      <c r="K44" s="29">
        <f t="shared" si="9"/>
        <v>27342519</v>
      </c>
    </row>
    <row r="45" spans="1:11" ht="12.75">
      <c r="A45" s="26"/>
      <c r="B45" s="27">
        <v>423461</v>
      </c>
      <c r="C45" s="28" t="s">
        <v>47</v>
      </c>
      <c r="D45" s="29">
        <v>0</v>
      </c>
      <c r="E45" s="24">
        <f t="shared" si="8"/>
        <v>0</v>
      </c>
      <c r="F45" s="30">
        <v>315557</v>
      </c>
      <c r="G45" s="29">
        <v>404843</v>
      </c>
      <c r="H45" s="30">
        <v>0</v>
      </c>
      <c r="I45" s="29">
        <v>0</v>
      </c>
      <c r="J45" s="30">
        <v>0</v>
      </c>
      <c r="K45" s="29">
        <f t="shared" si="9"/>
        <v>720400</v>
      </c>
    </row>
    <row r="46" spans="1:11" ht="12.75">
      <c r="A46" s="26"/>
      <c r="B46" s="27">
        <v>423561</v>
      </c>
      <c r="C46" s="28" t="s">
        <v>48</v>
      </c>
      <c r="D46" s="31">
        <v>648072</v>
      </c>
      <c r="E46" s="24">
        <f t="shared" si="8"/>
        <v>648072</v>
      </c>
      <c r="F46" s="30">
        <v>543921</v>
      </c>
      <c r="G46" s="29">
        <v>1450</v>
      </c>
      <c r="H46" s="30">
        <v>0</v>
      </c>
      <c r="I46" s="29">
        <v>0</v>
      </c>
      <c r="J46" s="30">
        <v>0</v>
      </c>
      <c r="K46" s="29">
        <f t="shared" si="9"/>
        <v>1193443</v>
      </c>
    </row>
    <row r="47" spans="1:11" ht="12.75">
      <c r="A47" s="26"/>
      <c r="B47" s="32"/>
      <c r="C47" s="33" t="s">
        <v>23</v>
      </c>
      <c r="D47" s="42">
        <f aca="true" t="shared" si="10" ref="D47:K47">SUM(D37:D46)</f>
        <v>13387391</v>
      </c>
      <c r="E47" s="42">
        <f t="shared" si="10"/>
        <v>13387391</v>
      </c>
      <c r="F47" s="42">
        <f t="shared" si="10"/>
        <v>5669709</v>
      </c>
      <c r="G47" s="42">
        <f t="shared" si="10"/>
        <v>2298130</v>
      </c>
      <c r="H47" s="42">
        <f t="shared" si="10"/>
        <v>3149387</v>
      </c>
      <c r="I47" s="42">
        <f t="shared" si="10"/>
        <v>5924202</v>
      </c>
      <c r="J47" s="42">
        <f t="shared" si="10"/>
        <v>949551</v>
      </c>
      <c r="K47" s="42">
        <f t="shared" si="10"/>
        <v>31378370</v>
      </c>
    </row>
    <row r="48" spans="1:11" ht="12.75">
      <c r="A48" s="26"/>
      <c r="B48" s="27"/>
      <c r="C48" s="28"/>
      <c r="F48" s="30"/>
      <c r="G48" s="29"/>
      <c r="H48" s="30"/>
      <c r="I48" s="29"/>
      <c r="J48" s="30"/>
      <c r="K48" s="29"/>
    </row>
    <row r="49" spans="1:11" ht="12.75">
      <c r="A49" s="26"/>
      <c r="B49" s="22" t="s">
        <v>49</v>
      </c>
      <c r="C49" s="18" t="s">
        <v>50</v>
      </c>
      <c r="F49" s="25"/>
      <c r="G49" s="23"/>
      <c r="H49" s="25"/>
      <c r="I49" s="23"/>
      <c r="J49" s="25"/>
      <c r="K49" s="23"/>
    </row>
    <row r="50" spans="1:11" ht="12.75">
      <c r="A50" s="26"/>
      <c r="B50" s="27" t="s">
        <v>51</v>
      </c>
      <c r="C50" s="28" t="s">
        <v>52</v>
      </c>
      <c r="D50" s="29">
        <v>0</v>
      </c>
      <c r="E50" s="24">
        <f>D50</f>
        <v>0</v>
      </c>
      <c r="F50" s="30">
        <v>514339</v>
      </c>
      <c r="G50" s="29">
        <v>2874802</v>
      </c>
      <c r="H50" s="30">
        <v>2538935</v>
      </c>
      <c r="I50" s="29">
        <v>888725</v>
      </c>
      <c r="J50" s="30">
        <v>0</v>
      </c>
      <c r="K50" s="29">
        <f>SUM(E50:J50)</f>
        <v>6816801</v>
      </c>
    </row>
    <row r="51" spans="1:11" ht="12.75">
      <c r="A51" s="26"/>
      <c r="B51" s="27" t="s">
        <v>53</v>
      </c>
      <c r="C51" s="28" t="s">
        <v>54</v>
      </c>
      <c r="D51" s="29">
        <v>108946</v>
      </c>
      <c r="E51" s="24">
        <f>D51</f>
        <v>108946</v>
      </c>
      <c r="F51" s="30">
        <v>783983</v>
      </c>
      <c r="G51" s="29">
        <v>803112</v>
      </c>
      <c r="H51" s="30">
        <v>4905</v>
      </c>
      <c r="I51" s="29">
        <v>0</v>
      </c>
      <c r="J51" s="30">
        <v>0</v>
      </c>
      <c r="K51" s="29">
        <f>SUM(E51:J51)</f>
        <v>1700946</v>
      </c>
    </row>
    <row r="52" spans="1:11" ht="12.75">
      <c r="A52" s="26"/>
      <c r="B52" s="27" t="s">
        <v>55</v>
      </c>
      <c r="C52" s="28" t="s">
        <v>56</v>
      </c>
      <c r="D52" s="29">
        <f>44742+223958</f>
        <v>268700</v>
      </c>
      <c r="E52" s="24">
        <f>D52</f>
        <v>268700</v>
      </c>
      <c r="F52" s="30">
        <f>49038+350962</f>
        <v>400000</v>
      </c>
      <c r="G52" s="29">
        <f>604141-447171</f>
        <v>156970</v>
      </c>
      <c r="H52" s="30">
        <f>52749-52749</f>
        <v>0</v>
      </c>
      <c r="I52" s="29">
        <v>0</v>
      </c>
      <c r="J52" s="30">
        <v>0</v>
      </c>
      <c r="K52" s="29">
        <f>SUM(E52:J52)</f>
        <v>825670</v>
      </c>
    </row>
    <row r="53" spans="1:11" ht="12.75">
      <c r="A53" s="26"/>
      <c r="B53" s="27">
        <v>423163</v>
      </c>
      <c r="C53" s="28" t="s">
        <v>57</v>
      </c>
      <c r="D53" s="31">
        <v>405296</v>
      </c>
      <c r="E53" s="24">
        <f>D53</f>
        <v>405296</v>
      </c>
      <c r="F53" s="30">
        <v>405296</v>
      </c>
      <c r="G53" s="29">
        <v>405296</v>
      </c>
      <c r="H53" s="30">
        <v>405296</v>
      </c>
      <c r="I53" s="29">
        <v>405296</v>
      </c>
      <c r="J53" s="30">
        <v>402742</v>
      </c>
      <c r="K53" s="29">
        <f>SUM(E53:J53)</f>
        <v>2429222</v>
      </c>
    </row>
    <row r="54" spans="1:11" ht="12.75">
      <c r="A54" s="26"/>
      <c r="B54" s="32"/>
      <c r="C54" s="33" t="s">
        <v>23</v>
      </c>
      <c r="D54" s="42">
        <f aca="true" t="shared" si="11" ref="D54:K54">SUM(D50:D53)</f>
        <v>782942</v>
      </c>
      <c r="E54" s="42">
        <f t="shared" si="11"/>
        <v>782942</v>
      </c>
      <c r="F54" s="42">
        <f t="shared" si="11"/>
        <v>2103618</v>
      </c>
      <c r="G54" s="42">
        <f t="shared" si="11"/>
        <v>4240180</v>
      </c>
      <c r="H54" s="42">
        <f t="shared" si="11"/>
        <v>2949136</v>
      </c>
      <c r="I54" s="42">
        <f t="shared" si="11"/>
        <v>1294021</v>
      </c>
      <c r="J54" s="42">
        <f t="shared" si="11"/>
        <v>402742</v>
      </c>
      <c r="K54" s="42">
        <f t="shared" si="11"/>
        <v>11772639</v>
      </c>
    </row>
    <row r="55" spans="1:11" ht="12.75">
      <c r="A55" s="26"/>
      <c r="B55" s="27"/>
      <c r="C55" s="28"/>
      <c r="F55" s="30"/>
      <c r="G55" s="29"/>
      <c r="H55" s="30"/>
      <c r="I55" s="29"/>
      <c r="J55" s="30"/>
      <c r="K55" s="29"/>
    </row>
    <row r="56" spans="1:11" ht="12.75">
      <c r="A56" s="26"/>
      <c r="B56" s="22" t="s">
        <v>58</v>
      </c>
      <c r="C56" s="18" t="s">
        <v>59</v>
      </c>
      <c r="F56" s="25"/>
      <c r="G56" s="23"/>
      <c r="H56" s="25"/>
      <c r="I56" s="23"/>
      <c r="J56" s="25"/>
      <c r="K56" s="23"/>
    </row>
    <row r="57" spans="1:11" ht="12.75">
      <c r="A57" s="26"/>
      <c r="B57" s="27">
        <v>423306</v>
      </c>
      <c r="C57" s="28" t="s">
        <v>60</v>
      </c>
      <c r="D57" s="29">
        <v>40000</v>
      </c>
      <c r="E57" s="24">
        <f>D57</f>
        <v>40000</v>
      </c>
      <c r="F57" s="30">
        <v>37000</v>
      </c>
      <c r="G57" s="29">
        <v>0</v>
      </c>
      <c r="H57" s="30">
        <v>0</v>
      </c>
      <c r="I57" s="29">
        <v>0</v>
      </c>
      <c r="J57" s="30">
        <v>0</v>
      </c>
      <c r="K57" s="29">
        <f>SUM(E57:J57)</f>
        <v>77000</v>
      </c>
    </row>
    <row r="58" spans="1:11" ht="12.75">
      <c r="A58" s="26"/>
      <c r="B58" s="27">
        <v>423314</v>
      </c>
      <c r="C58" s="28" t="s">
        <v>61</v>
      </c>
      <c r="D58" s="29">
        <v>75861</v>
      </c>
      <c r="E58" s="24">
        <f>D58</f>
        <v>75861</v>
      </c>
      <c r="F58" s="30">
        <v>0</v>
      </c>
      <c r="G58" s="29">
        <v>0</v>
      </c>
      <c r="H58" s="30">
        <v>0</v>
      </c>
      <c r="I58" s="29">
        <v>0</v>
      </c>
      <c r="J58" s="30">
        <v>0</v>
      </c>
      <c r="K58" s="29">
        <f>SUM(E58:J58)</f>
        <v>75861</v>
      </c>
    </row>
    <row r="59" spans="1:11" ht="12.75">
      <c r="A59" s="26"/>
      <c r="B59" s="27">
        <v>423426</v>
      </c>
      <c r="C59" s="28" t="s">
        <v>62</v>
      </c>
      <c r="D59" s="29">
        <v>0</v>
      </c>
      <c r="E59" s="24">
        <f>D59</f>
        <v>0</v>
      </c>
      <c r="F59" s="30">
        <v>163362</v>
      </c>
      <c r="G59" s="29">
        <v>135</v>
      </c>
      <c r="H59" s="30">
        <v>0</v>
      </c>
      <c r="I59" s="29">
        <v>0</v>
      </c>
      <c r="J59" s="30">
        <v>0</v>
      </c>
      <c r="K59" s="29">
        <f>SUM(E59:J59)</f>
        <v>163497</v>
      </c>
    </row>
    <row r="60" spans="1:11" ht="12.75">
      <c r="A60" s="26"/>
      <c r="B60" s="27">
        <v>423474</v>
      </c>
      <c r="C60" s="28" t="s">
        <v>63</v>
      </c>
      <c r="D60" s="31">
        <v>4174819</v>
      </c>
      <c r="E60" s="24">
        <f>D60</f>
        <v>4174819</v>
      </c>
      <c r="F60" s="30">
        <v>6969293</v>
      </c>
      <c r="G60" s="29">
        <v>0</v>
      </c>
      <c r="H60" s="30">
        <v>0</v>
      </c>
      <c r="I60" s="29">
        <v>0</v>
      </c>
      <c r="J60" s="30">
        <v>0</v>
      </c>
      <c r="K60" s="29">
        <f>SUM(E60:J60)</f>
        <v>11144112</v>
      </c>
    </row>
    <row r="61" spans="1:11" ht="12.75">
      <c r="A61" s="26"/>
      <c r="B61" s="32"/>
      <c r="C61" s="33" t="s">
        <v>23</v>
      </c>
      <c r="D61" s="42">
        <f aca="true" t="shared" si="12" ref="D61:K61">SUM(D57:D60)</f>
        <v>4290680</v>
      </c>
      <c r="E61" s="42">
        <f t="shared" si="12"/>
        <v>4290680</v>
      </c>
      <c r="F61" s="42">
        <f t="shared" si="12"/>
        <v>7169655</v>
      </c>
      <c r="G61" s="42">
        <f t="shared" si="12"/>
        <v>135</v>
      </c>
      <c r="H61" s="42">
        <f t="shared" si="12"/>
        <v>0</v>
      </c>
      <c r="I61" s="42">
        <f t="shared" si="12"/>
        <v>0</v>
      </c>
      <c r="J61" s="42">
        <f t="shared" si="12"/>
        <v>0</v>
      </c>
      <c r="K61" s="42">
        <f t="shared" si="12"/>
        <v>11460470</v>
      </c>
    </row>
    <row r="62" spans="1:11" ht="12.75">
      <c r="A62" s="26"/>
      <c r="B62" s="36"/>
      <c r="C62" s="37"/>
      <c r="F62" s="38"/>
      <c r="G62" s="23"/>
      <c r="H62" s="38"/>
      <c r="I62" s="23"/>
      <c r="J62" s="38"/>
      <c r="K62" s="23"/>
    </row>
    <row r="63" spans="1:11" ht="13.5" thickBot="1">
      <c r="A63" s="26"/>
      <c r="B63" s="39"/>
      <c r="C63" s="40" t="s">
        <v>64</v>
      </c>
      <c r="D63" s="41">
        <f aca="true" t="shared" si="13" ref="D63:K63">SUM(D61+D54+D47)</f>
        <v>18461013</v>
      </c>
      <c r="E63" s="41">
        <f t="shared" si="13"/>
        <v>18461013</v>
      </c>
      <c r="F63" s="41">
        <f t="shared" si="13"/>
        <v>14942982</v>
      </c>
      <c r="G63" s="41">
        <f t="shared" si="13"/>
        <v>6538445</v>
      </c>
      <c r="H63" s="41">
        <f t="shared" si="13"/>
        <v>6098523</v>
      </c>
      <c r="I63" s="41">
        <f t="shared" si="13"/>
        <v>7218223</v>
      </c>
      <c r="J63" s="41">
        <f t="shared" si="13"/>
        <v>1352293</v>
      </c>
      <c r="K63" s="41">
        <f t="shared" si="13"/>
        <v>54611479</v>
      </c>
    </row>
    <row r="64" spans="1:11" ht="13.5" thickTop="1">
      <c r="A64" s="26"/>
      <c r="B64" s="27"/>
      <c r="C64" s="28"/>
      <c r="F64" s="30"/>
      <c r="G64" s="29"/>
      <c r="H64" s="30"/>
      <c r="I64" s="29"/>
      <c r="J64" s="30"/>
      <c r="K64" s="29"/>
    </row>
    <row r="65" spans="1:11" ht="12.75">
      <c r="A65" s="26"/>
      <c r="B65" s="22" t="s">
        <v>65</v>
      </c>
      <c r="C65" s="18" t="s">
        <v>66</v>
      </c>
      <c r="F65" s="25"/>
      <c r="G65" s="23"/>
      <c r="H65" s="25"/>
      <c r="I65" s="23"/>
      <c r="J65" s="25"/>
      <c r="K65" s="23"/>
    </row>
    <row r="66" spans="1:11" ht="12.75">
      <c r="A66" s="26"/>
      <c r="B66" s="27">
        <v>423457</v>
      </c>
      <c r="C66" s="28" t="s">
        <v>67</v>
      </c>
      <c r="D66" s="29">
        <v>2070269</v>
      </c>
      <c r="E66" s="24">
        <f>D66</f>
        <v>2070269</v>
      </c>
      <c r="F66" s="30">
        <v>2030261</v>
      </c>
      <c r="G66" s="29">
        <v>4703859</v>
      </c>
      <c r="H66" s="30">
        <v>4085417</v>
      </c>
      <c r="I66" s="29">
        <v>1817500</v>
      </c>
      <c r="J66" s="30">
        <v>21447389</v>
      </c>
      <c r="K66" s="29">
        <v>36154695</v>
      </c>
    </row>
    <row r="67" spans="1:11" ht="12.75">
      <c r="A67" s="26"/>
      <c r="B67" s="27">
        <v>423484</v>
      </c>
      <c r="C67" s="28" t="s">
        <v>68</v>
      </c>
      <c r="D67" s="29">
        <v>113322229</v>
      </c>
      <c r="E67" s="24">
        <f>D67</f>
        <v>113322229</v>
      </c>
      <c r="F67" s="30">
        <v>50690530</v>
      </c>
      <c r="G67" s="29">
        <v>60131841</v>
      </c>
      <c r="H67" s="30">
        <v>83752456</v>
      </c>
      <c r="I67" s="29">
        <v>86707940</v>
      </c>
      <c r="J67" s="30">
        <v>72227206</v>
      </c>
      <c r="K67" s="29">
        <v>466832202</v>
      </c>
    </row>
    <row r="68" spans="1:11" ht="12.75">
      <c r="A68" s="26"/>
      <c r="B68" s="27">
        <v>423575</v>
      </c>
      <c r="C68" s="28" t="s">
        <v>69</v>
      </c>
      <c r="D68" s="31">
        <v>63177066</v>
      </c>
      <c r="E68" s="24">
        <f>D68</f>
        <v>63177066</v>
      </c>
      <c r="F68" s="30">
        <v>69837992</v>
      </c>
      <c r="G68" s="29">
        <v>96339859</v>
      </c>
      <c r="H68" s="30">
        <v>125807308</v>
      </c>
      <c r="I68" s="29">
        <v>104610420</v>
      </c>
      <c r="J68" s="30">
        <v>98886058</v>
      </c>
      <c r="K68" s="29">
        <v>558658703</v>
      </c>
    </row>
    <row r="69" spans="1:11" ht="12.75">
      <c r="A69" s="26"/>
      <c r="B69" s="32"/>
      <c r="C69" s="33" t="s">
        <v>23</v>
      </c>
      <c r="D69" s="34">
        <f aca="true" t="shared" si="14" ref="D69:K69">SUM(D66:D68)</f>
        <v>178569564</v>
      </c>
      <c r="E69" s="34">
        <f t="shared" si="14"/>
        <v>178569564</v>
      </c>
      <c r="F69" s="34">
        <f t="shared" si="14"/>
        <v>122558783</v>
      </c>
      <c r="G69" s="34">
        <f t="shared" si="14"/>
        <v>161175559</v>
      </c>
      <c r="H69" s="34">
        <f t="shared" si="14"/>
        <v>213645181</v>
      </c>
      <c r="I69" s="34">
        <f t="shared" si="14"/>
        <v>193135860</v>
      </c>
      <c r="J69" s="34">
        <f t="shared" si="14"/>
        <v>192560653</v>
      </c>
      <c r="K69" s="34">
        <f t="shared" si="14"/>
        <v>1061645600</v>
      </c>
    </row>
    <row r="70" spans="1:11" ht="12.75">
      <c r="A70" s="26"/>
      <c r="B70" s="36"/>
      <c r="C70" s="37"/>
      <c r="F70" s="38"/>
      <c r="G70" s="23"/>
      <c r="H70" s="38"/>
      <c r="I70" s="23"/>
      <c r="J70" s="38"/>
      <c r="K70" s="23"/>
    </row>
    <row r="71" spans="1:11" ht="13.5" thickBot="1">
      <c r="A71" s="26"/>
      <c r="B71" s="39"/>
      <c r="C71" s="43" t="s">
        <v>70</v>
      </c>
      <c r="D71" s="41">
        <f aca="true" t="shared" si="15" ref="D71:J71">SUM(D69)</f>
        <v>178569564</v>
      </c>
      <c r="E71" s="41">
        <f t="shared" si="15"/>
        <v>178569564</v>
      </c>
      <c r="F71" s="41">
        <f t="shared" si="15"/>
        <v>122558783</v>
      </c>
      <c r="G71" s="41">
        <f t="shared" si="15"/>
        <v>161175559</v>
      </c>
      <c r="H71" s="41">
        <f t="shared" si="15"/>
        <v>213645181</v>
      </c>
      <c r="I71" s="41">
        <f t="shared" si="15"/>
        <v>193135860</v>
      </c>
      <c r="J71" s="41">
        <f t="shared" si="15"/>
        <v>192560653</v>
      </c>
      <c r="K71" s="41">
        <f>SUM(K69)</f>
        <v>1061645600</v>
      </c>
    </row>
    <row r="72" spans="1:11" ht="13.5" thickTop="1">
      <c r="A72" s="26"/>
      <c r="B72" s="27"/>
      <c r="C72" s="28"/>
      <c r="F72" s="30"/>
      <c r="G72" s="29"/>
      <c r="H72" s="30"/>
      <c r="I72" s="29"/>
      <c r="J72" s="30"/>
      <c r="K72" s="29"/>
    </row>
    <row r="73" spans="1:11" ht="12.75">
      <c r="A73" s="26"/>
      <c r="B73" s="22" t="s">
        <v>71</v>
      </c>
      <c r="C73" s="18" t="s">
        <v>72</v>
      </c>
      <c r="F73" s="25"/>
      <c r="G73" s="23"/>
      <c r="H73" s="25"/>
      <c r="I73" s="23"/>
      <c r="J73" s="25"/>
      <c r="K73" s="23"/>
    </row>
    <row r="74" spans="1:11" ht="12.75">
      <c r="A74" s="26"/>
      <c r="B74" s="27">
        <v>423460</v>
      </c>
      <c r="C74" s="28" t="s">
        <v>73</v>
      </c>
      <c r="D74" s="31">
        <v>3131111</v>
      </c>
      <c r="E74" s="24">
        <f>D74</f>
        <v>3131111</v>
      </c>
      <c r="F74" s="30">
        <v>3880584</v>
      </c>
      <c r="G74" s="29">
        <v>0</v>
      </c>
      <c r="H74" s="30">
        <v>0</v>
      </c>
      <c r="I74" s="29">
        <v>0</v>
      </c>
      <c r="J74" s="30">
        <v>0</v>
      </c>
      <c r="K74" s="29">
        <v>7011695</v>
      </c>
    </row>
    <row r="75" spans="1:11" ht="12.75">
      <c r="A75" s="26"/>
      <c r="B75" s="32"/>
      <c r="C75" s="33" t="s">
        <v>23</v>
      </c>
      <c r="D75" s="34">
        <f aca="true" t="shared" si="16" ref="D75:K75">SUM(D74)</f>
        <v>3131111</v>
      </c>
      <c r="E75" s="34">
        <f t="shared" si="16"/>
        <v>3131111</v>
      </c>
      <c r="F75" s="34">
        <f t="shared" si="16"/>
        <v>3880584</v>
      </c>
      <c r="G75" s="34">
        <f t="shared" si="16"/>
        <v>0</v>
      </c>
      <c r="H75" s="34">
        <f t="shared" si="16"/>
        <v>0</v>
      </c>
      <c r="I75" s="34">
        <f t="shared" si="16"/>
        <v>0</v>
      </c>
      <c r="J75" s="34">
        <f t="shared" si="16"/>
        <v>0</v>
      </c>
      <c r="K75" s="34">
        <f t="shared" si="16"/>
        <v>7011695</v>
      </c>
    </row>
    <row r="76" spans="1:11" ht="12.75">
      <c r="A76" s="26"/>
      <c r="B76" s="36"/>
      <c r="C76" s="37"/>
      <c r="F76" s="38"/>
      <c r="G76" s="23"/>
      <c r="H76" s="38"/>
      <c r="I76" s="23"/>
      <c r="J76" s="38"/>
      <c r="K76" s="23"/>
    </row>
    <row r="77" spans="1:11" ht="13.5" thickBot="1">
      <c r="A77" s="26"/>
      <c r="B77" s="39"/>
      <c r="C77" s="43" t="s">
        <v>74</v>
      </c>
      <c r="D77" s="41">
        <f aca="true" t="shared" si="17" ref="D77:J77">SUM(D75)</f>
        <v>3131111</v>
      </c>
      <c r="E77" s="41">
        <f t="shared" si="17"/>
        <v>3131111</v>
      </c>
      <c r="F77" s="41">
        <f t="shared" si="17"/>
        <v>3880584</v>
      </c>
      <c r="G77" s="41">
        <f t="shared" si="17"/>
        <v>0</v>
      </c>
      <c r="H77" s="41">
        <f t="shared" si="17"/>
        <v>0</v>
      </c>
      <c r="I77" s="41">
        <f t="shared" si="17"/>
        <v>0</v>
      </c>
      <c r="J77" s="41">
        <f t="shared" si="17"/>
        <v>0</v>
      </c>
      <c r="K77" s="41">
        <f>SUM(K75)</f>
        <v>7011695</v>
      </c>
    </row>
    <row r="78" spans="1:11" ht="13.5" thickTop="1">
      <c r="A78" s="26"/>
      <c r="B78" s="27"/>
      <c r="C78" s="28"/>
      <c r="F78" s="30"/>
      <c r="G78" s="29"/>
      <c r="H78" s="30"/>
      <c r="I78" s="29"/>
      <c r="J78" s="30"/>
      <c r="K78" s="29"/>
    </row>
    <row r="79" spans="1:11" ht="12.75">
      <c r="A79" s="26"/>
      <c r="B79" s="22" t="s">
        <v>75</v>
      </c>
      <c r="C79" s="18" t="s">
        <v>76</v>
      </c>
      <c r="F79" s="25"/>
      <c r="G79" s="23"/>
      <c r="H79" s="25"/>
      <c r="I79" s="23"/>
      <c r="J79" s="25"/>
      <c r="K79" s="23"/>
    </row>
    <row r="80" spans="1:11" ht="12.75">
      <c r="A80" s="26"/>
      <c r="B80" s="27" t="s">
        <v>77</v>
      </c>
      <c r="C80" s="28" t="s">
        <v>78</v>
      </c>
      <c r="D80" s="29">
        <v>96293</v>
      </c>
      <c r="E80" s="24">
        <f>D80</f>
        <v>96293</v>
      </c>
      <c r="F80" s="30">
        <v>1214083</v>
      </c>
      <c r="G80" s="29">
        <v>488320</v>
      </c>
      <c r="H80" s="30">
        <v>427</v>
      </c>
      <c r="I80" s="29">
        <v>0</v>
      </c>
      <c r="J80" s="30">
        <v>0</v>
      </c>
      <c r="K80" s="29">
        <f>SUM(E80:J80)</f>
        <v>1799123</v>
      </c>
    </row>
    <row r="81" spans="1:11" ht="12.75">
      <c r="A81" s="26"/>
      <c r="B81" s="27">
        <v>423082</v>
      </c>
      <c r="C81" s="28" t="s">
        <v>79</v>
      </c>
      <c r="D81" s="29">
        <v>10000</v>
      </c>
      <c r="E81" s="24">
        <f>D81</f>
        <v>10000</v>
      </c>
      <c r="F81" s="30">
        <v>0</v>
      </c>
      <c r="G81" s="29">
        <v>0</v>
      </c>
      <c r="H81" s="30">
        <v>0</v>
      </c>
      <c r="I81" s="29">
        <v>0</v>
      </c>
      <c r="J81" s="30">
        <v>0</v>
      </c>
      <c r="K81" s="29">
        <f>SUM(E81:J81)</f>
        <v>10000</v>
      </c>
    </row>
    <row r="82" spans="1:11" ht="12.75">
      <c r="A82" s="26"/>
      <c r="B82" s="27">
        <v>423121</v>
      </c>
      <c r="C82" s="28" t="s">
        <v>80</v>
      </c>
      <c r="D82" s="29">
        <v>0</v>
      </c>
      <c r="E82" s="24">
        <f>D82</f>
        <v>0</v>
      </c>
      <c r="F82" s="30">
        <v>26419</v>
      </c>
      <c r="G82" s="29">
        <v>19000</v>
      </c>
      <c r="H82" s="30">
        <v>5890</v>
      </c>
      <c r="I82" s="29">
        <v>124347</v>
      </c>
      <c r="J82" s="30">
        <v>115</v>
      </c>
      <c r="K82" s="29">
        <f>SUM(E82:J82)</f>
        <v>175771</v>
      </c>
    </row>
    <row r="83" spans="1:11" ht="12.75">
      <c r="A83" s="26"/>
      <c r="B83" s="27">
        <v>423363</v>
      </c>
      <c r="C83" s="28" t="s">
        <v>81</v>
      </c>
      <c r="D83" s="29">
        <v>0</v>
      </c>
      <c r="E83" s="24">
        <f>D83</f>
        <v>0</v>
      </c>
      <c r="F83" s="30">
        <v>1461588</v>
      </c>
      <c r="G83" s="29">
        <v>3962060</v>
      </c>
      <c r="H83" s="30">
        <v>1173746</v>
      </c>
      <c r="I83" s="29">
        <v>1928731</v>
      </c>
      <c r="J83" s="30">
        <v>190586</v>
      </c>
      <c r="K83" s="29">
        <f>SUM(E83:J83)</f>
        <v>8716711</v>
      </c>
    </row>
    <row r="84" spans="1:11" ht="12.75">
      <c r="A84" s="26"/>
      <c r="B84" s="27">
        <v>423524</v>
      </c>
      <c r="C84" s="28" t="s">
        <v>82</v>
      </c>
      <c r="D84" s="31">
        <v>0</v>
      </c>
      <c r="E84" s="24">
        <f>D84</f>
        <v>0</v>
      </c>
      <c r="F84" s="30">
        <v>112445</v>
      </c>
      <c r="G84" s="29">
        <v>741113</v>
      </c>
      <c r="H84" s="30">
        <v>12272</v>
      </c>
      <c r="I84" s="29">
        <v>0</v>
      </c>
      <c r="J84" s="30">
        <v>0</v>
      </c>
      <c r="K84" s="29">
        <f>SUM(E84:J84)</f>
        <v>865830</v>
      </c>
    </row>
    <row r="85" spans="1:11" ht="12.75">
      <c r="A85" s="26"/>
      <c r="B85" s="32"/>
      <c r="C85" s="33" t="s">
        <v>23</v>
      </c>
      <c r="D85" s="34">
        <f aca="true" t="shared" si="18" ref="D85:K85">SUM(D80:D84)</f>
        <v>106293</v>
      </c>
      <c r="E85" s="34">
        <f t="shared" si="18"/>
        <v>106293</v>
      </c>
      <c r="F85" s="34">
        <f t="shared" si="18"/>
        <v>2814535</v>
      </c>
      <c r="G85" s="34">
        <f t="shared" si="18"/>
        <v>5210493</v>
      </c>
      <c r="H85" s="34">
        <f t="shared" si="18"/>
        <v>1192335</v>
      </c>
      <c r="I85" s="34">
        <f t="shared" si="18"/>
        <v>2053078</v>
      </c>
      <c r="J85" s="34">
        <f t="shared" si="18"/>
        <v>190701</v>
      </c>
      <c r="K85" s="34">
        <f t="shared" si="18"/>
        <v>11567435</v>
      </c>
    </row>
    <row r="86" spans="1:11" ht="12.75">
      <c r="A86" s="26"/>
      <c r="B86" s="27"/>
      <c r="C86" s="28"/>
      <c r="F86" s="30"/>
      <c r="G86" s="29"/>
      <c r="H86" s="30"/>
      <c r="I86" s="29"/>
      <c r="J86" s="30"/>
      <c r="K86" s="29"/>
    </row>
    <row r="87" spans="1:11" ht="12.75">
      <c r="A87" s="26"/>
      <c r="B87" s="22" t="s">
        <v>83</v>
      </c>
      <c r="C87" s="18" t="s">
        <v>84</v>
      </c>
      <c r="F87" s="25"/>
      <c r="G87" s="23"/>
      <c r="H87" s="25"/>
      <c r="I87" s="23"/>
      <c r="J87" s="25"/>
      <c r="K87" s="23"/>
    </row>
    <row r="88" spans="1:11" ht="12.75">
      <c r="A88" s="26"/>
      <c r="B88" s="27" t="s">
        <v>85</v>
      </c>
      <c r="C88" s="28" t="s">
        <v>86</v>
      </c>
      <c r="D88" s="29">
        <v>242751</v>
      </c>
      <c r="E88" s="24">
        <f>D88</f>
        <v>242751</v>
      </c>
      <c r="F88" s="30">
        <v>5816322</v>
      </c>
      <c r="G88" s="29">
        <v>6717095</v>
      </c>
      <c r="H88" s="30">
        <v>12389504</v>
      </c>
      <c r="I88" s="29">
        <v>50393425</v>
      </c>
      <c r="J88" s="30">
        <v>72114575</v>
      </c>
      <c r="K88" s="29">
        <f>SUM(E88:J88)</f>
        <v>147673672</v>
      </c>
    </row>
    <row r="89" spans="1:11" ht="12.75">
      <c r="A89" s="26"/>
      <c r="B89" s="27" t="s">
        <v>87</v>
      </c>
      <c r="C89" s="28" t="s">
        <v>88</v>
      </c>
      <c r="D89" s="29">
        <v>755420</v>
      </c>
      <c r="E89" s="24">
        <f aca="true" t="shared" si="19" ref="E89:E98">D89</f>
        <v>755420</v>
      </c>
      <c r="F89" s="30">
        <v>2458904</v>
      </c>
      <c r="G89" s="29">
        <v>5080212</v>
      </c>
      <c r="H89" s="30">
        <v>6961719</v>
      </c>
      <c r="I89" s="29">
        <v>6961719</v>
      </c>
      <c r="J89" s="30">
        <v>6659048</v>
      </c>
      <c r="K89" s="29">
        <f aca="true" t="shared" si="20" ref="K89:K98">SUM(E89:J89)</f>
        <v>28877022</v>
      </c>
    </row>
    <row r="90" spans="1:11" ht="12.75">
      <c r="A90" s="26"/>
      <c r="B90" s="27">
        <v>423107</v>
      </c>
      <c r="C90" s="28" t="s">
        <v>89</v>
      </c>
      <c r="D90" s="29">
        <v>0</v>
      </c>
      <c r="E90" s="24">
        <f t="shared" si="19"/>
        <v>0</v>
      </c>
      <c r="F90" s="30">
        <v>0</v>
      </c>
      <c r="G90" s="29">
        <v>0</v>
      </c>
      <c r="H90" s="30">
        <v>0</v>
      </c>
      <c r="I90" s="29">
        <v>0</v>
      </c>
      <c r="J90" s="30">
        <v>0</v>
      </c>
      <c r="K90" s="29">
        <f t="shared" si="20"/>
        <v>0</v>
      </c>
    </row>
    <row r="91" spans="1:11" ht="12.75">
      <c r="A91" s="26"/>
      <c r="B91" s="27">
        <v>423122</v>
      </c>
      <c r="C91" s="28" t="s">
        <v>90</v>
      </c>
      <c r="D91" s="29">
        <v>227442</v>
      </c>
      <c r="E91" s="24">
        <f t="shared" si="19"/>
        <v>227442</v>
      </c>
      <c r="F91" s="30">
        <v>0</v>
      </c>
      <c r="G91" s="29">
        <v>0</v>
      </c>
      <c r="H91" s="30">
        <v>0</v>
      </c>
      <c r="I91" s="29">
        <v>0</v>
      </c>
      <c r="J91" s="30">
        <v>0</v>
      </c>
      <c r="K91" s="29">
        <f t="shared" si="20"/>
        <v>227442</v>
      </c>
    </row>
    <row r="92" spans="1:11" ht="12.75">
      <c r="A92" s="26"/>
      <c r="B92" s="27">
        <v>423345</v>
      </c>
      <c r="C92" s="28" t="s">
        <v>91</v>
      </c>
      <c r="D92" s="29">
        <v>0</v>
      </c>
      <c r="E92" s="24">
        <f t="shared" si="19"/>
        <v>0</v>
      </c>
      <c r="F92" s="30">
        <v>58606</v>
      </c>
      <c r="G92" s="29">
        <v>395278</v>
      </c>
      <c r="H92" s="30">
        <v>1718817</v>
      </c>
      <c r="I92" s="29">
        <v>0</v>
      </c>
      <c r="J92" s="30">
        <v>0</v>
      </c>
      <c r="K92" s="29">
        <f t="shared" si="20"/>
        <v>2172701</v>
      </c>
    </row>
    <row r="93" spans="1:11" ht="12.75">
      <c r="A93" s="26"/>
      <c r="B93" s="27">
        <v>423346</v>
      </c>
      <c r="C93" s="28" t="s">
        <v>92</v>
      </c>
      <c r="D93" s="29">
        <v>22500</v>
      </c>
      <c r="E93" s="24">
        <f t="shared" si="19"/>
        <v>22500</v>
      </c>
      <c r="F93" s="30">
        <v>22500</v>
      </c>
      <c r="G93" s="29">
        <v>22500</v>
      </c>
      <c r="H93" s="30">
        <v>22500</v>
      </c>
      <c r="I93" s="29">
        <v>22500</v>
      </c>
      <c r="J93" s="30">
        <v>22500</v>
      </c>
      <c r="K93" s="29">
        <f t="shared" si="20"/>
        <v>135000</v>
      </c>
    </row>
    <row r="94" spans="1:11" ht="12.75">
      <c r="A94" s="26"/>
      <c r="B94" s="27">
        <v>423373</v>
      </c>
      <c r="C94" s="28" t="s">
        <v>93</v>
      </c>
      <c r="D94" s="29">
        <v>15316865</v>
      </c>
      <c r="E94" s="24">
        <f t="shared" si="19"/>
        <v>15316865</v>
      </c>
      <c r="F94" s="30">
        <v>10065647</v>
      </c>
      <c r="G94" s="29">
        <v>13380279</v>
      </c>
      <c r="H94" s="30">
        <v>19786931</v>
      </c>
      <c r="I94" s="29">
        <v>19467745</v>
      </c>
      <c r="J94" s="30">
        <v>50936004</v>
      </c>
      <c r="K94" s="29">
        <f t="shared" si="20"/>
        <v>128953471</v>
      </c>
    </row>
    <row r="95" spans="1:11" ht="12.75">
      <c r="A95" s="26"/>
      <c r="B95" s="27">
        <v>423420</v>
      </c>
      <c r="C95" s="28" t="s">
        <v>94</v>
      </c>
      <c r="D95" s="29">
        <v>0</v>
      </c>
      <c r="E95" s="24">
        <f t="shared" si="19"/>
        <v>0</v>
      </c>
      <c r="F95" s="30">
        <v>0</v>
      </c>
      <c r="G95" s="29">
        <v>0</v>
      </c>
      <c r="H95" s="30">
        <v>0</v>
      </c>
      <c r="I95" s="29">
        <v>0</v>
      </c>
      <c r="J95" s="30">
        <v>0</v>
      </c>
      <c r="K95" s="29">
        <f t="shared" si="20"/>
        <v>0</v>
      </c>
    </row>
    <row r="96" spans="1:11" ht="12.75">
      <c r="A96" s="26"/>
      <c r="B96" s="27">
        <v>423519</v>
      </c>
      <c r="C96" s="28" t="s">
        <v>95</v>
      </c>
      <c r="D96" s="29">
        <v>0</v>
      </c>
      <c r="E96" s="24">
        <f t="shared" si="19"/>
        <v>0</v>
      </c>
      <c r="F96" s="30">
        <v>0</v>
      </c>
      <c r="G96" s="29">
        <v>0</v>
      </c>
      <c r="H96" s="30">
        <v>0</v>
      </c>
      <c r="I96" s="29">
        <v>0</v>
      </c>
      <c r="J96" s="30">
        <v>0</v>
      </c>
      <c r="K96" s="29">
        <f t="shared" si="20"/>
        <v>0</v>
      </c>
    </row>
    <row r="97" spans="1:11" ht="12.75">
      <c r="A97" s="26"/>
      <c r="B97" s="27">
        <v>423520</v>
      </c>
      <c r="C97" s="28" t="s">
        <v>96</v>
      </c>
      <c r="D97" s="31">
        <v>0</v>
      </c>
      <c r="E97" s="24">
        <f t="shared" si="19"/>
        <v>0</v>
      </c>
      <c r="F97" s="30">
        <v>380494</v>
      </c>
      <c r="G97" s="29">
        <v>384943</v>
      </c>
      <c r="H97" s="30">
        <v>417930</v>
      </c>
      <c r="I97" s="29">
        <v>1472950</v>
      </c>
      <c r="J97" s="30">
        <v>1794772</v>
      </c>
      <c r="K97" s="29">
        <f t="shared" si="20"/>
        <v>4451089</v>
      </c>
    </row>
    <row r="98" spans="1:11" ht="12.75">
      <c r="A98" s="26"/>
      <c r="B98" s="27">
        <v>423557</v>
      </c>
      <c r="C98" s="28" t="s">
        <v>97</v>
      </c>
      <c r="D98" s="29">
        <v>1851079</v>
      </c>
      <c r="E98" s="24">
        <f t="shared" si="19"/>
        <v>1851079</v>
      </c>
      <c r="F98" s="30">
        <v>3688593</v>
      </c>
      <c r="G98" s="29">
        <v>4964614</v>
      </c>
      <c r="H98" s="30">
        <v>410985</v>
      </c>
      <c r="I98" s="29">
        <v>0</v>
      </c>
      <c r="J98" s="30">
        <v>0</v>
      </c>
      <c r="K98" s="29">
        <f t="shared" si="20"/>
        <v>10915271</v>
      </c>
    </row>
    <row r="99" spans="1:11" ht="12.75">
      <c r="A99" s="26"/>
      <c r="B99" s="32"/>
      <c r="C99" s="33" t="s">
        <v>23</v>
      </c>
      <c r="D99" s="42">
        <f aca="true" t="shared" si="21" ref="D99:K99">SUM(D88:D98)</f>
        <v>18416057</v>
      </c>
      <c r="E99" s="42">
        <f t="shared" si="21"/>
        <v>18416057</v>
      </c>
      <c r="F99" s="42">
        <f t="shared" si="21"/>
        <v>22491066</v>
      </c>
      <c r="G99" s="42">
        <f t="shared" si="21"/>
        <v>30944921</v>
      </c>
      <c r="H99" s="42">
        <f t="shared" si="21"/>
        <v>41708386</v>
      </c>
      <c r="I99" s="42">
        <f t="shared" si="21"/>
        <v>78318339</v>
      </c>
      <c r="J99" s="42">
        <f t="shared" si="21"/>
        <v>131526899</v>
      </c>
      <c r="K99" s="42">
        <f t="shared" si="21"/>
        <v>323405668</v>
      </c>
    </row>
    <row r="100" spans="1:11" ht="12.75">
      <c r="A100" s="26"/>
      <c r="B100" s="27"/>
      <c r="C100" s="28"/>
      <c r="F100" s="30"/>
      <c r="G100" s="29"/>
      <c r="H100" s="30"/>
      <c r="I100" s="29"/>
      <c r="J100" s="30"/>
      <c r="K100" s="29"/>
    </row>
    <row r="101" spans="1:11" ht="12.75">
      <c r="A101" s="26"/>
      <c r="B101" s="22" t="s">
        <v>98</v>
      </c>
      <c r="C101" s="18" t="s">
        <v>99</v>
      </c>
      <c r="F101" s="25"/>
      <c r="G101" s="23"/>
      <c r="H101" s="25"/>
      <c r="I101" s="23"/>
      <c r="J101" s="25"/>
      <c r="K101" s="23"/>
    </row>
    <row r="102" spans="1:11" ht="12.75">
      <c r="A102" s="26"/>
      <c r="B102" s="27">
        <v>423269</v>
      </c>
      <c r="C102" s="28" t="s">
        <v>100</v>
      </c>
      <c r="D102" s="29">
        <v>158889</v>
      </c>
      <c r="E102" s="24">
        <f>D102</f>
        <v>158889</v>
      </c>
      <c r="F102" s="30">
        <v>1663153</v>
      </c>
      <c r="G102" s="29">
        <v>165071</v>
      </c>
      <c r="H102" s="30">
        <v>0</v>
      </c>
      <c r="I102" s="29">
        <v>0</v>
      </c>
      <c r="J102" s="30">
        <v>0</v>
      </c>
      <c r="K102" s="29">
        <f>SUM(E102:J102)</f>
        <v>1987113</v>
      </c>
    </row>
    <row r="103" spans="1:11" ht="12.75">
      <c r="A103" s="26"/>
      <c r="B103" s="27">
        <v>423439</v>
      </c>
      <c r="C103" s="28" t="s">
        <v>101</v>
      </c>
      <c r="D103" s="29">
        <v>1242043</v>
      </c>
      <c r="E103" s="24">
        <f>D103</f>
        <v>1242043</v>
      </c>
      <c r="F103" s="30">
        <v>0</v>
      </c>
      <c r="G103" s="29">
        <v>0</v>
      </c>
      <c r="H103" s="30">
        <v>0</v>
      </c>
      <c r="I103" s="29">
        <v>0</v>
      </c>
      <c r="J103" s="30">
        <v>0</v>
      </c>
      <c r="K103" s="29">
        <f>SUM(E103:J103)</f>
        <v>1242043</v>
      </c>
    </row>
    <row r="104" spans="1:11" ht="12.75">
      <c r="A104" s="26"/>
      <c r="B104" s="27">
        <v>423468</v>
      </c>
      <c r="C104" s="28" t="s">
        <v>102</v>
      </c>
      <c r="D104" s="29">
        <v>179534</v>
      </c>
      <c r="E104" s="24">
        <f>D104</f>
        <v>179534</v>
      </c>
      <c r="F104" s="30">
        <v>316585</v>
      </c>
      <c r="G104" s="29">
        <v>0</v>
      </c>
      <c r="H104" s="30">
        <v>0</v>
      </c>
      <c r="I104" s="29">
        <v>0</v>
      </c>
      <c r="J104" s="30">
        <v>0</v>
      </c>
      <c r="K104" s="29">
        <f>SUM(E104:J104)</f>
        <v>496119</v>
      </c>
    </row>
    <row r="105" spans="1:11" ht="12.75">
      <c r="A105" s="26"/>
      <c r="B105" s="27">
        <v>423527</v>
      </c>
      <c r="C105" s="28" t="s">
        <v>103</v>
      </c>
      <c r="D105" s="31">
        <v>80000</v>
      </c>
      <c r="E105" s="24">
        <f>D105</f>
        <v>80000</v>
      </c>
      <c r="F105" s="30">
        <v>2083</v>
      </c>
      <c r="G105" s="29">
        <v>0</v>
      </c>
      <c r="H105" s="30">
        <v>0</v>
      </c>
      <c r="I105" s="29">
        <v>0</v>
      </c>
      <c r="J105" s="30">
        <v>0</v>
      </c>
      <c r="K105" s="29">
        <f>SUM(E105:J105)</f>
        <v>82083</v>
      </c>
    </row>
    <row r="106" spans="1:11" ht="12.75">
      <c r="A106" s="26"/>
      <c r="B106" s="27">
        <v>423568</v>
      </c>
      <c r="C106" s="28" t="s">
        <v>104</v>
      </c>
      <c r="D106" s="29">
        <v>248706</v>
      </c>
      <c r="E106" s="24">
        <f>D106</f>
        <v>248706</v>
      </c>
      <c r="F106" s="30">
        <v>71192</v>
      </c>
      <c r="G106" s="29">
        <v>4375</v>
      </c>
      <c r="H106" s="30">
        <v>0</v>
      </c>
      <c r="I106" s="29">
        <v>0</v>
      </c>
      <c r="J106" s="30">
        <v>0</v>
      </c>
      <c r="K106" s="29">
        <f>SUM(E106:J106)</f>
        <v>324273</v>
      </c>
    </row>
    <row r="107" spans="1:11" ht="12.75">
      <c r="A107" s="26"/>
      <c r="B107" s="32"/>
      <c r="C107" s="33" t="s">
        <v>23</v>
      </c>
      <c r="D107" s="44">
        <f>SUM(D102:D106)</f>
        <v>1909172</v>
      </c>
      <c r="E107" s="44">
        <f aca="true" t="shared" si="22" ref="E107:K107">SUM(E102:E106)</f>
        <v>1909172</v>
      </c>
      <c r="F107" s="44">
        <f t="shared" si="22"/>
        <v>2053013</v>
      </c>
      <c r="G107" s="44">
        <f t="shared" si="22"/>
        <v>169446</v>
      </c>
      <c r="H107" s="44">
        <f t="shared" si="22"/>
        <v>0</v>
      </c>
      <c r="I107" s="44">
        <f t="shared" si="22"/>
        <v>0</v>
      </c>
      <c r="J107" s="44">
        <f t="shared" si="22"/>
        <v>0</v>
      </c>
      <c r="K107" s="44">
        <f t="shared" si="22"/>
        <v>4131631</v>
      </c>
    </row>
    <row r="108" spans="1:11" ht="12.75">
      <c r="A108" s="26"/>
      <c r="B108" s="36"/>
      <c r="C108" s="37"/>
      <c r="F108" s="45"/>
      <c r="G108" s="35"/>
      <c r="H108" s="45"/>
      <c r="I108" s="35"/>
      <c r="J108" s="45"/>
      <c r="K108" s="35"/>
    </row>
    <row r="109" spans="1:11" ht="13.5" thickBot="1">
      <c r="A109" s="26"/>
      <c r="B109" s="39"/>
      <c r="C109" s="43" t="s">
        <v>105</v>
      </c>
      <c r="D109" s="41">
        <f aca="true" t="shared" si="23" ref="D109:J109">SUM(D107+D99+D85)</f>
        <v>20431522</v>
      </c>
      <c r="E109" s="41">
        <f t="shared" si="23"/>
        <v>20431522</v>
      </c>
      <c r="F109" s="41">
        <f t="shared" si="23"/>
        <v>27358614</v>
      </c>
      <c r="G109" s="41">
        <f t="shared" si="23"/>
        <v>36324860</v>
      </c>
      <c r="H109" s="41">
        <f t="shared" si="23"/>
        <v>42900721</v>
      </c>
      <c r="I109" s="41">
        <f t="shared" si="23"/>
        <v>80371417</v>
      </c>
      <c r="J109" s="41">
        <f t="shared" si="23"/>
        <v>131717600</v>
      </c>
      <c r="K109" s="41">
        <f>SUM(K107+K99+K85)</f>
        <v>339104734</v>
      </c>
    </row>
    <row r="110" spans="1:11" ht="13.5" thickTop="1">
      <c r="A110" s="26"/>
      <c r="B110" s="27"/>
      <c r="C110" s="28"/>
      <c r="F110" s="30"/>
      <c r="G110" s="29"/>
      <c r="H110" s="30"/>
      <c r="I110" s="29"/>
      <c r="J110" s="30"/>
      <c r="K110" s="29"/>
    </row>
    <row r="111" spans="1:11" ht="12.75">
      <c r="A111" s="26"/>
      <c r="B111" s="22" t="s">
        <v>106</v>
      </c>
      <c r="C111" s="18" t="s">
        <v>107</v>
      </c>
      <c r="F111" s="25"/>
      <c r="G111" s="23"/>
      <c r="H111" s="25"/>
      <c r="I111" s="23"/>
      <c r="J111" s="25"/>
      <c r="K111" s="23"/>
    </row>
    <row r="112" spans="1:11" ht="12.75">
      <c r="A112" s="26"/>
      <c r="B112" s="27">
        <v>423135</v>
      </c>
      <c r="C112" s="28" t="s">
        <v>108</v>
      </c>
      <c r="D112" s="29">
        <v>2541866</v>
      </c>
      <c r="E112" s="24">
        <f>D112</f>
        <v>2541866</v>
      </c>
      <c r="F112" s="30">
        <v>2732839</v>
      </c>
      <c r="G112" s="29">
        <v>3808614</v>
      </c>
      <c r="H112" s="30">
        <v>392196</v>
      </c>
      <c r="I112" s="29">
        <v>1340</v>
      </c>
      <c r="J112" s="30">
        <v>0</v>
      </c>
      <c r="K112" s="29">
        <v>9476855</v>
      </c>
    </row>
    <row r="113" spans="1:11" ht="12.75">
      <c r="A113" s="26"/>
      <c r="B113" s="27">
        <v>423303</v>
      </c>
      <c r="C113" s="28" t="s">
        <v>109</v>
      </c>
      <c r="D113" s="29">
        <v>0</v>
      </c>
      <c r="E113" s="24">
        <f>D113</f>
        <v>0</v>
      </c>
      <c r="F113" s="30">
        <v>3710907</v>
      </c>
      <c r="G113" s="29">
        <v>1819468</v>
      </c>
      <c r="H113" s="30">
        <v>1507</v>
      </c>
      <c r="I113" s="29">
        <v>0</v>
      </c>
      <c r="J113" s="30">
        <v>0</v>
      </c>
      <c r="K113" s="29">
        <v>5531882</v>
      </c>
    </row>
    <row r="114" spans="1:11" ht="12.75">
      <c r="A114" s="26"/>
      <c r="B114" s="27">
        <v>423562</v>
      </c>
      <c r="C114" s="28" t="s">
        <v>110</v>
      </c>
      <c r="D114" s="29">
        <v>2274770</v>
      </c>
      <c r="E114" s="24">
        <f>D114</f>
        <v>2274770</v>
      </c>
      <c r="F114" s="30">
        <v>4422240</v>
      </c>
      <c r="G114" s="29">
        <v>78667</v>
      </c>
      <c r="H114" s="30">
        <v>0</v>
      </c>
      <c r="I114" s="29">
        <v>0</v>
      </c>
      <c r="J114" s="30">
        <v>0</v>
      </c>
      <c r="K114" s="29">
        <v>6775677</v>
      </c>
    </row>
    <row r="115" spans="1:11" ht="12.75">
      <c r="A115" s="26"/>
      <c r="B115" s="27">
        <v>423563</v>
      </c>
      <c r="C115" s="28" t="s">
        <v>111</v>
      </c>
      <c r="D115" s="31">
        <v>665415</v>
      </c>
      <c r="E115" s="24">
        <f>D115</f>
        <v>665415</v>
      </c>
      <c r="F115" s="30">
        <v>1132507</v>
      </c>
      <c r="G115" s="29">
        <v>631619</v>
      </c>
      <c r="H115" s="30">
        <v>582785</v>
      </c>
      <c r="I115" s="29">
        <v>48565</v>
      </c>
      <c r="J115" s="30">
        <v>0</v>
      </c>
      <c r="K115" s="29">
        <v>3060891</v>
      </c>
    </row>
    <row r="116" spans="1:11" ht="12.75">
      <c r="A116" s="26"/>
      <c r="B116" s="27">
        <v>423564</v>
      </c>
      <c r="C116" s="28" t="s">
        <v>112</v>
      </c>
      <c r="D116" s="29">
        <v>0</v>
      </c>
      <c r="E116" s="24">
        <f>D116</f>
        <v>0</v>
      </c>
      <c r="F116" s="30">
        <v>1016867</v>
      </c>
      <c r="G116" s="29">
        <v>412500</v>
      </c>
      <c r="H116" s="30">
        <v>20833</v>
      </c>
      <c r="I116" s="29">
        <v>0</v>
      </c>
      <c r="J116" s="30">
        <v>0</v>
      </c>
      <c r="K116" s="29">
        <v>1450200</v>
      </c>
    </row>
    <row r="117" spans="1:11" ht="12.75">
      <c r="A117" s="26"/>
      <c r="B117" s="32"/>
      <c r="C117" s="33" t="s">
        <v>23</v>
      </c>
      <c r="D117" s="42">
        <f>SUM(D112:D116)</f>
        <v>5482051</v>
      </c>
      <c r="E117" s="42">
        <f>SUM(E112:E116)</f>
        <v>5482051</v>
      </c>
      <c r="F117" s="44">
        <v>13015360</v>
      </c>
      <c r="G117" s="44">
        <v>6750868</v>
      </c>
      <c r="H117" s="44">
        <v>997321</v>
      </c>
      <c r="I117" s="44">
        <v>49905</v>
      </c>
      <c r="J117" s="44">
        <v>0</v>
      </c>
      <c r="K117" s="44">
        <v>26295505</v>
      </c>
    </row>
    <row r="118" spans="1:11" ht="12.75">
      <c r="A118" s="26"/>
      <c r="B118" s="27"/>
      <c r="C118" s="28"/>
      <c r="F118" s="30"/>
      <c r="G118" s="29"/>
      <c r="H118" s="30"/>
      <c r="I118" s="29"/>
      <c r="J118" s="30"/>
      <c r="K118" s="29"/>
    </row>
    <row r="119" spans="1:11" ht="12.75">
      <c r="A119" s="26"/>
      <c r="B119" s="22" t="s">
        <v>113</v>
      </c>
      <c r="C119" s="18" t="s">
        <v>114</v>
      </c>
      <c r="F119" s="25"/>
      <c r="G119" s="23"/>
      <c r="H119" s="25"/>
      <c r="I119" s="23"/>
      <c r="J119" s="25"/>
      <c r="K119" s="23"/>
    </row>
    <row r="120" spans="1:11" ht="12.75">
      <c r="A120" s="26"/>
      <c r="B120" s="27">
        <v>423365</v>
      </c>
      <c r="C120" s="28" t="s">
        <v>115</v>
      </c>
      <c r="D120" s="29">
        <v>1194770</v>
      </c>
      <c r="E120" s="24">
        <f>D120</f>
        <v>1194770</v>
      </c>
      <c r="F120" s="30">
        <v>10853931</v>
      </c>
      <c r="G120" s="29">
        <v>11632937</v>
      </c>
      <c r="H120" s="30">
        <v>13889</v>
      </c>
      <c r="I120" s="29">
        <v>0</v>
      </c>
      <c r="J120" s="30">
        <v>0</v>
      </c>
      <c r="K120" s="29">
        <f>SUM(E120:J120)</f>
        <v>23695527</v>
      </c>
    </row>
    <row r="121" spans="1:11" ht="12.75">
      <c r="A121" s="26"/>
      <c r="B121" s="27">
        <v>423406</v>
      </c>
      <c r="C121" s="28" t="s">
        <v>116</v>
      </c>
      <c r="D121" s="29">
        <v>15737554</v>
      </c>
      <c r="E121" s="24">
        <f aca="true" t="shared" si="24" ref="E121:E126">D121</f>
        <v>15737554</v>
      </c>
      <c r="F121" s="30">
        <v>7758868</v>
      </c>
      <c r="G121" s="29">
        <v>7585657</v>
      </c>
      <c r="H121" s="30">
        <v>5628254</v>
      </c>
      <c r="I121" s="29">
        <v>0</v>
      </c>
      <c r="J121" s="30">
        <v>0</v>
      </c>
      <c r="K121" s="29">
        <f aca="true" t="shared" si="25" ref="K121:K126">SUM(E121:J121)</f>
        <v>36710333</v>
      </c>
    </row>
    <row r="122" spans="1:11" ht="12.75">
      <c r="A122" s="26"/>
      <c r="B122" s="27">
        <v>423407</v>
      </c>
      <c r="C122" s="28" t="s">
        <v>117</v>
      </c>
      <c r="D122" s="29">
        <v>0</v>
      </c>
      <c r="E122" s="24">
        <f t="shared" si="24"/>
        <v>0</v>
      </c>
      <c r="F122" s="30">
        <v>2176678</v>
      </c>
      <c r="G122" s="29">
        <v>2383760</v>
      </c>
      <c r="H122" s="30">
        <v>33083</v>
      </c>
      <c r="I122" s="29">
        <v>0</v>
      </c>
      <c r="J122" s="30">
        <v>0</v>
      </c>
      <c r="K122" s="29">
        <f t="shared" si="25"/>
        <v>4593521</v>
      </c>
    </row>
    <row r="123" spans="1:11" ht="12.75">
      <c r="A123" s="26"/>
      <c r="B123" s="27">
        <v>423494</v>
      </c>
      <c r="C123" s="28" t="s">
        <v>118</v>
      </c>
      <c r="D123" s="29">
        <v>3560131</v>
      </c>
      <c r="E123" s="24">
        <f t="shared" si="24"/>
        <v>3560131</v>
      </c>
      <c r="F123" s="30">
        <v>621570</v>
      </c>
      <c r="G123" s="29">
        <v>0</v>
      </c>
      <c r="H123" s="30">
        <v>0</v>
      </c>
      <c r="I123" s="29">
        <v>0</v>
      </c>
      <c r="J123" s="30">
        <v>0</v>
      </c>
      <c r="K123" s="29">
        <f t="shared" si="25"/>
        <v>4181701</v>
      </c>
    </row>
    <row r="124" spans="1:11" ht="12.75">
      <c r="A124" s="26"/>
      <c r="B124" s="27">
        <v>423518</v>
      </c>
      <c r="C124" s="28" t="s">
        <v>119</v>
      </c>
      <c r="D124" s="29">
        <v>0</v>
      </c>
      <c r="E124" s="24">
        <f t="shared" si="24"/>
        <v>0</v>
      </c>
      <c r="F124" s="30">
        <v>483413</v>
      </c>
      <c r="G124" s="29">
        <v>2036687</v>
      </c>
      <c r="H124" s="30">
        <v>3729054</v>
      </c>
      <c r="I124" s="29">
        <v>56170</v>
      </c>
      <c r="J124" s="30">
        <v>0</v>
      </c>
      <c r="K124" s="29">
        <f t="shared" si="25"/>
        <v>6305324</v>
      </c>
    </row>
    <row r="125" spans="1:11" ht="12.75">
      <c r="A125" s="26"/>
      <c r="B125" s="27">
        <v>423521</v>
      </c>
      <c r="C125" s="28" t="s">
        <v>120</v>
      </c>
      <c r="D125" s="31">
        <v>0</v>
      </c>
      <c r="E125" s="24">
        <f t="shared" si="24"/>
        <v>0</v>
      </c>
      <c r="F125" s="30">
        <v>5733028</v>
      </c>
      <c r="G125" s="29">
        <v>6133306</v>
      </c>
      <c r="H125" s="30">
        <v>3622762</v>
      </c>
      <c r="I125" s="29">
        <v>0</v>
      </c>
      <c r="J125" s="30">
        <v>0</v>
      </c>
      <c r="K125" s="29">
        <f t="shared" si="25"/>
        <v>15489096</v>
      </c>
    </row>
    <row r="126" spans="1:11" ht="12.75">
      <c r="A126" s="26"/>
      <c r="B126" s="27">
        <v>423549</v>
      </c>
      <c r="C126" s="28" t="s">
        <v>121</v>
      </c>
      <c r="D126" s="29">
        <v>1204278</v>
      </c>
      <c r="E126" s="24">
        <f t="shared" si="24"/>
        <v>1204278</v>
      </c>
      <c r="F126" s="30">
        <v>939272</v>
      </c>
      <c r="G126" s="29">
        <v>309447</v>
      </c>
      <c r="H126" s="30">
        <v>3300</v>
      </c>
      <c r="I126" s="29">
        <v>0</v>
      </c>
      <c r="J126" s="30">
        <v>0</v>
      </c>
      <c r="K126" s="29">
        <f t="shared" si="25"/>
        <v>2456297</v>
      </c>
    </row>
    <row r="127" spans="1:11" ht="12.75">
      <c r="A127" s="26"/>
      <c r="B127" s="32"/>
      <c r="C127" s="33" t="s">
        <v>23</v>
      </c>
      <c r="D127" s="44">
        <f aca="true" t="shared" si="26" ref="D127:K127">SUM(D120:D126)</f>
        <v>21696733</v>
      </c>
      <c r="E127" s="44">
        <f t="shared" si="26"/>
        <v>21696733</v>
      </c>
      <c r="F127" s="44">
        <f t="shared" si="26"/>
        <v>28566760</v>
      </c>
      <c r="G127" s="44">
        <f t="shared" si="26"/>
        <v>30081794</v>
      </c>
      <c r="H127" s="44">
        <f t="shared" si="26"/>
        <v>13030342</v>
      </c>
      <c r="I127" s="44">
        <f t="shared" si="26"/>
        <v>56170</v>
      </c>
      <c r="J127" s="44">
        <f t="shared" si="26"/>
        <v>0</v>
      </c>
      <c r="K127" s="44">
        <f t="shared" si="26"/>
        <v>93431799</v>
      </c>
    </row>
    <row r="128" spans="1:11" ht="12.75">
      <c r="A128" s="26"/>
      <c r="B128" s="27"/>
      <c r="C128" s="28"/>
      <c r="F128" s="30"/>
      <c r="G128" s="29"/>
      <c r="H128" s="30"/>
      <c r="I128" s="29"/>
      <c r="J128" s="30"/>
      <c r="K128" s="29"/>
    </row>
    <row r="129" spans="1:11" ht="12.75">
      <c r="A129" s="26"/>
      <c r="B129" s="22" t="s">
        <v>122</v>
      </c>
      <c r="C129" s="18" t="s">
        <v>123</v>
      </c>
      <c r="F129" s="25"/>
      <c r="G129" s="23"/>
      <c r="H129" s="25"/>
      <c r="I129" s="23"/>
      <c r="J129" s="25"/>
      <c r="K129" s="23"/>
    </row>
    <row r="130" spans="1:11" ht="12.75">
      <c r="A130" s="26"/>
      <c r="B130" s="27" t="s">
        <v>124</v>
      </c>
      <c r="C130" s="28" t="s">
        <v>125</v>
      </c>
      <c r="D130" s="29">
        <v>50372</v>
      </c>
      <c r="E130" s="24">
        <f>D130</f>
        <v>50372</v>
      </c>
      <c r="F130" s="30">
        <v>70536</v>
      </c>
      <c r="G130" s="29">
        <v>238057</v>
      </c>
      <c r="H130" s="30">
        <v>223286</v>
      </c>
      <c r="I130" s="29">
        <v>0</v>
      </c>
      <c r="J130" s="30">
        <v>0</v>
      </c>
      <c r="K130" s="29">
        <f>SUM(E130:J130)</f>
        <v>582251</v>
      </c>
    </row>
    <row r="131" spans="1:11" ht="12.75">
      <c r="A131" s="26"/>
      <c r="B131" s="27" t="s">
        <v>126</v>
      </c>
      <c r="C131" s="28" t="s">
        <v>127</v>
      </c>
      <c r="D131" s="29">
        <v>68975</v>
      </c>
      <c r="E131" s="24">
        <f>D131</f>
        <v>68975</v>
      </c>
      <c r="F131" s="30">
        <v>5125</v>
      </c>
      <c r="G131" s="29">
        <v>0</v>
      </c>
      <c r="H131" s="30">
        <v>0</v>
      </c>
      <c r="I131" s="29">
        <v>0</v>
      </c>
      <c r="J131" s="30">
        <v>0</v>
      </c>
      <c r="K131" s="29">
        <f>SUM(E131:J131)</f>
        <v>74100</v>
      </c>
    </row>
    <row r="132" spans="1:11" ht="12.75">
      <c r="A132" s="26"/>
      <c r="B132" s="27">
        <v>423219</v>
      </c>
      <c r="C132" s="28" t="s">
        <v>128</v>
      </c>
      <c r="D132" s="29">
        <v>0</v>
      </c>
      <c r="E132" s="24">
        <f>D132</f>
        <v>0</v>
      </c>
      <c r="F132" s="30">
        <v>0</v>
      </c>
      <c r="G132" s="29">
        <v>0</v>
      </c>
      <c r="H132" s="30">
        <v>0</v>
      </c>
      <c r="I132" s="29">
        <v>0</v>
      </c>
      <c r="J132" s="30">
        <v>0</v>
      </c>
      <c r="K132" s="29">
        <f>SUM(E132:J132)</f>
        <v>0</v>
      </c>
    </row>
    <row r="133" spans="1:11" ht="12.75">
      <c r="A133" s="26"/>
      <c r="B133" s="27">
        <v>423455</v>
      </c>
      <c r="C133" s="28" t="s">
        <v>129</v>
      </c>
      <c r="D133" s="31">
        <v>0</v>
      </c>
      <c r="E133" s="24">
        <f>D133</f>
        <v>0</v>
      </c>
      <c r="F133" s="30">
        <v>510000</v>
      </c>
      <c r="G133" s="29">
        <v>540000</v>
      </c>
      <c r="H133" s="30">
        <v>0</v>
      </c>
      <c r="I133" s="29">
        <v>0</v>
      </c>
      <c r="J133" s="30">
        <v>0</v>
      </c>
      <c r="K133" s="29">
        <f>SUM(E133:J133)</f>
        <v>1050000</v>
      </c>
    </row>
    <row r="134" spans="1:11" ht="12.75">
      <c r="A134" s="26"/>
      <c r="B134" s="27">
        <v>423469</v>
      </c>
      <c r="C134" s="28" t="s">
        <v>130</v>
      </c>
      <c r="D134" s="29">
        <v>5833</v>
      </c>
      <c r="E134" s="24">
        <f>D134</f>
        <v>5833</v>
      </c>
      <c r="F134" s="30">
        <v>0</v>
      </c>
      <c r="G134" s="29">
        <v>0</v>
      </c>
      <c r="H134" s="30">
        <v>0</v>
      </c>
      <c r="I134" s="29">
        <v>0</v>
      </c>
      <c r="J134" s="30">
        <v>0</v>
      </c>
      <c r="K134" s="29">
        <f>SUM(E134:J134)</f>
        <v>5833</v>
      </c>
    </row>
    <row r="135" spans="1:11" ht="12.75">
      <c r="A135" s="26"/>
      <c r="B135" s="32"/>
      <c r="C135" s="33" t="s">
        <v>23</v>
      </c>
      <c r="D135" s="44">
        <f aca="true" t="shared" si="27" ref="D135:K135">SUM(D130:D134)</f>
        <v>125180</v>
      </c>
      <c r="E135" s="44">
        <f t="shared" si="27"/>
        <v>125180</v>
      </c>
      <c r="F135" s="44">
        <f t="shared" si="27"/>
        <v>585661</v>
      </c>
      <c r="G135" s="44">
        <f t="shared" si="27"/>
        <v>778057</v>
      </c>
      <c r="H135" s="44">
        <f t="shared" si="27"/>
        <v>223286</v>
      </c>
      <c r="I135" s="44">
        <f t="shared" si="27"/>
        <v>0</v>
      </c>
      <c r="J135" s="44">
        <f t="shared" si="27"/>
        <v>0</v>
      </c>
      <c r="K135" s="44">
        <f t="shared" si="27"/>
        <v>1712184</v>
      </c>
    </row>
    <row r="136" spans="1:11" ht="12.75">
      <c r="A136" s="26"/>
      <c r="B136" s="27"/>
      <c r="C136" s="28"/>
      <c r="F136" s="30"/>
      <c r="G136" s="29"/>
      <c r="H136" s="30"/>
      <c r="I136" s="29"/>
      <c r="J136" s="30"/>
      <c r="K136" s="29"/>
    </row>
    <row r="137" spans="1:11" ht="12.75">
      <c r="A137" s="26"/>
      <c r="B137" s="22" t="s">
        <v>131</v>
      </c>
      <c r="C137" s="18" t="s">
        <v>132</v>
      </c>
      <c r="F137" s="25"/>
      <c r="G137" s="23"/>
      <c r="H137" s="25"/>
      <c r="I137" s="23"/>
      <c r="J137" s="25"/>
      <c r="K137" s="23"/>
    </row>
    <row r="138" spans="1:11" ht="12.75">
      <c r="A138" s="26"/>
      <c r="B138" s="27">
        <v>423154</v>
      </c>
      <c r="C138" s="28" t="s">
        <v>133</v>
      </c>
      <c r="D138" s="29">
        <v>200000</v>
      </c>
      <c r="E138" s="24">
        <f>D138</f>
        <v>200000</v>
      </c>
      <c r="F138" s="30">
        <v>45633</v>
      </c>
      <c r="G138" s="29">
        <v>0</v>
      </c>
      <c r="H138" s="30">
        <v>0</v>
      </c>
      <c r="I138" s="29">
        <v>0</v>
      </c>
      <c r="J138" s="30">
        <v>0</v>
      </c>
      <c r="K138" s="29">
        <f>SUM(E138:J138)</f>
        <v>245633</v>
      </c>
    </row>
    <row r="139" spans="1:11" ht="12.75">
      <c r="A139" s="26"/>
      <c r="B139" s="27">
        <v>423155</v>
      </c>
      <c r="C139" s="28" t="s">
        <v>134</v>
      </c>
      <c r="D139" s="29">
        <v>2500</v>
      </c>
      <c r="E139" s="24">
        <f>D139</f>
        <v>2500</v>
      </c>
      <c r="F139" s="30">
        <v>0</v>
      </c>
      <c r="G139" s="29">
        <v>0</v>
      </c>
      <c r="H139" s="30">
        <v>0</v>
      </c>
      <c r="I139" s="29">
        <v>0</v>
      </c>
      <c r="J139" s="30">
        <v>0</v>
      </c>
      <c r="K139" s="29">
        <f>SUM(E139:J139)</f>
        <v>2500</v>
      </c>
    </row>
    <row r="140" spans="1:11" ht="12.75">
      <c r="A140" s="26"/>
      <c r="B140" s="27">
        <v>423236</v>
      </c>
      <c r="C140" s="28" t="s">
        <v>135</v>
      </c>
      <c r="D140" s="31">
        <v>400000</v>
      </c>
      <c r="E140" s="24">
        <f>D140</f>
        <v>400000</v>
      </c>
      <c r="F140" s="30">
        <v>979860</v>
      </c>
      <c r="G140" s="29">
        <v>0</v>
      </c>
      <c r="H140" s="30">
        <v>0</v>
      </c>
      <c r="I140" s="29">
        <v>0</v>
      </c>
      <c r="J140" s="30">
        <v>0</v>
      </c>
      <c r="K140" s="29">
        <f>SUM(E140:J140)</f>
        <v>1379860</v>
      </c>
    </row>
    <row r="141" spans="1:11" ht="12.75">
      <c r="A141" s="26"/>
      <c r="B141" s="27">
        <v>423506</v>
      </c>
      <c r="C141" s="28" t="s">
        <v>136</v>
      </c>
      <c r="D141" s="29">
        <v>2004018</v>
      </c>
      <c r="E141" s="24">
        <f>D141</f>
        <v>2004018</v>
      </c>
      <c r="F141" s="30">
        <v>2501318</v>
      </c>
      <c r="G141" s="29">
        <v>542751</v>
      </c>
      <c r="H141" s="30">
        <v>0</v>
      </c>
      <c r="I141" s="29">
        <v>0</v>
      </c>
      <c r="J141" s="30">
        <v>0</v>
      </c>
      <c r="K141" s="29">
        <f>SUM(E141:J141)</f>
        <v>5048087</v>
      </c>
    </row>
    <row r="142" spans="1:11" ht="12.75">
      <c r="A142" s="26"/>
      <c r="B142" s="32"/>
      <c r="C142" s="33" t="s">
        <v>23</v>
      </c>
      <c r="D142" s="44">
        <f aca="true" t="shared" si="28" ref="D142:K142">SUM(D138:D141)</f>
        <v>2606518</v>
      </c>
      <c r="E142" s="44">
        <f t="shared" si="28"/>
        <v>2606518</v>
      </c>
      <c r="F142" s="44">
        <f t="shared" si="28"/>
        <v>3526811</v>
      </c>
      <c r="G142" s="44">
        <f t="shared" si="28"/>
        <v>542751</v>
      </c>
      <c r="H142" s="44">
        <f t="shared" si="28"/>
        <v>0</v>
      </c>
      <c r="I142" s="44">
        <f t="shared" si="28"/>
        <v>0</v>
      </c>
      <c r="J142" s="44">
        <f t="shared" si="28"/>
        <v>0</v>
      </c>
      <c r="K142" s="44">
        <f t="shared" si="28"/>
        <v>6676080</v>
      </c>
    </row>
    <row r="143" spans="1:11" ht="12.75">
      <c r="A143" s="26"/>
      <c r="B143" s="36"/>
      <c r="C143" s="37"/>
      <c r="F143" s="45"/>
      <c r="G143" s="35"/>
      <c r="H143" s="45"/>
      <c r="I143" s="35"/>
      <c r="J143" s="45"/>
      <c r="K143" s="35"/>
    </row>
    <row r="144" spans="1:11" ht="13.5" thickBot="1">
      <c r="A144" s="26"/>
      <c r="B144" s="39"/>
      <c r="C144" s="43" t="s">
        <v>137</v>
      </c>
      <c r="D144" s="41">
        <f aca="true" t="shared" si="29" ref="D144:J144">SUM(D142+D135+D127+D117)</f>
        <v>29910482</v>
      </c>
      <c r="E144" s="41">
        <f t="shared" si="29"/>
        <v>29910482</v>
      </c>
      <c r="F144" s="41">
        <f t="shared" si="29"/>
        <v>45694592</v>
      </c>
      <c r="G144" s="41">
        <f t="shared" si="29"/>
        <v>38153470</v>
      </c>
      <c r="H144" s="41">
        <f t="shared" si="29"/>
        <v>14250949</v>
      </c>
      <c r="I144" s="41">
        <f t="shared" si="29"/>
        <v>106075</v>
      </c>
      <c r="J144" s="41">
        <f t="shared" si="29"/>
        <v>0</v>
      </c>
      <c r="K144" s="41">
        <f>SUM(K142+K135+K127+K117)</f>
        <v>128115568</v>
      </c>
    </row>
    <row r="145" spans="1:11" ht="13.5" thickTop="1">
      <c r="A145" s="26"/>
      <c r="B145" s="27"/>
      <c r="C145" s="28"/>
      <c r="F145" s="30"/>
      <c r="G145" s="29"/>
      <c r="H145" s="30"/>
      <c r="I145" s="29"/>
      <c r="J145" s="30"/>
      <c r="K145" s="29"/>
    </row>
    <row r="146" spans="1:11" ht="12.75">
      <c r="A146" s="26"/>
      <c r="B146" s="22" t="s">
        <v>138</v>
      </c>
      <c r="C146" s="18" t="s">
        <v>139</v>
      </c>
      <c r="F146" s="25"/>
      <c r="G146" s="23"/>
      <c r="H146" s="25"/>
      <c r="I146" s="23"/>
      <c r="J146" s="25"/>
      <c r="K146" s="23"/>
    </row>
    <row r="147" spans="1:11" ht="12.75">
      <c r="A147" s="26"/>
      <c r="B147" s="27">
        <v>423001</v>
      </c>
      <c r="C147" s="28" t="s">
        <v>140</v>
      </c>
      <c r="D147" s="29">
        <v>6685090</v>
      </c>
      <c r="E147" s="24">
        <f>D147</f>
        <v>6685090</v>
      </c>
      <c r="F147" s="30">
        <v>4744907</v>
      </c>
      <c r="G147" s="29">
        <v>415950</v>
      </c>
      <c r="H147" s="30">
        <v>0</v>
      </c>
      <c r="I147" s="29">
        <v>0</v>
      </c>
      <c r="J147" s="30">
        <v>0</v>
      </c>
      <c r="K147" s="29">
        <f>SUM(E147:J147)</f>
        <v>11845947</v>
      </c>
    </row>
    <row r="148" spans="1:11" ht="12.75">
      <c r="A148" s="26"/>
      <c r="B148" s="27">
        <v>423003</v>
      </c>
      <c r="C148" s="28" t="s">
        <v>141</v>
      </c>
      <c r="D148" s="29">
        <v>0</v>
      </c>
      <c r="E148" s="24">
        <f aca="true" t="shared" si="30" ref="E148:E154">D148</f>
        <v>0</v>
      </c>
      <c r="F148" s="30">
        <v>0</v>
      </c>
      <c r="G148" s="29">
        <v>0</v>
      </c>
      <c r="H148" s="30">
        <v>0</v>
      </c>
      <c r="I148" s="29">
        <v>0</v>
      </c>
      <c r="J148" s="30">
        <v>0</v>
      </c>
      <c r="K148" s="29">
        <f aca="true" t="shared" si="31" ref="K148:K154">SUM(E148:J148)</f>
        <v>0</v>
      </c>
    </row>
    <row r="149" spans="1:11" ht="12.75">
      <c r="A149" s="26"/>
      <c r="B149" s="27">
        <v>423179</v>
      </c>
      <c r="C149" s="28" t="s">
        <v>142</v>
      </c>
      <c r="D149" s="29">
        <v>0</v>
      </c>
      <c r="E149" s="24">
        <f t="shared" si="30"/>
        <v>0</v>
      </c>
      <c r="F149" s="30">
        <v>9480098</v>
      </c>
      <c r="G149" s="29">
        <v>20048</v>
      </c>
      <c r="H149" s="30">
        <v>0</v>
      </c>
      <c r="I149" s="29">
        <v>0</v>
      </c>
      <c r="J149" s="30">
        <v>0</v>
      </c>
      <c r="K149" s="29">
        <f t="shared" si="31"/>
        <v>9500146</v>
      </c>
    </row>
    <row r="150" spans="1:11" ht="12.75">
      <c r="A150" s="26"/>
      <c r="B150" s="27">
        <v>423272</v>
      </c>
      <c r="C150" s="28" t="s">
        <v>143</v>
      </c>
      <c r="D150" s="29">
        <v>0</v>
      </c>
      <c r="E150" s="24">
        <f t="shared" si="30"/>
        <v>0</v>
      </c>
      <c r="F150" s="30">
        <v>700</v>
      </c>
      <c r="G150" s="29">
        <v>0</v>
      </c>
      <c r="H150" s="30">
        <v>0</v>
      </c>
      <c r="I150" s="29">
        <v>0</v>
      </c>
      <c r="J150" s="30">
        <v>0</v>
      </c>
      <c r="K150" s="29">
        <f t="shared" si="31"/>
        <v>700</v>
      </c>
    </row>
    <row r="151" spans="1:11" ht="12.75">
      <c r="A151" s="26"/>
      <c r="B151" s="27">
        <v>423350</v>
      </c>
      <c r="C151" s="28" t="s">
        <v>144</v>
      </c>
      <c r="D151" s="29">
        <v>0</v>
      </c>
      <c r="E151" s="24">
        <f t="shared" si="30"/>
        <v>0</v>
      </c>
      <c r="F151" s="30">
        <v>400500</v>
      </c>
      <c r="G151" s="29">
        <v>400500</v>
      </c>
      <c r="H151" s="30">
        <v>32604</v>
      </c>
      <c r="I151" s="29">
        <v>0</v>
      </c>
      <c r="J151" s="30">
        <v>0</v>
      </c>
      <c r="K151" s="29">
        <f t="shared" si="31"/>
        <v>833604</v>
      </c>
    </row>
    <row r="152" spans="1:11" ht="12.75">
      <c r="A152" s="26"/>
      <c r="B152" s="27">
        <v>423441</v>
      </c>
      <c r="C152" s="28" t="s">
        <v>145</v>
      </c>
      <c r="D152" s="29">
        <v>0</v>
      </c>
      <c r="E152" s="24">
        <f t="shared" si="30"/>
        <v>0</v>
      </c>
      <c r="F152" s="30">
        <v>1022861</v>
      </c>
      <c r="G152" s="29">
        <v>469012</v>
      </c>
      <c r="H152" s="30">
        <v>0</v>
      </c>
      <c r="I152" s="29">
        <v>0</v>
      </c>
      <c r="J152" s="30">
        <v>0</v>
      </c>
      <c r="K152" s="29">
        <f t="shared" si="31"/>
        <v>1491873</v>
      </c>
    </row>
    <row r="153" spans="1:11" ht="12.75">
      <c r="A153" s="26"/>
      <c r="B153" s="27">
        <v>423489</v>
      </c>
      <c r="C153" s="28" t="s">
        <v>146</v>
      </c>
      <c r="D153" s="31">
        <v>0</v>
      </c>
      <c r="E153" s="24">
        <f t="shared" si="30"/>
        <v>0</v>
      </c>
      <c r="F153" s="30">
        <v>40937</v>
      </c>
      <c r="G153" s="29">
        <v>0</v>
      </c>
      <c r="H153" s="30">
        <v>0</v>
      </c>
      <c r="I153" s="29">
        <v>0</v>
      </c>
      <c r="J153" s="30">
        <v>0</v>
      </c>
      <c r="K153" s="29">
        <f t="shared" si="31"/>
        <v>40937</v>
      </c>
    </row>
    <row r="154" spans="1:11" ht="12.75">
      <c r="A154" s="26"/>
      <c r="B154" s="27">
        <v>423515</v>
      </c>
      <c r="C154" s="28" t="s">
        <v>147</v>
      </c>
      <c r="D154" s="29">
        <v>0</v>
      </c>
      <c r="E154" s="24">
        <f t="shared" si="30"/>
        <v>0</v>
      </c>
      <c r="F154" s="30">
        <v>997129</v>
      </c>
      <c r="G154" s="29">
        <v>2149515</v>
      </c>
      <c r="H154" s="30">
        <v>2046343</v>
      </c>
      <c r="I154" s="29">
        <v>3676915</v>
      </c>
      <c r="J154" s="30">
        <v>7845859</v>
      </c>
      <c r="K154" s="29">
        <f t="shared" si="31"/>
        <v>16715761</v>
      </c>
    </row>
    <row r="155" spans="1:11" ht="12.75">
      <c r="A155" s="26"/>
      <c r="B155" s="32"/>
      <c r="C155" s="33" t="s">
        <v>23</v>
      </c>
      <c r="D155" s="42">
        <f aca="true" t="shared" si="32" ref="D155:K155">SUM(D147:D154)</f>
        <v>6685090</v>
      </c>
      <c r="E155" s="42">
        <f t="shared" si="32"/>
        <v>6685090</v>
      </c>
      <c r="F155" s="42">
        <f t="shared" si="32"/>
        <v>16687132</v>
      </c>
      <c r="G155" s="42">
        <f t="shared" si="32"/>
        <v>3455025</v>
      </c>
      <c r="H155" s="42">
        <f t="shared" si="32"/>
        <v>2078947</v>
      </c>
      <c r="I155" s="42">
        <f t="shared" si="32"/>
        <v>3676915</v>
      </c>
      <c r="J155" s="42">
        <f t="shared" si="32"/>
        <v>7845859</v>
      </c>
      <c r="K155" s="42">
        <f t="shared" si="32"/>
        <v>40428968</v>
      </c>
    </row>
    <row r="156" spans="1:11" ht="12.75">
      <c r="A156" s="26"/>
      <c r="B156" s="27"/>
      <c r="C156" s="28"/>
      <c r="F156" s="30"/>
      <c r="G156" s="29"/>
      <c r="H156" s="30"/>
      <c r="I156" s="29"/>
      <c r="J156" s="30"/>
      <c r="K156" s="29"/>
    </row>
    <row r="157" spans="1:11" ht="12.75">
      <c r="A157" s="26"/>
      <c r="B157" s="22" t="s">
        <v>148</v>
      </c>
      <c r="C157" s="18" t="s">
        <v>149</v>
      </c>
      <c r="F157" s="25"/>
      <c r="G157" s="23"/>
      <c r="H157" s="25"/>
      <c r="I157" s="23"/>
      <c r="J157" s="25"/>
      <c r="K157" s="23"/>
    </row>
    <row r="158" spans="1:11" ht="12.75">
      <c r="A158" s="26"/>
      <c r="B158" s="27">
        <v>423056</v>
      </c>
      <c r="C158" s="28" t="s">
        <v>150</v>
      </c>
      <c r="D158" s="29">
        <v>0</v>
      </c>
      <c r="E158" s="24">
        <f>D158</f>
        <v>0</v>
      </c>
      <c r="F158" s="30">
        <v>279430</v>
      </c>
      <c r="G158" s="29">
        <v>0</v>
      </c>
      <c r="H158" s="30">
        <v>0</v>
      </c>
      <c r="I158" s="29">
        <v>0</v>
      </c>
      <c r="J158" s="30">
        <v>0</v>
      </c>
      <c r="K158" s="29">
        <f>SUM(E158:J158)</f>
        <v>279430</v>
      </c>
    </row>
    <row r="159" spans="1:11" ht="12.75">
      <c r="A159" s="26"/>
      <c r="B159" s="27">
        <v>423059</v>
      </c>
      <c r="C159" s="28" t="s">
        <v>151</v>
      </c>
      <c r="D159" s="29">
        <v>0</v>
      </c>
      <c r="E159" s="24">
        <f>D159</f>
        <v>0</v>
      </c>
      <c r="F159" s="30">
        <v>150000</v>
      </c>
      <c r="G159" s="29">
        <v>0</v>
      </c>
      <c r="H159" s="30">
        <v>0</v>
      </c>
      <c r="I159" s="29">
        <v>0</v>
      </c>
      <c r="J159" s="30">
        <v>0</v>
      </c>
      <c r="K159" s="29">
        <f>SUM(E159:J159)</f>
        <v>150000</v>
      </c>
    </row>
    <row r="160" spans="1:11" ht="12.75">
      <c r="A160" s="26"/>
      <c r="B160" s="27">
        <v>423062</v>
      </c>
      <c r="C160" s="28" t="s">
        <v>152</v>
      </c>
      <c r="D160" s="31">
        <v>0</v>
      </c>
      <c r="E160" s="24">
        <f>D160</f>
        <v>0</v>
      </c>
      <c r="F160" s="30">
        <v>23333</v>
      </c>
      <c r="G160" s="29">
        <v>833</v>
      </c>
      <c r="H160" s="30">
        <v>0</v>
      </c>
      <c r="I160" s="29">
        <v>0</v>
      </c>
      <c r="J160" s="30">
        <v>0</v>
      </c>
      <c r="K160" s="29">
        <f>SUM(E160:J160)</f>
        <v>24166</v>
      </c>
    </row>
    <row r="161" spans="1:11" ht="12.75">
      <c r="A161" s="26"/>
      <c r="B161" s="27">
        <v>423368</v>
      </c>
      <c r="C161" s="28" t="s">
        <v>153</v>
      </c>
      <c r="D161" s="29">
        <v>3236312</v>
      </c>
      <c r="E161" s="24">
        <f>D161</f>
        <v>3236312</v>
      </c>
      <c r="F161" s="30">
        <v>3531298</v>
      </c>
      <c r="G161" s="29">
        <v>8533176</v>
      </c>
      <c r="H161" s="30">
        <v>11165824</v>
      </c>
      <c r="I161" s="29">
        <v>1852947</v>
      </c>
      <c r="J161" s="30">
        <v>530521</v>
      </c>
      <c r="K161" s="29">
        <f>SUM(E161:J161)</f>
        <v>28850078</v>
      </c>
    </row>
    <row r="162" spans="1:11" ht="12.75">
      <c r="A162" s="26"/>
      <c r="B162" s="32"/>
      <c r="C162" s="33" t="s">
        <v>23</v>
      </c>
      <c r="D162" s="42">
        <f aca="true" t="shared" si="33" ref="D162:K162">SUM(D158:D161)</f>
        <v>3236312</v>
      </c>
      <c r="E162" s="42">
        <f t="shared" si="33"/>
        <v>3236312</v>
      </c>
      <c r="F162" s="42">
        <f t="shared" si="33"/>
        <v>3984061</v>
      </c>
      <c r="G162" s="42">
        <f t="shared" si="33"/>
        <v>8534009</v>
      </c>
      <c r="H162" s="42">
        <f t="shared" si="33"/>
        <v>11165824</v>
      </c>
      <c r="I162" s="42">
        <f t="shared" si="33"/>
        <v>1852947</v>
      </c>
      <c r="J162" s="42">
        <f t="shared" si="33"/>
        <v>530521</v>
      </c>
      <c r="K162" s="42">
        <f t="shared" si="33"/>
        <v>29303674</v>
      </c>
    </row>
    <row r="163" spans="1:11" ht="12.75">
      <c r="A163" s="26"/>
      <c r="B163" s="36"/>
      <c r="C163" s="37"/>
      <c r="F163" s="45"/>
      <c r="G163" s="35"/>
      <c r="H163" s="45"/>
      <c r="I163" s="35"/>
      <c r="J163" s="45"/>
      <c r="K163" s="35"/>
    </row>
    <row r="164" spans="1:11" ht="13.5" thickBot="1">
      <c r="A164" s="26"/>
      <c r="B164" s="39"/>
      <c r="C164" s="43" t="s">
        <v>154</v>
      </c>
      <c r="D164" s="41">
        <f aca="true" t="shared" si="34" ref="D164:J164">SUM(D162+D155)</f>
        <v>9921402</v>
      </c>
      <c r="E164" s="41">
        <f t="shared" si="34"/>
        <v>9921402</v>
      </c>
      <c r="F164" s="41">
        <f t="shared" si="34"/>
        <v>20671193</v>
      </c>
      <c r="G164" s="41">
        <f t="shared" si="34"/>
        <v>11989034</v>
      </c>
      <c r="H164" s="41">
        <f t="shared" si="34"/>
        <v>13244771</v>
      </c>
      <c r="I164" s="41">
        <f t="shared" si="34"/>
        <v>5529862</v>
      </c>
      <c r="J164" s="41">
        <f t="shared" si="34"/>
        <v>8376380</v>
      </c>
      <c r="K164" s="41">
        <f>SUM(K162+K155)</f>
        <v>69732642</v>
      </c>
    </row>
    <row r="165" spans="1:11" ht="13.5" thickTop="1">
      <c r="A165" s="26"/>
      <c r="B165" s="27"/>
      <c r="C165" s="28"/>
      <c r="F165" s="30"/>
      <c r="G165" s="29"/>
      <c r="H165" s="30"/>
      <c r="I165" s="29"/>
      <c r="J165" s="30"/>
      <c r="K165" s="29"/>
    </row>
    <row r="166" spans="1:11" ht="12.75">
      <c r="A166" s="26"/>
      <c r="B166" s="22" t="s">
        <v>155</v>
      </c>
      <c r="C166" s="18" t="s">
        <v>156</v>
      </c>
      <c r="F166" s="25"/>
      <c r="G166" s="23"/>
      <c r="H166" s="25"/>
      <c r="I166" s="23"/>
      <c r="J166" s="25"/>
      <c r="K166" s="23"/>
    </row>
    <row r="167" spans="1:11" ht="12.75">
      <c r="A167" s="26"/>
      <c r="B167" s="27">
        <v>423297</v>
      </c>
      <c r="C167" s="28" t="s">
        <v>157</v>
      </c>
      <c r="D167" s="29">
        <v>0</v>
      </c>
      <c r="E167" s="24">
        <f>D167</f>
        <v>0</v>
      </c>
      <c r="F167" s="30">
        <v>3071833</v>
      </c>
      <c r="G167" s="29">
        <v>250000</v>
      </c>
      <c r="H167" s="30">
        <v>0</v>
      </c>
      <c r="I167" s="29">
        <v>0</v>
      </c>
      <c r="J167" s="30">
        <v>0</v>
      </c>
      <c r="K167" s="29">
        <f>SUM(E167:J167)</f>
        <v>3321833</v>
      </c>
    </row>
    <row r="168" spans="1:11" ht="12.75">
      <c r="A168" s="26"/>
      <c r="B168" s="32"/>
      <c r="C168" s="33" t="s">
        <v>23</v>
      </c>
      <c r="D168" s="44">
        <f aca="true" t="shared" si="35" ref="D168:K168">SUM(D167)</f>
        <v>0</v>
      </c>
      <c r="E168" s="44">
        <f t="shared" si="35"/>
        <v>0</v>
      </c>
      <c r="F168" s="44">
        <f t="shared" si="35"/>
        <v>3071833</v>
      </c>
      <c r="G168" s="44">
        <f t="shared" si="35"/>
        <v>250000</v>
      </c>
      <c r="H168" s="44">
        <f t="shared" si="35"/>
        <v>0</v>
      </c>
      <c r="I168" s="44">
        <f t="shared" si="35"/>
        <v>0</v>
      </c>
      <c r="J168" s="44">
        <f t="shared" si="35"/>
        <v>0</v>
      </c>
      <c r="K168" s="44">
        <f t="shared" si="35"/>
        <v>3321833</v>
      </c>
    </row>
    <row r="169" spans="1:11" ht="12.75">
      <c r="A169" s="26"/>
      <c r="B169" s="36"/>
      <c r="C169" s="37"/>
      <c r="F169" s="45"/>
      <c r="G169" s="35"/>
      <c r="H169" s="45"/>
      <c r="I169" s="35"/>
      <c r="J169" s="45"/>
      <c r="K169" s="35"/>
    </row>
    <row r="170" spans="1:11" ht="13.5" thickBot="1">
      <c r="A170" s="26"/>
      <c r="B170" s="39"/>
      <c r="C170" s="43" t="s">
        <v>158</v>
      </c>
      <c r="D170" s="41">
        <f aca="true" t="shared" si="36" ref="D170:J170">SUM(D168)</f>
        <v>0</v>
      </c>
      <c r="E170" s="41">
        <f t="shared" si="36"/>
        <v>0</v>
      </c>
      <c r="F170" s="41">
        <f t="shared" si="36"/>
        <v>3071833</v>
      </c>
      <c r="G170" s="41">
        <f t="shared" si="36"/>
        <v>250000</v>
      </c>
      <c r="H170" s="41">
        <f t="shared" si="36"/>
        <v>0</v>
      </c>
      <c r="I170" s="41">
        <f t="shared" si="36"/>
        <v>0</v>
      </c>
      <c r="J170" s="41">
        <f t="shared" si="36"/>
        <v>0</v>
      </c>
      <c r="K170" s="41">
        <f>SUM(K168)</f>
        <v>3321833</v>
      </c>
    </row>
    <row r="171" spans="1:11" ht="13.5" thickTop="1">
      <c r="A171" s="26"/>
      <c r="B171" s="27"/>
      <c r="C171" s="28"/>
      <c r="F171" s="30"/>
      <c r="G171" s="29"/>
      <c r="H171" s="30"/>
      <c r="I171" s="29"/>
      <c r="J171" s="30"/>
      <c r="K171" s="29"/>
    </row>
    <row r="172" spans="1:11" ht="12.75">
      <c r="A172" s="26"/>
      <c r="B172" s="22" t="s">
        <v>159</v>
      </c>
      <c r="C172" s="18" t="s">
        <v>160</v>
      </c>
      <c r="F172" s="25"/>
      <c r="G172" s="23"/>
      <c r="H172" s="25"/>
      <c r="I172" s="23"/>
      <c r="J172" s="25"/>
      <c r="K172" s="23"/>
    </row>
    <row r="173" spans="1:11" ht="12.75">
      <c r="A173" s="26"/>
      <c r="B173" s="27">
        <v>423141</v>
      </c>
      <c r="C173" s="28" t="s">
        <v>161</v>
      </c>
      <c r="D173" s="31">
        <v>1005833</v>
      </c>
      <c r="E173" s="24">
        <f>D173</f>
        <v>1005833</v>
      </c>
      <c r="F173" s="30">
        <v>451667</v>
      </c>
      <c r="G173" s="29">
        <v>97500</v>
      </c>
      <c r="H173" s="30">
        <v>68333</v>
      </c>
      <c r="I173" s="29">
        <v>68333</v>
      </c>
      <c r="J173" s="30">
        <v>4167</v>
      </c>
      <c r="K173" s="29">
        <f>SUM(E173:J173)</f>
        <v>1695833</v>
      </c>
    </row>
    <row r="174" spans="1:11" ht="12.75">
      <c r="A174" s="26"/>
      <c r="B174" s="27">
        <v>423142</v>
      </c>
      <c r="C174" s="28" t="s">
        <v>162</v>
      </c>
      <c r="D174" s="29">
        <v>31000</v>
      </c>
      <c r="E174" s="24">
        <f>D174</f>
        <v>31000</v>
      </c>
      <c r="F174" s="30">
        <v>31000</v>
      </c>
      <c r="G174" s="29">
        <v>31000</v>
      </c>
      <c r="H174" s="30">
        <v>31000</v>
      </c>
      <c r="I174" s="29">
        <v>31000</v>
      </c>
      <c r="J174" s="30">
        <v>2583</v>
      </c>
      <c r="K174" s="29">
        <f>SUM(E174:J174)</f>
        <v>157583</v>
      </c>
    </row>
    <row r="175" spans="1:11" ht="12.75">
      <c r="A175" s="26"/>
      <c r="B175" s="32"/>
      <c r="C175" s="33" t="s">
        <v>23</v>
      </c>
      <c r="D175" s="42">
        <f aca="true" t="shared" si="37" ref="D175:K175">SUM(D173:D174)</f>
        <v>1036833</v>
      </c>
      <c r="E175" s="42">
        <f t="shared" si="37"/>
        <v>1036833</v>
      </c>
      <c r="F175" s="42">
        <f t="shared" si="37"/>
        <v>482667</v>
      </c>
      <c r="G175" s="42">
        <f t="shared" si="37"/>
        <v>128500</v>
      </c>
      <c r="H175" s="42">
        <f t="shared" si="37"/>
        <v>99333</v>
      </c>
      <c r="I175" s="42">
        <f t="shared" si="37"/>
        <v>99333</v>
      </c>
      <c r="J175" s="42">
        <f t="shared" si="37"/>
        <v>6750</v>
      </c>
      <c r="K175" s="42">
        <f t="shared" si="37"/>
        <v>1853416</v>
      </c>
    </row>
    <row r="176" spans="1:11" ht="12.75">
      <c r="A176" s="26"/>
      <c r="B176" s="27"/>
      <c r="C176" s="28"/>
      <c r="F176" s="30"/>
      <c r="G176" s="29"/>
      <c r="H176" s="30"/>
      <c r="I176" s="29"/>
      <c r="J176" s="30"/>
      <c r="K176" s="29"/>
    </row>
    <row r="177" spans="1:11" ht="12.75">
      <c r="A177" s="26"/>
      <c r="B177" s="22" t="s">
        <v>163</v>
      </c>
      <c r="C177" s="18" t="s">
        <v>164</v>
      </c>
      <c r="F177" s="25"/>
      <c r="G177" s="23"/>
      <c r="H177" s="25"/>
      <c r="I177" s="23"/>
      <c r="J177" s="25"/>
      <c r="K177" s="23"/>
    </row>
    <row r="178" spans="1:11" ht="12.75">
      <c r="A178" s="26"/>
      <c r="B178" s="27">
        <v>423140</v>
      </c>
      <c r="C178" s="28" t="s">
        <v>165</v>
      </c>
      <c r="D178" s="29">
        <v>300062</v>
      </c>
      <c r="E178" s="24">
        <f>D178</f>
        <v>300062</v>
      </c>
      <c r="F178" s="30">
        <v>300062</v>
      </c>
      <c r="G178" s="29">
        <v>300062</v>
      </c>
      <c r="H178" s="30">
        <v>300062</v>
      </c>
      <c r="I178" s="29">
        <v>300062</v>
      </c>
      <c r="J178" s="30">
        <v>21167</v>
      </c>
      <c r="K178" s="29">
        <f>SUM(E178:J178)</f>
        <v>1521477</v>
      </c>
    </row>
    <row r="179" spans="1:11" ht="12.75">
      <c r="A179" s="26"/>
      <c r="B179" s="32"/>
      <c r="C179" s="33" t="s">
        <v>23</v>
      </c>
      <c r="D179" s="42">
        <f aca="true" t="shared" si="38" ref="D179:K179">SUM(D178)</f>
        <v>300062</v>
      </c>
      <c r="E179" s="42">
        <f t="shared" si="38"/>
        <v>300062</v>
      </c>
      <c r="F179" s="42">
        <f t="shared" si="38"/>
        <v>300062</v>
      </c>
      <c r="G179" s="42">
        <f t="shared" si="38"/>
        <v>300062</v>
      </c>
      <c r="H179" s="42">
        <f t="shared" si="38"/>
        <v>300062</v>
      </c>
      <c r="I179" s="42">
        <f t="shared" si="38"/>
        <v>300062</v>
      </c>
      <c r="J179" s="42">
        <f t="shared" si="38"/>
        <v>21167</v>
      </c>
      <c r="K179" s="42">
        <f t="shared" si="38"/>
        <v>1521477</v>
      </c>
    </row>
    <row r="180" spans="1:11" ht="12.75">
      <c r="A180" s="26"/>
      <c r="B180" s="36"/>
      <c r="C180" s="37"/>
      <c r="F180" s="45"/>
      <c r="G180" s="35"/>
      <c r="H180" s="45"/>
      <c r="I180" s="35"/>
      <c r="J180" s="45"/>
      <c r="K180" s="35"/>
    </row>
    <row r="181" spans="1:11" ht="13.5" thickBot="1">
      <c r="A181" s="26"/>
      <c r="B181" s="39"/>
      <c r="C181" s="43" t="s">
        <v>166</v>
      </c>
      <c r="D181" s="41">
        <f aca="true" t="shared" si="39" ref="D181:J181">SUM(D179+D175)</f>
        <v>1336895</v>
      </c>
      <c r="E181" s="41">
        <f t="shared" si="39"/>
        <v>1336895</v>
      </c>
      <c r="F181" s="41">
        <f t="shared" si="39"/>
        <v>782729</v>
      </c>
      <c r="G181" s="41">
        <f t="shared" si="39"/>
        <v>428562</v>
      </c>
      <c r="H181" s="41">
        <f t="shared" si="39"/>
        <v>399395</v>
      </c>
      <c r="I181" s="41">
        <f t="shared" si="39"/>
        <v>399395</v>
      </c>
      <c r="J181" s="41">
        <f t="shared" si="39"/>
        <v>27917</v>
      </c>
      <c r="K181" s="41">
        <f>SUM(K179+K175)</f>
        <v>3374893</v>
      </c>
    </row>
    <row r="182" spans="1:11" ht="13.5" thickTop="1">
      <c r="A182" s="26"/>
      <c r="B182" s="27"/>
      <c r="C182" s="28"/>
      <c r="F182" s="30"/>
      <c r="G182" s="29"/>
      <c r="H182" s="30"/>
      <c r="I182" s="29"/>
      <c r="J182" s="30"/>
      <c r="K182" s="29"/>
    </row>
    <row r="183" spans="1:11" ht="12.75">
      <c r="A183" s="26"/>
      <c r="B183" s="22" t="s">
        <v>167</v>
      </c>
      <c r="C183" s="18" t="s">
        <v>168</v>
      </c>
      <c r="F183" s="25"/>
      <c r="G183" s="23"/>
      <c r="H183" s="25"/>
      <c r="I183" s="23"/>
      <c r="J183" s="25"/>
      <c r="K183" s="23"/>
    </row>
    <row r="184" spans="1:11" ht="12.75">
      <c r="A184" s="26"/>
      <c r="B184" s="27">
        <v>423258</v>
      </c>
      <c r="C184" s="28" t="s">
        <v>169</v>
      </c>
      <c r="D184" s="29">
        <v>25000</v>
      </c>
      <c r="E184" s="24">
        <f aca="true" t="shared" si="40" ref="E184:E189">D184</f>
        <v>25000</v>
      </c>
      <c r="F184" s="30">
        <v>54167</v>
      </c>
      <c r="G184" s="29">
        <v>0</v>
      </c>
      <c r="H184" s="30">
        <v>0</v>
      </c>
      <c r="I184" s="29">
        <v>0</v>
      </c>
      <c r="J184" s="30">
        <v>0</v>
      </c>
      <c r="K184" s="29">
        <f aca="true" t="shared" si="41" ref="K184:K190">SUM(E184:J184)</f>
        <v>79167</v>
      </c>
    </row>
    <row r="185" spans="1:11" ht="12.75">
      <c r="A185" s="26"/>
      <c r="B185" s="27">
        <v>423462</v>
      </c>
      <c r="C185" s="28" t="s">
        <v>170</v>
      </c>
      <c r="D185" s="29">
        <v>0</v>
      </c>
      <c r="E185" s="24">
        <f t="shared" si="40"/>
        <v>0</v>
      </c>
      <c r="F185" s="30">
        <v>0</v>
      </c>
      <c r="G185" s="29">
        <v>0</v>
      </c>
      <c r="H185" s="30">
        <v>0</v>
      </c>
      <c r="I185" s="29">
        <v>0</v>
      </c>
      <c r="J185" s="30">
        <v>0</v>
      </c>
      <c r="K185" s="29">
        <f t="shared" si="41"/>
        <v>0</v>
      </c>
    </row>
    <row r="186" spans="1:11" ht="12.75">
      <c r="A186" s="26"/>
      <c r="B186" s="27">
        <v>423507</v>
      </c>
      <c r="C186" s="28" t="s">
        <v>171</v>
      </c>
      <c r="D186" s="29">
        <v>67500</v>
      </c>
      <c r="E186" s="24">
        <f t="shared" si="40"/>
        <v>67500</v>
      </c>
      <c r="F186" s="30">
        <v>67500</v>
      </c>
      <c r="G186" s="29">
        <v>67500</v>
      </c>
      <c r="H186" s="30">
        <v>67500</v>
      </c>
      <c r="I186" s="29">
        <v>67500</v>
      </c>
      <c r="J186" s="30">
        <v>67500</v>
      </c>
      <c r="K186" s="29">
        <f t="shared" si="41"/>
        <v>405000</v>
      </c>
    </row>
    <row r="187" spans="1:11" ht="12.75">
      <c r="A187" s="26"/>
      <c r="B187" s="27">
        <v>423523</v>
      </c>
      <c r="C187" s="28" t="s">
        <v>172</v>
      </c>
      <c r="D187" s="29">
        <v>0</v>
      </c>
      <c r="E187" s="24">
        <f t="shared" si="40"/>
        <v>0</v>
      </c>
      <c r="F187" s="30">
        <v>100000</v>
      </c>
      <c r="G187" s="29">
        <v>8333</v>
      </c>
      <c r="H187" s="30">
        <v>0</v>
      </c>
      <c r="I187" s="29">
        <v>0</v>
      </c>
      <c r="J187" s="30">
        <v>0</v>
      </c>
      <c r="K187" s="29">
        <f t="shared" si="41"/>
        <v>108333</v>
      </c>
    </row>
    <row r="188" spans="1:11" ht="12.75">
      <c r="A188" s="26"/>
      <c r="B188" s="27">
        <v>423528</v>
      </c>
      <c r="C188" s="28" t="s">
        <v>173</v>
      </c>
      <c r="D188" s="31">
        <f>7697500-1697500</f>
        <v>6000000</v>
      </c>
      <c r="E188" s="24">
        <f t="shared" si="40"/>
        <v>6000000</v>
      </c>
      <c r="F188" s="30">
        <f>12534583-12534583</f>
        <v>0</v>
      </c>
      <c r="G188" s="29">
        <f>1026250-1026250</f>
        <v>0</v>
      </c>
      <c r="H188" s="30">
        <v>0</v>
      </c>
      <c r="I188" s="29">
        <v>0</v>
      </c>
      <c r="J188" s="30">
        <v>0</v>
      </c>
      <c r="K188" s="29">
        <f>SUM(E188:J188)</f>
        <v>6000000</v>
      </c>
    </row>
    <row r="189" spans="1:11" ht="12.75">
      <c r="A189" s="26"/>
      <c r="B189" s="27">
        <v>423533</v>
      </c>
      <c r="C189" s="28" t="s">
        <v>174</v>
      </c>
      <c r="D189" s="29">
        <v>32909</v>
      </c>
      <c r="E189" s="24">
        <f t="shared" si="40"/>
        <v>32909</v>
      </c>
      <c r="F189" s="30">
        <v>151161</v>
      </c>
      <c r="G189" s="29">
        <v>125000</v>
      </c>
      <c r="H189" s="30">
        <v>10417</v>
      </c>
      <c r="I189" s="29">
        <v>0</v>
      </c>
      <c r="J189" s="30">
        <v>0</v>
      </c>
      <c r="K189" s="29">
        <f t="shared" si="41"/>
        <v>319487</v>
      </c>
    </row>
    <row r="190" spans="1:11" ht="12.75">
      <c r="A190" s="26"/>
      <c r="B190" s="32"/>
      <c r="C190" s="33" t="s">
        <v>23</v>
      </c>
      <c r="D190" s="42">
        <f aca="true" t="shared" si="42" ref="D190:J190">SUM(D184:D189)</f>
        <v>6125409</v>
      </c>
      <c r="E190" s="42">
        <f t="shared" si="42"/>
        <v>6125409</v>
      </c>
      <c r="F190" s="42">
        <f t="shared" si="42"/>
        <v>372828</v>
      </c>
      <c r="G190" s="42">
        <f t="shared" si="42"/>
        <v>200833</v>
      </c>
      <c r="H190" s="42">
        <f t="shared" si="42"/>
        <v>77917</v>
      </c>
      <c r="I190" s="42">
        <f t="shared" si="42"/>
        <v>67500</v>
      </c>
      <c r="J190" s="42">
        <f t="shared" si="42"/>
        <v>67500</v>
      </c>
      <c r="K190" s="42">
        <f t="shared" si="41"/>
        <v>6911987</v>
      </c>
    </row>
    <row r="191" spans="1:11" ht="12.75">
      <c r="A191" s="26"/>
      <c r="B191" s="36"/>
      <c r="C191" s="37"/>
      <c r="F191" s="45"/>
      <c r="G191" s="35"/>
      <c r="H191" s="45"/>
      <c r="I191" s="35"/>
      <c r="J191" s="45"/>
      <c r="K191" s="35"/>
    </row>
    <row r="192" spans="1:11" ht="13.5" thickBot="1">
      <c r="A192" s="26"/>
      <c r="B192" s="39"/>
      <c r="C192" s="43" t="s">
        <v>175</v>
      </c>
      <c r="D192" s="41">
        <f aca="true" t="shared" si="43" ref="D192:J192">SUM(D190)</f>
        <v>6125409</v>
      </c>
      <c r="E192" s="41">
        <f t="shared" si="43"/>
        <v>6125409</v>
      </c>
      <c r="F192" s="41">
        <f t="shared" si="43"/>
        <v>372828</v>
      </c>
      <c r="G192" s="41">
        <f t="shared" si="43"/>
        <v>200833</v>
      </c>
      <c r="H192" s="41">
        <f t="shared" si="43"/>
        <v>77917</v>
      </c>
      <c r="I192" s="41">
        <f t="shared" si="43"/>
        <v>67500</v>
      </c>
      <c r="J192" s="41">
        <f t="shared" si="43"/>
        <v>67500</v>
      </c>
      <c r="K192" s="41">
        <f>SUM(K190)</f>
        <v>6911987</v>
      </c>
    </row>
    <row r="193" spans="1:11" ht="13.5" thickTop="1">
      <c r="A193" s="26"/>
      <c r="B193" s="27"/>
      <c r="C193" s="28"/>
      <c r="F193" s="30"/>
      <c r="G193" s="29"/>
      <c r="H193" s="30"/>
      <c r="I193" s="29"/>
      <c r="J193" s="30"/>
      <c r="K193" s="29"/>
    </row>
    <row r="194" spans="1:11" ht="12.75">
      <c r="A194" s="26"/>
      <c r="B194" s="22" t="s">
        <v>176</v>
      </c>
      <c r="C194" s="18" t="s">
        <v>177</v>
      </c>
      <c r="F194" s="25"/>
      <c r="G194" s="23"/>
      <c r="H194" s="25"/>
      <c r="I194" s="23"/>
      <c r="J194" s="25"/>
      <c r="K194" s="23"/>
    </row>
    <row r="195" spans="1:11" ht="12.75">
      <c r="A195" s="26"/>
      <c r="B195" s="27">
        <v>423034</v>
      </c>
      <c r="C195" s="28" t="s">
        <v>178</v>
      </c>
      <c r="D195" s="31">
        <v>366467</v>
      </c>
      <c r="E195" s="24">
        <f>D195</f>
        <v>366467</v>
      </c>
      <c r="F195" s="30">
        <v>338140</v>
      </c>
      <c r="G195" s="29">
        <v>338140</v>
      </c>
      <c r="H195" s="30">
        <v>338140</v>
      </c>
      <c r="I195" s="29">
        <v>338140</v>
      </c>
      <c r="J195" s="30">
        <v>338140</v>
      </c>
      <c r="K195" s="29">
        <f>SUM(E195:J195)</f>
        <v>2057167</v>
      </c>
    </row>
    <row r="196" spans="1:11" ht="12.75">
      <c r="A196" s="26"/>
      <c r="B196" s="27">
        <v>423570</v>
      </c>
      <c r="C196" s="28" t="s">
        <v>179</v>
      </c>
      <c r="D196" s="29">
        <v>0</v>
      </c>
      <c r="E196" s="24">
        <f>D196</f>
        <v>0</v>
      </c>
      <c r="F196" s="30">
        <v>0</v>
      </c>
      <c r="G196" s="29">
        <v>0</v>
      </c>
      <c r="H196" s="30">
        <v>0</v>
      </c>
      <c r="I196" s="29">
        <v>0</v>
      </c>
      <c r="J196" s="30">
        <v>0</v>
      </c>
      <c r="K196" s="29">
        <f>SUM(E196:J196)</f>
        <v>0</v>
      </c>
    </row>
    <row r="197" spans="1:11" ht="12.75">
      <c r="A197" s="26"/>
      <c r="B197" s="32"/>
      <c r="C197" s="33" t="s">
        <v>23</v>
      </c>
      <c r="D197" s="44">
        <f aca="true" t="shared" si="44" ref="D197:K197">SUM(D195:D196)</f>
        <v>366467</v>
      </c>
      <c r="E197" s="44">
        <f t="shared" si="44"/>
        <v>366467</v>
      </c>
      <c r="F197" s="44">
        <f t="shared" si="44"/>
        <v>338140</v>
      </c>
      <c r="G197" s="44">
        <f t="shared" si="44"/>
        <v>338140</v>
      </c>
      <c r="H197" s="44">
        <f t="shared" si="44"/>
        <v>338140</v>
      </c>
      <c r="I197" s="44">
        <f t="shared" si="44"/>
        <v>338140</v>
      </c>
      <c r="J197" s="44">
        <f t="shared" si="44"/>
        <v>338140</v>
      </c>
      <c r="K197" s="44">
        <f t="shared" si="44"/>
        <v>2057167</v>
      </c>
    </row>
    <row r="198" spans="1:11" ht="12.75">
      <c r="A198" s="26"/>
      <c r="B198" s="36"/>
      <c r="C198" s="37"/>
      <c r="F198" s="45"/>
      <c r="G198" s="35"/>
      <c r="H198" s="45"/>
      <c r="I198" s="35"/>
      <c r="J198" s="45"/>
      <c r="K198" s="35"/>
    </row>
    <row r="199" spans="1:11" ht="13.5" thickBot="1">
      <c r="A199" s="26"/>
      <c r="B199" s="39"/>
      <c r="C199" s="43" t="s">
        <v>180</v>
      </c>
      <c r="D199" s="41">
        <f aca="true" t="shared" si="45" ref="D199:J199">SUM(D197)</f>
        <v>366467</v>
      </c>
      <c r="E199" s="41">
        <f t="shared" si="45"/>
        <v>366467</v>
      </c>
      <c r="F199" s="41">
        <f t="shared" si="45"/>
        <v>338140</v>
      </c>
      <c r="G199" s="41">
        <f t="shared" si="45"/>
        <v>338140</v>
      </c>
      <c r="H199" s="41">
        <f t="shared" si="45"/>
        <v>338140</v>
      </c>
      <c r="I199" s="41">
        <f t="shared" si="45"/>
        <v>338140</v>
      </c>
      <c r="J199" s="41">
        <f t="shared" si="45"/>
        <v>338140</v>
      </c>
      <c r="K199" s="41">
        <f>SUM(K197)</f>
        <v>2057167</v>
      </c>
    </row>
    <row r="200" spans="1:11" ht="13.5" thickTop="1">
      <c r="A200" s="26"/>
      <c r="B200" s="27"/>
      <c r="C200" s="28"/>
      <c r="F200" s="30"/>
      <c r="G200" s="29"/>
      <c r="H200" s="30"/>
      <c r="I200" s="29"/>
      <c r="J200" s="30"/>
      <c r="K200" s="29"/>
    </row>
    <row r="201" spans="1:11" ht="12.75">
      <c r="A201" s="26"/>
      <c r="B201" s="22" t="s">
        <v>181</v>
      </c>
      <c r="C201" s="18" t="s">
        <v>182</v>
      </c>
      <c r="F201" s="25"/>
      <c r="G201" s="23"/>
      <c r="H201" s="25"/>
      <c r="I201" s="23"/>
      <c r="J201" s="25"/>
      <c r="K201" s="23"/>
    </row>
    <row r="202" spans="1:11" ht="12.75">
      <c r="A202" s="26"/>
      <c r="B202" s="27" t="s">
        <v>183</v>
      </c>
      <c r="C202" s="28" t="s">
        <v>184</v>
      </c>
      <c r="D202" s="29">
        <v>0</v>
      </c>
      <c r="E202" s="24">
        <f>D202</f>
        <v>0</v>
      </c>
      <c r="F202" s="30">
        <v>7517000</v>
      </c>
      <c r="G202" s="29">
        <v>34162000</v>
      </c>
      <c r="H202" s="30">
        <v>39832000</v>
      </c>
      <c r="I202" s="29">
        <v>72932000</v>
      </c>
      <c r="J202" s="30">
        <v>0</v>
      </c>
      <c r="K202" s="29">
        <f>SUM(E202:J202)</f>
        <v>154443000</v>
      </c>
    </row>
    <row r="203" spans="1:11" ht="12.75">
      <c r="A203" s="26"/>
      <c r="B203" s="27">
        <v>423086</v>
      </c>
      <c r="C203" s="28" t="s">
        <v>185</v>
      </c>
      <c r="D203" s="29">
        <v>343000</v>
      </c>
      <c r="E203" s="24">
        <f aca="true" t="shared" si="46" ref="E203:E213">D203</f>
        <v>343000</v>
      </c>
      <c r="F203" s="30">
        <v>343000</v>
      </c>
      <c r="G203" s="29">
        <v>343000</v>
      </c>
      <c r="H203" s="30">
        <v>343000</v>
      </c>
      <c r="I203" s="29">
        <v>343000</v>
      </c>
      <c r="J203" s="30">
        <v>343000</v>
      </c>
      <c r="K203" s="29">
        <f aca="true" t="shared" si="47" ref="K203:K213">SUM(E203:J203)</f>
        <v>2058000</v>
      </c>
    </row>
    <row r="204" spans="1:11" ht="12.75">
      <c r="A204" s="26"/>
      <c r="B204" s="27">
        <v>423175</v>
      </c>
      <c r="C204" s="28" t="s">
        <v>186</v>
      </c>
      <c r="D204" s="29">
        <v>2440</v>
      </c>
      <c r="E204" s="24">
        <f t="shared" si="46"/>
        <v>2440</v>
      </c>
      <c r="F204" s="30">
        <v>0</v>
      </c>
      <c r="G204" s="29">
        <v>0</v>
      </c>
      <c r="H204" s="30">
        <v>0</v>
      </c>
      <c r="I204" s="29">
        <v>0</v>
      </c>
      <c r="J204" s="30">
        <v>0</v>
      </c>
      <c r="K204" s="29">
        <f t="shared" si="47"/>
        <v>2440</v>
      </c>
    </row>
    <row r="205" spans="1:11" ht="12.75">
      <c r="A205" s="26"/>
      <c r="B205" s="27">
        <v>423311</v>
      </c>
      <c r="C205" s="28" t="s">
        <v>187</v>
      </c>
      <c r="D205" s="29">
        <v>400070</v>
      </c>
      <c r="E205" s="24">
        <f t="shared" si="46"/>
        <v>400070</v>
      </c>
      <c r="F205" s="30">
        <v>1983963</v>
      </c>
      <c r="G205" s="29">
        <v>1983963</v>
      </c>
      <c r="H205" s="30">
        <v>1983963</v>
      </c>
      <c r="I205" s="29">
        <v>1983963</v>
      </c>
      <c r="J205" s="30">
        <v>1983963</v>
      </c>
      <c r="K205" s="29">
        <f t="shared" si="47"/>
        <v>10319885</v>
      </c>
    </row>
    <row r="206" spans="1:11" ht="12.75">
      <c r="A206" s="26"/>
      <c r="B206" s="27">
        <v>423458</v>
      </c>
      <c r="C206" s="28" t="s">
        <v>188</v>
      </c>
      <c r="D206" s="29">
        <v>200605</v>
      </c>
      <c r="E206" s="24">
        <f t="shared" si="46"/>
        <v>200605</v>
      </c>
      <c r="F206" s="30">
        <v>1164580</v>
      </c>
      <c r="G206" s="29">
        <v>800933</v>
      </c>
      <c r="H206" s="30">
        <v>26059</v>
      </c>
      <c r="I206" s="29">
        <v>0</v>
      </c>
      <c r="J206" s="30">
        <v>0</v>
      </c>
      <c r="K206" s="29">
        <f t="shared" si="47"/>
        <v>2192177</v>
      </c>
    </row>
    <row r="207" spans="1:11" ht="12.75">
      <c r="A207" s="26"/>
      <c r="B207" s="27">
        <v>423493</v>
      </c>
      <c r="C207" s="28" t="s">
        <v>189</v>
      </c>
      <c r="D207" s="29">
        <v>600981</v>
      </c>
      <c r="E207" s="24">
        <f t="shared" si="46"/>
        <v>600981</v>
      </c>
      <c r="F207" s="30">
        <v>4019218</v>
      </c>
      <c r="G207" s="29">
        <v>3687136</v>
      </c>
      <c r="H207" s="30">
        <v>1447736</v>
      </c>
      <c r="I207" s="29">
        <v>704968</v>
      </c>
      <c r="J207" s="30">
        <v>0</v>
      </c>
      <c r="K207" s="29">
        <f t="shared" si="47"/>
        <v>10460039</v>
      </c>
    </row>
    <row r="208" spans="1:11" ht="12.75">
      <c r="A208" s="26"/>
      <c r="B208" s="27">
        <v>423512</v>
      </c>
      <c r="C208" s="28" t="s">
        <v>190</v>
      </c>
      <c r="D208" s="29">
        <v>4167</v>
      </c>
      <c r="E208" s="24">
        <f t="shared" si="46"/>
        <v>4167</v>
      </c>
      <c r="F208" s="30">
        <v>0</v>
      </c>
      <c r="G208" s="29">
        <v>0</v>
      </c>
      <c r="H208" s="30">
        <v>0</v>
      </c>
      <c r="I208" s="29">
        <v>0</v>
      </c>
      <c r="J208" s="30">
        <v>0</v>
      </c>
      <c r="K208" s="29">
        <f t="shared" si="47"/>
        <v>4167</v>
      </c>
    </row>
    <row r="209" spans="1:11" ht="12.75">
      <c r="A209" s="26"/>
      <c r="B209" s="27">
        <v>423532</v>
      </c>
      <c r="C209" s="28" t="s">
        <v>191</v>
      </c>
      <c r="D209" s="29">
        <v>0</v>
      </c>
      <c r="E209" s="24">
        <f t="shared" si="46"/>
        <v>0</v>
      </c>
      <c r="F209" s="30">
        <v>0</v>
      </c>
      <c r="G209" s="29">
        <v>0</v>
      </c>
      <c r="H209" s="30">
        <v>0</v>
      </c>
      <c r="I209" s="29">
        <v>0</v>
      </c>
      <c r="J209" s="30">
        <v>0</v>
      </c>
      <c r="K209" s="29">
        <f t="shared" si="47"/>
        <v>0</v>
      </c>
    </row>
    <row r="210" spans="1:11" ht="12.75">
      <c r="A210" s="26"/>
      <c r="B210" s="27">
        <v>423550</v>
      </c>
      <c r="C210" s="28" t="s">
        <v>192</v>
      </c>
      <c r="D210" s="31">
        <v>2895039</v>
      </c>
      <c r="E210" s="24">
        <f t="shared" si="46"/>
        <v>2895039</v>
      </c>
      <c r="F210" s="30">
        <v>2041924</v>
      </c>
      <c r="G210" s="29">
        <v>607800</v>
      </c>
      <c r="H210" s="30">
        <v>28747</v>
      </c>
      <c r="I210" s="29">
        <v>0</v>
      </c>
      <c r="J210" s="30">
        <v>0</v>
      </c>
      <c r="K210" s="29">
        <f t="shared" si="47"/>
        <v>5573510</v>
      </c>
    </row>
    <row r="211" spans="1:11" ht="12.75">
      <c r="A211" s="26"/>
      <c r="B211" s="27">
        <v>423558</v>
      </c>
      <c r="C211" s="28" t="s">
        <v>193</v>
      </c>
      <c r="D211" s="29">
        <v>0</v>
      </c>
      <c r="E211" s="24">
        <f t="shared" si="46"/>
        <v>0</v>
      </c>
      <c r="F211" s="30">
        <v>229167</v>
      </c>
      <c r="G211" s="29">
        <v>20833</v>
      </c>
      <c r="H211" s="30">
        <v>0</v>
      </c>
      <c r="I211" s="29">
        <v>0</v>
      </c>
      <c r="J211" s="30">
        <v>0</v>
      </c>
      <c r="K211" s="29">
        <f t="shared" si="47"/>
        <v>250000</v>
      </c>
    </row>
    <row r="212" spans="1:11" ht="12.75">
      <c r="A212" s="26"/>
      <c r="B212" s="27">
        <v>423559</v>
      </c>
      <c r="C212" s="28" t="s">
        <v>194</v>
      </c>
      <c r="D212" s="31">
        <v>0</v>
      </c>
      <c r="E212" s="24">
        <f t="shared" si="46"/>
        <v>0</v>
      </c>
      <c r="F212" s="30">
        <v>6250</v>
      </c>
      <c r="G212" s="29">
        <v>0</v>
      </c>
      <c r="H212" s="30">
        <v>0</v>
      </c>
      <c r="I212" s="29">
        <v>0</v>
      </c>
      <c r="J212" s="30">
        <v>0</v>
      </c>
      <c r="K212" s="29">
        <f t="shared" si="47"/>
        <v>6250</v>
      </c>
    </row>
    <row r="213" spans="1:11" ht="12.75">
      <c r="A213" s="26"/>
      <c r="B213" s="27">
        <v>423576</v>
      </c>
      <c r="C213" s="28" t="s">
        <v>195</v>
      </c>
      <c r="D213" s="29">
        <v>0</v>
      </c>
      <c r="E213" s="24">
        <f t="shared" si="46"/>
        <v>0</v>
      </c>
      <c r="F213" s="30">
        <v>99310</v>
      </c>
      <c r="G213" s="29">
        <v>0</v>
      </c>
      <c r="H213" s="30">
        <v>0</v>
      </c>
      <c r="I213" s="29">
        <v>0</v>
      </c>
      <c r="J213" s="30">
        <v>0</v>
      </c>
      <c r="K213" s="29">
        <f t="shared" si="47"/>
        <v>99310</v>
      </c>
    </row>
    <row r="214" spans="1:11" ht="12.75">
      <c r="A214" s="26"/>
      <c r="B214" s="32"/>
      <c r="C214" s="33" t="s">
        <v>23</v>
      </c>
      <c r="D214" s="44">
        <f>SUM(D202:D213)</f>
        <v>4446302</v>
      </c>
      <c r="E214" s="44">
        <f aca="true" t="shared" si="48" ref="E214:K214">SUM(E202:E213)</f>
        <v>4446302</v>
      </c>
      <c r="F214" s="44">
        <f t="shared" si="48"/>
        <v>17404412</v>
      </c>
      <c r="G214" s="44">
        <f t="shared" si="48"/>
        <v>41605665</v>
      </c>
      <c r="H214" s="44">
        <f t="shared" si="48"/>
        <v>43661505</v>
      </c>
      <c r="I214" s="44">
        <f t="shared" si="48"/>
        <v>75963931</v>
      </c>
      <c r="J214" s="44">
        <f t="shared" si="48"/>
        <v>2326963</v>
      </c>
      <c r="K214" s="44">
        <f t="shared" si="48"/>
        <v>185408778</v>
      </c>
    </row>
    <row r="215" spans="1:11" ht="12.75">
      <c r="A215" s="26"/>
      <c r="B215" s="36"/>
      <c r="C215" s="37"/>
      <c r="F215" s="45"/>
      <c r="G215" s="35"/>
      <c r="H215" s="45"/>
      <c r="I215" s="35"/>
      <c r="J215" s="45"/>
      <c r="K215" s="35"/>
    </row>
    <row r="216" spans="1:11" ht="13.5" thickBot="1">
      <c r="A216" s="26"/>
      <c r="B216" s="39"/>
      <c r="C216" s="43" t="s">
        <v>196</v>
      </c>
      <c r="D216" s="41">
        <f aca="true" t="shared" si="49" ref="D216:J216">SUM(D214)</f>
        <v>4446302</v>
      </c>
      <c r="E216" s="41">
        <f t="shared" si="49"/>
        <v>4446302</v>
      </c>
      <c r="F216" s="41">
        <f t="shared" si="49"/>
        <v>17404412</v>
      </c>
      <c r="G216" s="41">
        <f t="shared" si="49"/>
        <v>41605665</v>
      </c>
      <c r="H216" s="41">
        <f t="shared" si="49"/>
        <v>43661505</v>
      </c>
      <c r="I216" s="41">
        <f t="shared" si="49"/>
        <v>75963931</v>
      </c>
      <c r="J216" s="41">
        <f t="shared" si="49"/>
        <v>2326963</v>
      </c>
      <c r="K216" s="41">
        <f>SUM(K214)</f>
        <v>185408778</v>
      </c>
    </row>
    <row r="217" spans="1:11" ht="13.5" thickTop="1">
      <c r="A217" s="26"/>
      <c r="B217" s="27"/>
      <c r="C217" s="28"/>
      <c r="F217" s="30"/>
      <c r="G217" s="29"/>
      <c r="H217" s="30"/>
      <c r="I217" s="29"/>
      <c r="J217" s="30"/>
      <c r="K217" s="29"/>
    </row>
    <row r="218" spans="1:11" ht="12.75">
      <c r="A218" s="26"/>
      <c r="B218" s="22" t="s">
        <v>197</v>
      </c>
      <c r="C218" s="18" t="s">
        <v>198</v>
      </c>
      <c r="F218" s="25"/>
      <c r="G218" s="23"/>
      <c r="H218" s="25"/>
      <c r="I218" s="23"/>
      <c r="J218" s="25"/>
      <c r="K218" s="23"/>
    </row>
    <row r="219" spans="1:11" ht="12.75">
      <c r="A219" s="26"/>
      <c r="B219" s="27">
        <v>423551</v>
      </c>
      <c r="C219" s="28" t="s">
        <v>199</v>
      </c>
      <c r="D219" s="29">
        <v>2985746</v>
      </c>
      <c r="E219" s="24">
        <f>D219</f>
        <v>2985746</v>
      </c>
      <c r="F219" s="30">
        <v>3168506</v>
      </c>
      <c r="G219" s="29">
        <v>3249384</v>
      </c>
      <c r="H219" s="30">
        <v>3354366</v>
      </c>
      <c r="I219" s="29">
        <v>3426667</v>
      </c>
      <c r="J219" s="30">
        <v>3516667</v>
      </c>
      <c r="K219" s="29">
        <f>SUM(E219:J219)</f>
        <v>19701336</v>
      </c>
    </row>
    <row r="220" spans="1:11" ht="12.75">
      <c r="A220" s="26"/>
      <c r="B220" s="32"/>
      <c r="C220" s="33" t="s">
        <v>23</v>
      </c>
      <c r="D220" s="44">
        <f>SUM(D219)</f>
        <v>2985746</v>
      </c>
      <c r="E220" s="44">
        <f aca="true" t="shared" si="50" ref="E220:K220">SUM(E219)</f>
        <v>2985746</v>
      </c>
      <c r="F220" s="44">
        <f t="shared" si="50"/>
        <v>3168506</v>
      </c>
      <c r="G220" s="44">
        <f t="shared" si="50"/>
        <v>3249384</v>
      </c>
      <c r="H220" s="44">
        <f t="shared" si="50"/>
        <v>3354366</v>
      </c>
      <c r="I220" s="44">
        <f t="shared" si="50"/>
        <v>3426667</v>
      </c>
      <c r="J220" s="44">
        <f t="shared" si="50"/>
        <v>3516667</v>
      </c>
      <c r="K220" s="44">
        <f t="shared" si="50"/>
        <v>19701336</v>
      </c>
    </row>
    <row r="221" spans="1:11" ht="12.75">
      <c r="A221" s="26"/>
      <c r="B221" s="27"/>
      <c r="C221" s="28"/>
      <c r="F221" s="30"/>
      <c r="G221" s="29"/>
      <c r="H221" s="30"/>
      <c r="I221" s="29"/>
      <c r="J221" s="30"/>
      <c r="K221" s="29"/>
    </row>
    <row r="222" spans="1:11" ht="12.75">
      <c r="A222" s="26"/>
      <c r="B222" s="22" t="s">
        <v>200</v>
      </c>
      <c r="C222" s="18" t="s">
        <v>201</v>
      </c>
      <c r="F222" s="25"/>
      <c r="G222" s="23"/>
      <c r="H222" s="25"/>
      <c r="I222" s="23"/>
      <c r="J222" s="25"/>
      <c r="K222" s="23"/>
    </row>
    <row r="223" spans="1:11" ht="12.75">
      <c r="A223" s="26"/>
      <c r="B223" s="27">
        <v>423552</v>
      </c>
      <c r="C223" s="28" t="s">
        <v>202</v>
      </c>
      <c r="D223" s="29">
        <v>3726559</v>
      </c>
      <c r="E223" s="24">
        <f>D223</f>
        <v>3726559</v>
      </c>
      <c r="F223" s="30">
        <v>3698582</v>
      </c>
      <c r="G223" s="29">
        <v>3822077</v>
      </c>
      <c r="H223" s="30">
        <v>3936739</v>
      </c>
      <c r="I223" s="29">
        <v>4054842</v>
      </c>
      <c r="J223" s="30">
        <v>4176488</v>
      </c>
      <c r="K223" s="29">
        <f>SUM(E223:J223)</f>
        <v>23415287</v>
      </c>
    </row>
    <row r="224" spans="1:11" ht="12.75">
      <c r="A224" s="26"/>
      <c r="B224" s="32"/>
      <c r="C224" s="33" t="s">
        <v>23</v>
      </c>
      <c r="D224" s="44">
        <f>SUM(D223)</f>
        <v>3726559</v>
      </c>
      <c r="E224" s="44">
        <f aca="true" t="shared" si="51" ref="E224:K224">SUM(E223)</f>
        <v>3726559</v>
      </c>
      <c r="F224" s="44">
        <f t="shared" si="51"/>
        <v>3698582</v>
      </c>
      <c r="G224" s="44">
        <f t="shared" si="51"/>
        <v>3822077</v>
      </c>
      <c r="H224" s="44">
        <f t="shared" si="51"/>
        <v>3936739</v>
      </c>
      <c r="I224" s="44">
        <f t="shared" si="51"/>
        <v>4054842</v>
      </c>
      <c r="J224" s="44">
        <f t="shared" si="51"/>
        <v>4176488</v>
      </c>
      <c r="K224" s="44">
        <f t="shared" si="51"/>
        <v>23415287</v>
      </c>
    </row>
    <row r="225" spans="1:11" ht="12.75">
      <c r="A225" s="26"/>
      <c r="B225" s="27"/>
      <c r="C225" s="28"/>
      <c r="F225" s="30"/>
      <c r="G225" s="29"/>
      <c r="H225" s="30"/>
      <c r="I225" s="29"/>
      <c r="J225" s="30"/>
      <c r="K225" s="29"/>
    </row>
    <row r="226" spans="1:11" ht="12.75">
      <c r="A226" s="26"/>
      <c r="B226" s="22" t="s">
        <v>203</v>
      </c>
      <c r="C226" s="18" t="s">
        <v>204</v>
      </c>
      <c r="F226" s="25"/>
      <c r="G226" s="23"/>
      <c r="H226" s="25"/>
      <c r="I226" s="23"/>
      <c r="J226" s="25"/>
      <c r="K226" s="23"/>
    </row>
    <row r="227" spans="1:11" ht="12.75">
      <c r="A227" s="26"/>
      <c r="B227" s="27">
        <v>423553</v>
      </c>
      <c r="C227" s="28" t="s">
        <v>205</v>
      </c>
      <c r="D227" s="29">
        <v>651747</v>
      </c>
      <c r="E227" s="24">
        <f>D227</f>
        <v>651747</v>
      </c>
      <c r="F227" s="30">
        <v>707573</v>
      </c>
      <c r="G227" s="29">
        <v>733456</v>
      </c>
      <c r="H227" s="30">
        <v>755461</v>
      </c>
      <c r="I227" s="29">
        <v>778125</v>
      </c>
      <c r="J227" s="30">
        <v>801468</v>
      </c>
      <c r="K227" s="29">
        <f>SUM(E227:J227)</f>
        <v>4427830</v>
      </c>
    </row>
    <row r="228" spans="1:11" ht="12.75">
      <c r="A228" s="26"/>
      <c r="B228" s="32"/>
      <c r="C228" s="33" t="s">
        <v>23</v>
      </c>
      <c r="D228" s="44">
        <f>SUM(D227)</f>
        <v>651747</v>
      </c>
      <c r="E228" s="44">
        <f>SUM(E227)</f>
        <v>651747</v>
      </c>
      <c r="F228" s="44">
        <f aca="true" t="shared" si="52" ref="F228:K228">SUM(F227)</f>
        <v>707573</v>
      </c>
      <c r="G228" s="44">
        <f t="shared" si="52"/>
        <v>733456</v>
      </c>
      <c r="H228" s="44">
        <f t="shared" si="52"/>
        <v>755461</v>
      </c>
      <c r="I228" s="44">
        <f t="shared" si="52"/>
        <v>778125</v>
      </c>
      <c r="J228" s="44">
        <f t="shared" si="52"/>
        <v>801468</v>
      </c>
      <c r="K228" s="44">
        <f t="shared" si="52"/>
        <v>4427830</v>
      </c>
    </row>
    <row r="229" spans="1:11" ht="12.75">
      <c r="A229" s="26"/>
      <c r="B229" s="27"/>
      <c r="C229" s="28"/>
      <c r="F229" s="30"/>
      <c r="G229" s="29"/>
      <c r="H229" s="30"/>
      <c r="I229" s="29"/>
      <c r="J229" s="30"/>
      <c r="K229" s="29"/>
    </row>
    <row r="230" spans="1:11" ht="12.75">
      <c r="A230" s="26"/>
      <c r="B230" s="22" t="s">
        <v>206</v>
      </c>
      <c r="C230" s="18" t="s">
        <v>207</v>
      </c>
      <c r="F230" s="25"/>
      <c r="G230" s="23"/>
      <c r="H230" s="25"/>
      <c r="I230" s="23"/>
      <c r="J230" s="25"/>
      <c r="K230" s="23"/>
    </row>
    <row r="231" spans="1:11" ht="12.75">
      <c r="A231" s="26"/>
      <c r="B231" s="27">
        <v>423555</v>
      </c>
      <c r="C231" s="28" t="s">
        <v>208</v>
      </c>
      <c r="D231" s="29">
        <v>2188455</v>
      </c>
      <c r="E231" s="24">
        <f>D231</f>
        <v>2188455</v>
      </c>
      <c r="F231" s="30">
        <v>2401399</v>
      </c>
      <c r="G231" s="29">
        <v>2280199</v>
      </c>
      <c r="H231" s="30">
        <v>2409394</v>
      </c>
      <c r="I231" s="29">
        <v>2487569</v>
      </c>
      <c r="J231" s="30">
        <v>2562612</v>
      </c>
      <c r="K231" s="29">
        <f>SUM(E231:J231)</f>
        <v>14329628</v>
      </c>
    </row>
    <row r="232" spans="1:11" ht="12.75">
      <c r="A232" s="26"/>
      <c r="B232" s="32"/>
      <c r="C232" s="33" t="s">
        <v>23</v>
      </c>
      <c r="D232" s="44">
        <f>SUM(D231)</f>
        <v>2188455</v>
      </c>
      <c r="E232" s="44">
        <f>SUM(E231)</f>
        <v>2188455</v>
      </c>
      <c r="F232" s="44">
        <f aca="true" t="shared" si="53" ref="F232:K232">SUM(F231)</f>
        <v>2401399</v>
      </c>
      <c r="G232" s="44">
        <f t="shared" si="53"/>
        <v>2280199</v>
      </c>
      <c r="H232" s="44">
        <f t="shared" si="53"/>
        <v>2409394</v>
      </c>
      <c r="I232" s="44">
        <f t="shared" si="53"/>
        <v>2487569</v>
      </c>
      <c r="J232" s="44">
        <f t="shared" si="53"/>
        <v>2562612</v>
      </c>
      <c r="K232" s="44">
        <f t="shared" si="53"/>
        <v>14329628</v>
      </c>
    </row>
    <row r="233" spans="1:11" ht="12.75">
      <c r="A233" s="26"/>
      <c r="B233" s="27"/>
      <c r="C233" s="28"/>
      <c r="F233" s="30"/>
      <c r="G233" s="29"/>
      <c r="H233" s="30"/>
      <c r="I233" s="29"/>
      <c r="J233" s="30"/>
      <c r="K233" s="29"/>
    </row>
    <row r="234" spans="1:11" ht="12.75">
      <c r="A234" s="26"/>
      <c r="B234" s="22" t="s">
        <v>209</v>
      </c>
      <c r="C234" s="18" t="s">
        <v>210</v>
      </c>
      <c r="F234" s="25"/>
      <c r="G234" s="23"/>
      <c r="H234" s="25"/>
      <c r="I234" s="23"/>
      <c r="J234" s="25"/>
      <c r="K234" s="23"/>
    </row>
    <row r="235" spans="1:11" ht="12.75">
      <c r="A235" s="26"/>
      <c r="B235" s="27">
        <v>423554</v>
      </c>
      <c r="C235" s="28" t="s">
        <v>211</v>
      </c>
      <c r="D235" s="31">
        <v>3589416</v>
      </c>
      <c r="E235" s="24">
        <f>D235</f>
        <v>3589416</v>
      </c>
      <c r="F235" s="30">
        <v>3467917</v>
      </c>
      <c r="G235" s="29">
        <v>3560277</v>
      </c>
      <c r="H235" s="30">
        <v>3668711</v>
      </c>
      <c r="I235" s="29">
        <v>3778772</v>
      </c>
      <c r="J235" s="30">
        <v>3892135</v>
      </c>
      <c r="K235" s="29">
        <f>SUM(E235:J235)</f>
        <v>21957228</v>
      </c>
    </row>
    <row r="236" spans="1:11" ht="12.75">
      <c r="A236" s="26"/>
      <c r="B236" s="32"/>
      <c r="C236" s="33" t="s">
        <v>23</v>
      </c>
      <c r="D236" s="34">
        <f aca="true" t="shared" si="54" ref="D236:K236">SUM(D235)</f>
        <v>3589416</v>
      </c>
      <c r="E236" s="34">
        <f t="shared" si="54"/>
        <v>3589416</v>
      </c>
      <c r="F236" s="34">
        <f t="shared" si="54"/>
        <v>3467917</v>
      </c>
      <c r="G236" s="34">
        <f t="shared" si="54"/>
        <v>3560277</v>
      </c>
      <c r="H236" s="34">
        <f t="shared" si="54"/>
        <v>3668711</v>
      </c>
      <c r="I236" s="34">
        <f t="shared" si="54"/>
        <v>3778772</v>
      </c>
      <c r="J236" s="34">
        <f t="shared" si="54"/>
        <v>3892135</v>
      </c>
      <c r="K236" s="34">
        <f t="shared" si="54"/>
        <v>21957228</v>
      </c>
    </row>
    <row r="237" spans="1:11" ht="12.75">
      <c r="A237" s="26"/>
      <c r="B237" s="27"/>
      <c r="C237" s="28"/>
      <c r="F237" s="30"/>
      <c r="G237" s="29"/>
      <c r="H237" s="30"/>
      <c r="I237" s="29"/>
      <c r="J237" s="30"/>
      <c r="K237" s="29"/>
    </row>
    <row r="238" spans="1:11" ht="12.75">
      <c r="A238" s="26"/>
      <c r="B238" s="22" t="s">
        <v>212</v>
      </c>
      <c r="C238" s="18" t="s">
        <v>213</v>
      </c>
      <c r="F238" s="25"/>
      <c r="G238" s="23"/>
      <c r="H238" s="25"/>
      <c r="I238" s="23"/>
      <c r="J238" s="25"/>
      <c r="K238" s="23"/>
    </row>
    <row r="239" spans="1:11" ht="12.75">
      <c r="A239" s="26"/>
      <c r="B239" s="27">
        <v>423556</v>
      </c>
      <c r="C239" s="28" t="s">
        <v>214</v>
      </c>
      <c r="D239" s="31">
        <v>1968685</v>
      </c>
      <c r="E239" s="24">
        <f>D239</f>
        <v>1968685</v>
      </c>
      <c r="F239" s="30">
        <v>2440372</v>
      </c>
      <c r="G239" s="29">
        <v>2608298</v>
      </c>
      <c r="H239" s="30">
        <v>2924944</v>
      </c>
      <c r="I239" s="29">
        <v>3280350</v>
      </c>
      <c r="J239" s="30">
        <v>3462012</v>
      </c>
      <c r="K239" s="29">
        <f>SUM(E239:J239)</f>
        <v>16684661</v>
      </c>
    </row>
    <row r="240" spans="1:11" ht="12.75">
      <c r="A240" s="26"/>
      <c r="B240" s="46"/>
      <c r="C240" s="33" t="s">
        <v>23</v>
      </c>
      <c r="D240" s="34">
        <f aca="true" t="shared" si="55" ref="D240:K240">SUM(D239)</f>
        <v>1968685</v>
      </c>
      <c r="E240" s="34">
        <f t="shared" si="55"/>
        <v>1968685</v>
      </c>
      <c r="F240" s="34">
        <f t="shared" si="55"/>
        <v>2440372</v>
      </c>
      <c r="G240" s="34">
        <f t="shared" si="55"/>
        <v>2608298</v>
      </c>
      <c r="H240" s="34">
        <f t="shared" si="55"/>
        <v>2924944</v>
      </c>
      <c r="I240" s="34">
        <f t="shared" si="55"/>
        <v>3280350</v>
      </c>
      <c r="J240" s="34">
        <f t="shared" si="55"/>
        <v>3462012</v>
      </c>
      <c r="K240" s="34">
        <f t="shared" si="55"/>
        <v>16684661</v>
      </c>
    </row>
    <row r="241" spans="1:11" ht="12.75">
      <c r="A241" s="26"/>
      <c r="B241" s="47"/>
      <c r="C241" s="37"/>
      <c r="F241" s="38"/>
      <c r="G241" s="23"/>
      <c r="H241" s="38"/>
      <c r="I241" s="23"/>
      <c r="J241" s="38"/>
      <c r="K241" s="23"/>
    </row>
    <row r="242" spans="1:11" ht="13.5" thickBot="1">
      <c r="A242" s="26"/>
      <c r="B242" s="39"/>
      <c r="C242" s="43" t="s">
        <v>215</v>
      </c>
      <c r="D242" s="41">
        <f aca="true" t="shared" si="56" ref="D242:J242">SUM(D240+D236+D232+D228+D224+D220)</f>
        <v>15110608</v>
      </c>
      <c r="E242" s="41">
        <f t="shared" si="56"/>
        <v>15110608</v>
      </c>
      <c r="F242" s="41">
        <f t="shared" si="56"/>
        <v>15884349</v>
      </c>
      <c r="G242" s="41">
        <f t="shared" si="56"/>
        <v>16253691</v>
      </c>
      <c r="H242" s="41">
        <f t="shared" si="56"/>
        <v>17049615</v>
      </c>
      <c r="I242" s="41">
        <f t="shared" si="56"/>
        <v>17806325</v>
      </c>
      <c r="J242" s="41">
        <f t="shared" si="56"/>
        <v>18411382</v>
      </c>
      <c r="K242" s="41">
        <f>SUM(K240+K236+K232+K228+K224+K220)</f>
        <v>100515970</v>
      </c>
    </row>
    <row r="243" spans="1:11" ht="14.25" thickBot="1" thickTop="1">
      <c r="A243" s="26"/>
      <c r="B243" s="26"/>
      <c r="C243" s="48"/>
      <c r="D243" s="49"/>
      <c r="E243" s="50"/>
      <c r="F243" s="48"/>
      <c r="G243" s="31"/>
      <c r="H243" s="48"/>
      <c r="I243" s="31"/>
      <c r="J243" s="48"/>
      <c r="K243" s="31"/>
    </row>
    <row r="244" spans="1:11" ht="13.5" thickBot="1">
      <c r="A244" s="26"/>
      <c r="B244" s="21"/>
      <c r="C244" s="51" t="s">
        <v>216</v>
      </c>
      <c r="D244" s="52">
        <f>D242+D216+D199+D192+D181+D170+D164+D144+D109+D77+D71+D63+D34</f>
        <v>302971894</v>
      </c>
      <c r="E244" s="52">
        <f>E242+E216+E199+E192+E181+E170+E164+E144+E109+E77+E71+E63+E34</f>
        <v>302971894</v>
      </c>
      <c r="F244" s="53">
        <v>307007338</v>
      </c>
      <c r="G244" s="53">
        <v>325259785</v>
      </c>
      <c r="H244" s="53">
        <v>360979266</v>
      </c>
      <c r="I244" s="53">
        <v>383439019</v>
      </c>
      <c r="J244" s="53">
        <v>355466926</v>
      </c>
      <c r="K244" s="53">
        <v>2036097770</v>
      </c>
    </row>
    <row r="245" spans="1:11" ht="12.75">
      <c r="A245" s="26"/>
      <c r="B245" s="26"/>
      <c r="C245" s="48"/>
      <c r="F245" s="48"/>
      <c r="G245" s="48"/>
      <c r="H245" s="48"/>
      <c r="I245" s="48"/>
      <c r="J245" s="48"/>
      <c r="K245" s="48"/>
    </row>
    <row r="246" spans="1:11" ht="12.75">
      <c r="A246" s="54"/>
      <c r="B246" s="5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2.75">
      <c r="A247" s="54"/>
      <c r="B247" s="5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2.75">
      <c r="A248" s="54"/>
      <c r="B248" s="5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2.75">
      <c r="A249" s="54"/>
      <c r="B249" s="5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2.75">
      <c r="A250" s="54"/>
      <c r="B250" s="5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2.75">
      <c r="A251" s="54"/>
      <c r="B251" s="5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2.75">
      <c r="A252" s="54"/>
      <c r="B252" s="5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2.75">
      <c r="A253" s="54"/>
      <c r="B253" s="5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2.75">
      <c r="A254" s="54"/>
      <c r="B254" s="5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2.75">
      <c r="A255" s="54"/>
      <c r="B255" s="5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2.75">
      <c r="A256" s="54"/>
      <c r="B256" s="5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2.75">
      <c r="A257" s="54"/>
      <c r="B257" s="5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2.75">
      <c r="A258" s="54"/>
      <c r="B258" s="5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2.75">
      <c r="A259" s="54"/>
      <c r="B259" s="5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2.75">
      <c r="A260" s="54"/>
      <c r="B260" s="5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2.75">
      <c r="A261" s="54"/>
      <c r="B261" s="5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2.75">
      <c r="A262" s="54"/>
      <c r="B262" s="5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2.75">
      <c r="A263" s="54"/>
      <c r="B263" s="5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.75">
      <c r="A264" s="54"/>
      <c r="B264" s="5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.75">
      <c r="A265" s="54"/>
      <c r="B265" s="5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.75">
      <c r="A266" s="54"/>
      <c r="B266" s="5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.75">
      <c r="A267" s="54"/>
      <c r="B267" s="5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.75">
      <c r="A268" s="54"/>
      <c r="B268" s="5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.75">
      <c r="A269" s="54"/>
      <c r="B269" s="5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2.75">
      <c r="A270" s="54"/>
      <c r="B270" s="5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2.75">
      <c r="A271" s="54"/>
      <c r="B271" s="5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2.75">
      <c r="A272" s="54"/>
      <c r="B272" s="5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2.75">
      <c r="A273" s="54"/>
      <c r="B273" s="5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2.75">
      <c r="A274" s="54"/>
      <c r="B274" s="5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2.75">
      <c r="A275" s="54"/>
      <c r="B275" s="5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2.75">
      <c r="A276" s="54"/>
      <c r="B276" s="5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2.75">
      <c r="A277" s="54"/>
      <c r="B277" s="5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2.75">
      <c r="A278" s="54"/>
      <c r="B278" s="5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2.75">
      <c r="A279" s="54"/>
      <c r="B279" s="5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2.75">
      <c r="A280" s="54"/>
      <c r="B280" s="5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2.75">
      <c r="A281" s="54"/>
      <c r="B281" s="5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12.75">
      <c r="A282" s="54"/>
      <c r="B282" s="5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12.75">
      <c r="A283" s="54"/>
      <c r="B283" s="5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12.75">
      <c r="A284" s="54"/>
      <c r="B284" s="5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12.75">
      <c r="A285" s="54"/>
      <c r="B285" s="5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12.75">
      <c r="A286" s="54"/>
      <c r="B286" s="5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12.75">
      <c r="A287" s="54"/>
      <c r="B287" s="5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12.75">
      <c r="A288" s="54"/>
      <c r="B288" s="54"/>
      <c r="C288" s="4"/>
      <c r="D288" s="4"/>
      <c r="E288" s="4"/>
      <c r="F288" s="4"/>
      <c r="G288" s="4"/>
      <c r="H288" s="4"/>
      <c r="I288" s="4"/>
      <c r="J288" s="4"/>
      <c r="K288" s="4"/>
    </row>
    <row r="289" spans="1:2" s="4" customFormat="1" ht="12.75">
      <c r="A289" s="54"/>
      <c r="B289" s="54"/>
    </row>
    <row r="290" spans="1:2" s="4" customFormat="1" ht="12.75">
      <c r="A290" s="54"/>
      <c r="B290" s="54"/>
    </row>
    <row r="291" spans="1:2" s="4" customFormat="1" ht="12.75">
      <c r="A291" s="54"/>
      <c r="B291" s="54"/>
    </row>
    <row r="292" spans="1:2" s="4" customFormat="1" ht="12.75">
      <c r="A292" s="54"/>
      <c r="B292" s="54"/>
    </row>
    <row r="293" spans="1:2" s="4" customFormat="1" ht="12.75">
      <c r="A293" s="54"/>
      <c r="B293" s="54"/>
    </row>
    <row r="294" spans="1:2" s="4" customFormat="1" ht="12.75">
      <c r="A294" s="54"/>
      <c r="B294" s="54"/>
    </row>
    <row r="295" spans="1:2" s="4" customFormat="1" ht="12.75">
      <c r="A295" s="54"/>
      <c r="B295" s="54"/>
    </row>
    <row r="296" spans="1:2" s="4" customFormat="1" ht="12.75">
      <c r="A296" s="54"/>
      <c r="B296" s="54"/>
    </row>
    <row r="297" spans="1:2" s="4" customFormat="1" ht="12.75">
      <c r="A297" s="54"/>
      <c r="B297" s="54"/>
    </row>
    <row r="298" spans="1:2" s="4" customFormat="1" ht="12.75">
      <c r="A298" s="54"/>
      <c r="B298" s="54"/>
    </row>
    <row r="299" spans="1:2" s="4" customFormat="1" ht="12.75">
      <c r="A299" s="54"/>
      <c r="B299" s="54"/>
    </row>
    <row r="300" spans="1:2" s="4" customFormat="1" ht="12.75">
      <c r="A300" s="54"/>
      <c r="B300" s="54"/>
    </row>
    <row r="301" spans="1:2" s="4" customFormat="1" ht="12.75">
      <c r="A301" s="54"/>
      <c r="B301" s="54"/>
    </row>
    <row r="302" spans="1:2" s="4" customFormat="1" ht="12.75">
      <c r="A302" s="54"/>
      <c r="B302" s="54"/>
    </row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  <row r="2335" s="4" customFormat="1" ht="12.75"/>
    <row r="2336" s="4" customFormat="1" ht="12.75"/>
    <row r="2337" s="4" customFormat="1" ht="12.75"/>
    <row r="2338" s="4" customFormat="1" ht="12.75"/>
    <row r="2339" s="4" customFormat="1" ht="12.75"/>
    <row r="2340" s="4" customFormat="1" ht="12.75"/>
    <row r="2341" s="4" customFormat="1" ht="12.75"/>
    <row r="2342" s="4" customFormat="1" ht="12.75"/>
    <row r="2343" s="4" customFormat="1" ht="12.75"/>
    <row r="2344" s="4" customFormat="1" ht="12.75"/>
    <row r="2345" s="4" customFormat="1" ht="12.75"/>
    <row r="2346" s="4" customFormat="1" ht="12.75"/>
    <row r="2347" s="4" customFormat="1" ht="12.75"/>
    <row r="2348" s="4" customFormat="1" ht="12.75"/>
    <row r="2349" s="4" customFormat="1" ht="12.75"/>
    <row r="2350" s="4" customFormat="1" ht="12.75"/>
    <row r="2351" s="4" customFormat="1" ht="12.75"/>
    <row r="2352" s="4" customFormat="1" ht="12.75"/>
    <row r="2353" s="4" customFormat="1" ht="12.75"/>
    <row r="2354" s="4" customFormat="1" ht="12.75"/>
    <row r="2355" s="4" customFormat="1" ht="12.75"/>
    <row r="2356" s="4" customFormat="1" ht="12.75"/>
    <row r="2357" s="4" customFormat="1" ht="12.75"/>
    <row r="2358" s="4" customFormat="1" ht="12.75"/>
    <row r="2359" s="4" customFormat="1" ht="12.75"/>
    <row r="2360" s="4" customFormat="1" ht="12.75"/>
    <row r="2361" s="4" customFormat="1" ht="12.75"/>
    <row r="2362" s="4" customFormat="1" ht="12.75"/>
    <row r="2363" s="4" customFormat="1" ht="12.75"/>
    <row r="2364" s="4" customFormat="1" ht="12.75"/>
    <row r="2365" s="4" customFormat="1" ht="12.75"/>
    <row r="2366" s="4" customFormat="1" ht="12.75"/>
    <row r="2367" s="4" customFormat="1" ht="12.75"/>
    <row r="2368" s="4" customFormat="1" ht="12.75"/>
    <row r="2369" s="4" customFormat="1" ht="12.75"/>
    <row r="2370" s="4" customFormat="1" ht="12.75"/>
    <row r="2371" s="4" customFormat="1" ht="12.75"/>
    <row r="2372" s="4" customFormat="1" ht="12.75"/>
    <row r="2373" s="4" customFormat="1" ht="12.75"/>
    <row r="2374" s="4" customFormat="1" ht="12.75"/>
    <row r="2375" s="4" customFormat="1" ht="12.75"/>
    <row r="2376" s="4" customFormat="1" ht="12.75"/>
    <row r="2377" s="4" customFormat="1" ht="12.75"/>
    <row r="2378" s="4" customFormat="1" ht="12.75"/>
    <row r="2379" s="4" customFormat="1" ht="12.75"/>
    <row r="2380" s="4" customFormat="1" ht="12.75"/>
    <row r="2381" s="4" customFormat="1" ht="12.75"/>
    <row r="2382" s="4" customFormat="1" ht="12.75"/>
    <row r="2383" s="4" customFormat="1" ht="12.75"/>
    <row r="2384" s="4" customFormat="1" ht="12.75"/>
    <row r="2385" s="4" customFormat="1" ht="12.75"/>
    <row r="2386" s="4" customFormat="1" ht="12.75"/>
    <row r="2387" s="4" customFormat="1" ht="12.75"/>
    <row r="2388" s="4" customFormat="1" ht="12.75"/>
    <row r="2389" s="4" customFormat="1" ht="12.75"/>
    <row r="2390" s="4" customFormat="1" ht="12.75"/>
    <row r="2391" s="4" customFormat="1" ht="12.75"/>
    <row r="2392" s="4" customFormat="1" ht="12.75"/>
    <row r="2393" s="4" customFormat="1" ht="12.75"/>
    <row r="2394" s="4" customFormat="1" ht="12.75"/>
    <row r="2395" s="4" customFormat="1" ht="12.75"/>
    <row r="2396" s="4" customFormat="1" ht="12.75"/>
    <row r="2397" s="4" customFormat="1" ht="12.75"/>
    <row r="2398" s="4" customFormat="1" ht="12.75"/>
    <row r="2399" s="4" customFormat="1" ht="12.75"/>
    <row r="2400" s="4" customFormat="1" ht="12.75"/>
    <row r="2401" s="4" customFormat="1" ht="12.75"/>
    <row r="2402" s="4" customFormat="1" ht="12.75"/>
    <row r="2403" s="4" customFormat="1" ht="12.75"/>
    <row r="2404" s="4" customFormat="1" ht="12.75"/>
    <row r="2405" s="4" customFormat="1" ht="12.75"/>
    <row r="2406" s="4" customFormat="1" ht="12.75"/>
    <row r="2407" s="4" customFormat="1" ht="12.75"/>
    <row r="2408" s="4" customFormat="1" ht="12.75"/>
    <row r="2409" s="4" customFormat="1" ht="12.75"/>
    <row r="2410" s="4" customFormat="1" ht="12.75"/>
    <row r="2411" s="4" customFormat="1" ht="12.75"/>
    <row r="2412" s="4" customFormat="1" ht="12.75"/>
    <row r="2413" s="4" customFormat="1" ht="12.75"/>
    <row r="2414" s="4" customFormat="1" ht="12.75"/>
    <row r="2415" s="4" customFormat="1" ht="12.75"/>
    <row r="2416" s="4" customFormat="1" ht="12.75"/>
    <row r="2417" s="4" customFormat="1" ht="12.75"/>
    <row r="2418" s="4" customFormat="1" ht="12.75"/>
    <row r="2419" s="4" customFormat="1" ht="12.75"/>
    <row r="2420" s="4" customFormat="1" ht="12.75"/>
    <row r="2421" s="4" customFormat="1" ht="12.75"/>
    <row r="2422" s="4" customFormat="1" ht="12.75"/>
    <row r="2423" s="4" customFormat="1" ht="12.75"/>
    <row r="2424" s="4" customFormat="1" ht="12.75"/>
    <row r="2425" s="4" customFormat="1" ht="12.75"/>
    <row r="2426" s="4" customFormat="1" ht="12.75"/>
    <row r="2427" s="4" customFormat="1" ht="12.75"/>
    <row r="2428" s="4" customFormat="1" ht="12.75"/>
    <row r="2429" s="4" customFormat="1" ht="12.75"/>
    <row r="2430" s="4" customFormat="1" ht="12.75"/>
    <row r="2431" s="4" customFormat="1" ht="12.75"/>
    <row r="2432" s="4" customFormat="1" ht="12.75"/>
    <row r="2433" s="4" customFormat="1" ht="12.75"/>
    <row r="2434" s="4" customFormat="1" ht="12.75"/>
    <row r="2435" s="4" customFormat="1" ht="12.75"/>
    <row r="2436" s="4" customFormat="1" ht="12.75"/>
    <row r="2437" s="4" customFormat="1" ht="12.75"/>
    <row r="2438" s="4" customFormat="1" ht="12.75"/>
    <row r="2439" s="4" customFormat="1" ht="12.75"/>
    <row r="2440" s="4" customFormat="1" ht="12.75"/>
    <row r="2441" s="4" customFormat="1" ht="12.75"/>
    <row r="2442" s="4" customFormat="1" ht="12.75"/>
    <row r="2443" s="4" customFormat="1" ht="12.75"/>
    <row r="2444" s="4" customFormat="1" ht="12.75"/>
    <row r="2445" s="4" customFormat="1" ht="12.75"/>
    <row r="2446" s="4" customFormat="1" ht="12.75"/>
    <row r="2447" s="4" customFormat="1" ht="12.75"/>
    <row r="2448" s="4" customFormat="1" ht="12.75"/>
    <row r="2449" s="4" customFormat="1" ht="12.75"/>
    <row r="2450" s="4" customFormat="1" ht="12.75"/>
    <row r="2451" s="4" customFormat="1" ht="12.75"/>
    <row r="2452" s="4" customFormat="1" ht="12.75"/>
    <row r="2453" s="4" customFormat="1" ht="12.75"/>
    <row r="2454" s="4" customFormat="1" ht="12.75"/>
    <row r="2455" s="4" customFormat="1" ht="12.75"/>
    <row r="2456" s="4" customFormat="1" ht="12.75"/>
    <row r="2457" s="4" customFormat="1" ht="12.75"/>
    <row r="2458" s="4" customFormat="1" ht="12.75"/>
    <row r="2459" s="4" customFormat="1" ht="12.75"/>
    <row r="2460" s="4" customFormat="1" ht="12.75"/>
    <row r="2461" s="4" customFormat="1" ht="12.75"/>
    <row r="2462" s="4" customFormat="1" ht="12.75"/>
    <row r="2463" s="4" customFormat="1" ht="12.75"/>
    <row r="2464" s="4" customFormat="1" ht="12.75"/>
    <row r="2465" s="4" customFormat="1" ht="12.75"/>
    <row r="2466" s="4" customFormat="1" ht="12.75"/>
    <row r="2467" s="4" customFormat="1" ht="12.75"/>
    <row r="2468" s="4" customFormat="1" ht="12.75"/>
    <row r="2469" s="4" customFormat="1" ht="12.75"/>
    <row r="2470" s="4" customFormat="1" ht="12.75"/>
    <row r="2471" s="4" customFormat="1" ht="12.75"/>
    <row r="2472" s="4" customFormat="1" ht="12.75"/>
    <row r="2473" s="4" customFormat="1" ht="12.75"/>
    <row r="2474" s="4" customFormat="1" ht="12.75"/>
    <row r="2475" s="4" customFormat="1" ht="12.75"/>
    <row r="2476" s="4" customFormat="1" ht="12.75"/>
    <row r="2477" s="4" customFormat="1" ht="12.75"/>
    <row r="2478" s="4" customFormat="1" ht="12.75"/>
    <row r="2479" s="4" customFormat="1" ht="12.75"/>
    <row r="2480" s="4" customFormat="1" ht="12.75"/>
    <row r="2481" s="4" customFormat="1" ht="12.75"/>
    <row r="2482" s="4" customFormat="1" ht="12.75"/>
    <row r="2483" s="4" customFormat="1" ht="12.75"/>
    <row r="2484" s="4" customFormat="1" ht="12.75"/>
    <row r="2485" s="4" customFormat="1" ht="12.75"/>
    <row r="2486" s="4" customFormat="1" ht="12.75"/>
    <row r="2487" s="4" customFormat="1" ht="12.75"/>
    <row r="2488" s="4" customFormat="1" ht="12.75"/>
    <row r="2489" s="4" customFormat="1" ht="12.75"/>
    <row r="2490" s="4" customFormat="1" ht="12.75"/>
    <row r="2491" s="4" customFormat="1" ht="12.75"/>
    <row r="2492" s="4" customFormat="1" ht="12.75"/>
    <row r="2493" s="4" customFormat="1" ht="12.75"/>
    <row r="2494" s="4" customFormat="1" ht="12.75"/>
    <row r="2495" s="4" customFormat="1" ht="12.75"/>
    <row r="2496" s="4" customFormat="1" ht="12.75"/>
    <row r="2497" s="4" customFormat="1" ht="12.75"/>
    <row r="2498" s="4" customFormat="1" ht="12.75"/>
    <row r="2499" s="4" customFormat="1" ht="12.75"/>
    <row r="2500" s="4" customFormat="1" ht="12.75"/>
    <row r="2501" s="4" customFormat="1" ht="12.75"/>
    <row r="2502" s="4" customFormat="1" ht="12.75"/>
    <row r="2503" s="4" customFormat="1" ht="12.75"/>
    <row r="2504" s="4" customFormat="1" ht="12.75"/>
    <row r="2505" s="4" customFormat="1" ht="12.75"/>
    <row r="2506" s="4" customFormat="1" ht="12.75"/>
    <row r="2507" s="4" customFormat="1" ht="12.75"/>
    <row r="2508" s="4" customFormat="1" ht="12.75"/>
    <row r="2509" s="4" customFormat="1" ht="12.75"/>
    <row r="2510" s="4" customFormat="1" ht="12.75"/>
    <row r="2511" s="4" customFormat="1" ht="12.75"/>
    <row r="2512" s="4" customFormat="1" ht="12.75"/>
    <row r="2513" s="4" customFormat="1" ht="12.75"/>
    <row r="2514" s="4" customFormat="1" ht="12.75"/>
    <row r="2515" s="4" customFormat="1" ht="12.75"/>
    <row r="2516" s="4" customFormat="1" ht="12.75"/>
    <row r="2517" s="4" customFormat="1" ht="12.75"/>
    <row r="2518" s="4" customFormat="1" ht="12.75"/>
    <row r="2519" s="4" customFormat="1" ht="12.75"/>
    <row r="2520" s="4" customFormat="1" ht="12.75"/>
    <row r="2521" s="4" customFormat="1" ht="12.75"/>
    <row r="2522" s="4" customFormat="1" ht="12.75"/>
    <row r="2523" s="4" customFormat="1" ht="12.75"/>
    <row r="2524" s="4" customFormat="1" ht="12.75"/>
    <row r="2525" s="4" customFormat="1" ht="12.75"/>
    <row r="2526" s="4" customFormat="1" ht="12.75"/>
    <row r="2527" s="4" customFormat="1" ht="12.75"/>
    <row r="2528" s="4" customFormat="1" ht="12.75"/>
    <row r="2529" s="4" customFormat="1" ht="12.75"/>
    <row r="2530" s="4" customFormat="1" ht="12.75"/>
    <row r="2531" s="4" customFormat="1" ht="12.75"/>
    <row r="2532" s="4" customFormat="1" ht="12.75"/>
    <row r="2533" s="4" customFormat="1" ht="12.75"/>
    <row r="2534" s="4" customFormat="1" ht="12.75"/>
    <row r="2535" s="4" customFormat="1" ht="12.75"/>
    <row r="2536" s="4" customFormat="1" ht="12.75"/>
    <row r="2537" s="4" customFormat="1" ht="12.75"/>
    <row r="2538" s="4" customFormat="1" ht="12.75"/>
    <row r="2539" s="4" customFormat="1" ht="12.75"/>
    <row r="2540" s="4" customFormat="1" ht="12.75"/>
    <row r="2541" s="4" customFormat="1" ht="12.75"/>
    <row r="2542" s="4" customFormat="1" ht="12.75"/>
    <row r="2543" s="4" customFormat="1" ht="12.75"/>
    <row r="2544" s="4" customFormat="1" ht="12.75"/>
    <row r="2545" s="4" customFormat="1" ht="12.75"/>
    <row r="2546" s="4" customFormat="1" ht="12.75"/>
    <row r="2547" s="4" customFormat="1" ht="12.75"/>
    <row r="2548" s="4" customFormat="1" ht="12.75"/>
    <row r="2549" s="4" customFormat="1" ht="12.75"/>
    <row r="2550" s="4" customFormat="1" ht="12.75"/>
    <row r="2551" s="4" customFormat="1" ht="12.75"/>
    <row r="2552" s="4" customFormat="1" ht="12.75"/>
    <row r="2553" s="4" customFormat="1" ht="12.75"/>
    <row r="2554" s="4" customFormat="1" ht="12.75"/>
    <row r="2555" s="4" customFormat="1" ht="12.75"/>
    <row r="2556" s="4" customFormat="1" ht="12.75"/>
    <row r="2557" s="4" customFormat="1" ht="12.75"/>
    <row r="2558" s="4" customFormat="1" ht="12.75"/>
    <row r="2559" s="4" customFormat="1" ht="12.75"/>
    <row r="2560" s="4" customFormat="1" ht="12.75"/>
    <row r="2561" s="4" customFormat="1" ht="12.75"/>
    <row r="2562" s="4" customFormat="1" ht="12.75"/>
    <row r="2563" s="4" customFormat="1" ht="12.75"/>
    <row r="2564" s="4" customFormat="1" ht="12.75"/>
    <row r="2565" s="4" customFormat="1" ht="12.75"/>
    <row r="2566" s="4" customFormat="1" ht="12.75"/>
    <row r="2567" s="4" customFormat="1" ht="12.75"/>
    <row r="2568" s="4" customFormat="1" ht="12.75"/>
    <row r="2569" s="4" customFormat="1" ht="12.75"/>
    <row r="2570" s="4" customFormat="1" ht="12.75"/>
    <row r="2571" s="4" customFormat="1" ht="12.75"/>
    <row r="2572" s="4" customFormat="1" ht="12.75"/>
    <row r="2573" s="4" customFormat="1" ht="12.75"/>
    <row r="2574" s="4" customFormat="1" ht="12.75"/>
    <row r="2575" s="4" customFormat="1" ht="12.75"/>
    <row r="2576" s="4" customFormat="1" ht="12.75"/>
    <row r="2577" s="4" customFormat="1" ht="12.75"/>
    <row r="2578" s="4" customFormat="1" ht="12.75"/>
    <row r="2579" s="4" customFormat="1" ht="12.75"/>
    <row r="2580" s="4" customFormat="1" ht="12.75"/>
    <row r="2581" s="4" customFormat="1" ht="12.75"/>
    <row r="2582" s="4" customFormat="1" ht="12.75"/>
    <row r="2583" s="4" customFormat="1" ht="12.75"/>
    <row r="2584" s="4" customFormat="1" ht="12.75"/>
    <row r="2585" s="4" customFormat="1" ht="12.75"/>
    <row r="2586" s="4" customFormat="1" ht="12.75"/>
    <row r="2587" s="4" customFormat="1" ht="12.75"/>
    <row r="2588" s="4" customFormat="1" ht="12.75"/>
    <row r="2589" s="4" customFormat="1" ht="12.75"/>
    <row r="2590" s="4" customFormat="1" ht="12.75"/>
    <row r="2591" s="4" customFormat="1" ht="12.75"/>
    <row r="2592" s="4" customFormat="1" ht="12.75"/>
    <row r="2593" s="4" customFormat="1" ht="12.75"/>
    <row r="2594" s="4" customFormat="1" ht="12.75"/>
    <row r="2595" s="4" customFormat="1" ht="12.75"/>
    <row r="2596" s="4" customFormat="1" ht="12.75"/>
    <row r="2597" s="4" customFormat="1" ht="12.75"/>
    <row r="2598" s="4" customFormat="1" ht="12.75"/>
    <row r="2599" s="4" customFormat="1" ht="12.75"/>
    <row r="2600" s="4" customFormat="1" ht="12.75"/>
    <row r="2601" s="4" customFormat="1" ht="12.75"/>
    <row r="2602" s="4" customFormat="1" ht="12.75"/>
    <row r="2603" s="4" customFormat="1" ht="12.75"/>
    <row r="2604" s="4" customFormat="1" ht="12.75"/>
    <row r="2605" s="4" customFormat="1" ht="12.75"/>
    <row r="2606" s="4" customFormat="1" ht="12.75"/>
    <row r="2607" s="4" customFormat="1" ht="12.75"/>
    <row r="2608" s="4" customFormat="1" ht="12.75"/>
    <row r="2609" s="4" customFormat="1" ht="12.75"/>
    <row r="2610" s="4" customFormat="1" ht="12.75"/>
    <row r="2611" s="4" customFormat="1" ht="12.75"/>
    <row r="2612" s="4" customFormat="1" ht="12.75"/>
    <row r="2613" s="4" customFormat="1" ht="12.75"/>
    <row r="2614" s="4" customFormat="1" ht="12.75"/>
    <row r="2615" s="4" customFormat="1" ht="12.75"/>
    <row r="2616" s="4" customFormat="1" ht="12.75"/>
    <row r="2617" s="4" customFormat="1" ht="12.75"/>
    <row r="2618" s="4" customFormat="1" ht="12.75"/>
    <row r="2619" s="4" customFormat="1" ht="12.75"/>
    <row r="2620" s="4" customFormat="1" ht="12.75"/>
    <row r="2621" s="4" customFormat="1" ht="12.75"/>
    <row r="2622" s="4" customFormat="1" ht="12.75"/>
    <row r="2623" s="4" customFormat="1" ht="12.75"/>
    <row r="2624" s="4" customFormat="1" ht="12.75"/>
    <row r="2625" s="4" customFormat="1" ht="12.75"/>
    <row r="2626" s="4" customFormat="1" ht="12.75"/>
    <row r="2627" s="4" customFormat="1" ht="12.75"/>
    <row r="2628" s="4" customFormat="1" ht="12.75"/>
    <row r="2629" s="4" customFormat="1" ht="12.75"/>
    <row r="2630" s="4" customFormat="1" ht="12.75"/>
    <row r="2631" s="4" customFormat="1" ht="12.75"/>
    <row r="2632" s="4" customFormat="1" ht="12.75"/>
    <row r="2633" s="4" customFormat="1" ht="12.75"/>
    <row r="2634" s="4" customFormat="1" ht="12.75"/>
    <row r="2635" s="4" customFormat="1" ht="12.75"/>
    <row r="2636" s="4" customFormat="1" ht="12.75"/>
    <row r="2637" s="4" customFormat="1" ht="12.75"/>
    <row r="2638" s="4" customFormat="1" ht="12.75"/>
    <row r="2639" s="4" customFormat="1" ht="12.75"/>
    <row r="2640" s="4" customFormat="1" ht="12.75"/>
    <row r="2641" s="4" customFormat="1" ht="12.75"/>
    <row r="2642" s="4" customFormat="1" ht="12.75"/>
    <row r="2643" s="4" customFormat="1" ht="12.75"/>
    <row r="2644" s="4" customFormat="1" ht="12.75"/>
    <row r="2645" s="4" customFormat="1" ht="12.75"/>
    <row r="2646" s="4" customFormat="1" ht="12.75"/>
    <row r="2647" s="4" customFormat="1" ht="12.75"/>
    <row r="2648" s="4" customFormat="1" ht="12.75"/>
    <row r="2649" s="4" customFormat="1" ht="12.75"/>
    <row r="2650" s="4" customFormat="1" ht="12.75"/>
    <row r="2651" s="4" customFormat="1" ht="12.75"/>
    <row r="2652" s="4" customFormat="1" ht="12.75"/>
    <row r="2653" s="4" customFormat="1" ht="12.75"/>
    <row r="2654" s="4" customFormat="1" ht="12.75"/>
    <row r="2655" s="4" customFormat="1" ht="12.75"/>
    <row r="2656" s="4" customFormat="1" ht="12.75"/>
    <row r="2657" s="4" customFormat="1" ht="12.75"/>
    <row r="2658" s="4" customFormat="1" ht="12.75"/>
    <row r="2659" s="4" customFormat="1" ht="12.75"/>
    <row r="2660" s="4" customFormat="1" ht="12.75"/>
    <row r="2661" s="4" customFormat="1" ht="12.75"/>
    <row r="2662" s="4" customFormat="1" ht="12.75"/>
    <row r="2663" s="4" customFormat="1" ht="12.75"/>
    <row r="2664" s="4" customFormat="1" ht="12.75"/>
    <row r="2665" s="4" customFormat="1" ht="12.75"/>
    <row r="2666" s="4" customFormat="1" ht="12.75"/>
    <row r="2667" s="4" customFormat="1" ht="12.75"/>
    <row r="2668" s="4" customFormat="1" ht="12.75"/>
    <row r="2669" s="4" customFormat="1" ht="12.75"/>
    <row r="2670" s="4" customFormat="1" ht="12.75"/>
    <row r="2671" s="4" customFormat="1" ht="12.75"/>
    <row r="2672" s="4" customFormat="1" ht="12.75"/>
    <row r="2673" s="4" customFormat="1" ht="12.75"/>
    <row r="2674" s="4" customFormat="1" ht="12.75"/>
    <row r="2675" s="4" customFormat="1" ht="12.75"/>
    <row r="2676" s="4" customFormat="1" ht="12.75"/>
    <row r="2677" s="4" customFormat="1" ht="12.75"/>
    <row r="2678" s="4" customFormat="1" ht="12.75"/>
    <row r="2679" s="4" customFormat="1" ht="12.75"/>
    <row r="2680" s="4" customFormat="1" ht="12.75"/>
    <row r="2681" s="4" customFormat="1" ht="12.75"/>
    <row r="2682" s="4" customFormat="1" ht="12.75"/>
    <row r="2683" s="4" customFormat="1" ht="12.75"/>
    <row r="2684" s="4" customFormat="1" ht="12.75"/>
    <row r="2685" s="4" customFormat="1" ht="12.75"/>
    <row r="2686" s="4" customFormat="1" ht="12.75"/>
    <row r="2687" s="4" customFormat="1" ht="12.75"/>
    <row r="2688" s="4" customFormat="1" ht="12.75"/>
    <row r="2689" s="4" customFormat="1" ht="12.75"/>
    <row r="2690" s="4" customFormat="1" ht="12.75"/>
    <row r="2691" s="4" customFormat="1" ht="12.75"/>
    <row r="2692" s="4" customFormat="1" ht="12.75"/>
    <row r="2693" s="4" customFormat="1" ht="12.75"/>
    <row r="2694" s="4" customFormat="1" ht="12.75"/>
    <row r="2695" s="4" customFormat="1" ht="12.75"/>
    <row r="2696" s="4" customFormat="1" ht="12.75"/>
    <row r="2697" s="4" customFormat="1" ht="12.75"/>
    <row r="2698" s="4" customFormat="1" ht="12.75"/>
    <row r="2699" s="4" customFormat="1" ht="12.75"/>
    <row r="2700" s="4" customFormat="1" ht="12.75"/>
    <row r="2701" s="4" customFormat="1" ht="12.75"/>
    <row r="2702" s="4" customFormat="1" ht="12.75"/>
    <row r="2703" s="4" customFormat="1" ht="12.75"/>
    <row r="2704" s="4" customFormat="1" ht="12.75"/>
    <row r="2705" s="4" customFormat="1" ht="12.75"/>
    <row r="2706" s="4" customFormat="1" ht="12.75"/>
    <row r="2707" s="4" customFormat="1" ht="12.75"/>
    <row r="2708" s="4" customFormat="1" ht="12.75"/>
    <row r="2709" s="4" customFormat="1" ht="12.75"/>
    <row r="2710" s="4" customFormat="1" ht="12.75"/>
    <row r="2711" s="4" customFormat="1" ht="12.75"/>
    <row r="2712" s="4" customFormat="1" ht="12.75"/>
    <row r="2713" s="4" customFormat="1" ht="12.75"/>
    <row r="2714" s="4" customFormat="1" ht="12.75"/>
    <row r="2715" s="4" customFormat="1" ht="12.75"/>
    <row r="2716" s="4" customFormat="1" ht="12.75"/>
    <row r="2717" s="4" customFormat="1" ht="12.75"/>
    <row r="2718" s="4" customFormat="1" ht="12.75"/>
    <row r="2719" s="4" customFormat="1" ht="12.75"/>
    <row r="2720" s="4" customFormat="1" ht="12.75"/>
    <row r="2721" s="4" customFormat="1" ht="12.75"/>
    <row r="2722" s="4" customFormat="1" ht="12.75"/>
    <row r="2723" s="4" customFormat="1" ht="12.75"/>
    <row r="2724" s="4" customFormat="1" ht="12.75"/>
    <row r="2725" s="4" customFormat="1" ht="12.75"/>
    <row r="2726" s="4" customFormat="1" ht="12.75"/>
    <row r="2727" s="4" customFormat="1" ht="12.75"/>
    <row r="2728" s="4" customFormat="1" ht="12.75"/>
    <row r="2729" s="4" customFormat="1" ht="12.75"/>
    <row r="2730" s="4" customFormat="1" ht="12.75"/>
    <row r="2731" s="4" customFormat="1" ht="12.75"/>
    <row r="2732" s="4" customFormat="1" ht="12.75"/>
    <row r="2733" s="4" customFormat="1" ht="12.75"/>
    <row r="2734" s="4" customFormat="1" ht="12.75"/>
    <row r="2735" s="4" customFormat="1" ht="12.75"/>
    <row r="2736" s="4" customFormat="1" ht="12.75"/>
    <row r="2737" s="4" customFormat="1" ht="12.75"/>
    <row r="2738" s="4" customFormat="1" ht="12.75"/>
    <row r="2739" s="4" customFormat="1" ht="12.75"/>
    <row r="2740" s="4" customFormat="1" ht="12.75"/>
    <row r="2741" s="4" customFormat="1" ht="12.75"/>
    <row r="2742" s="4" customFormat="1" ht="12.75"/>
    <row r="2743" s="4" customFormat="1" ht="12.75"/>
    <row r="2744" s="4" customFormat="1" ht="12.75"/>
    <row r="2745" s="4" customFormat="1" ht="12.75"/>
    <row r="2746" s="4" customFormat="1" ht="12.75"/>
    <row r="2747" s="4" customFormat="1" ht="12.75"/>
    <row r="2748" s="4" customFormat="1" ht="12.75"/>
    <row r="2749" s="4" customFormat="1" ht="12.75"/>
    <row r="2750" s="4" customFormat="1" ht="12.75"/>
    <row r="2751" s="4" customFormat="1" ht="12.75"/>
    <row r="2752" s="4" customFormat="1" ht="12.75"/>
    <row r="2753" s="4" customFormat="1" ht="12.75"/>
    <row r="2754" s="4" customFormat="1" ht="12.75"/>
    <row r="2755" s="4" customFormat="1" ht="12.75"/>
    <row r="2756" s="4" customFormat="1" ht="12.75"/>
    <row r="2757" s="4" customFormat="1" ht="12.75"/>
    <row r="2758" s="4" customFormat="1" ht="12.75"/>
    <row r="2759" s="4" customFormat="1" ht="12.75"/>
    <row r="2760" s="4" customFormat="1" ht="12.75"/>
    <row r="2761" s="4" customFormat="1" ht="12.75"/>
    <row r="2762" s="4" customFormat="1" ht="12.75"/>
    <row r="2763" s="4" customFormat="1" ht="12.75"/>
    <row r="2764" s="4" customFormat="1" ht="12.75"/>
    <row r="2765" s="4" customFormat="1" ht="12.75"/>
    <row r="2766" s="4" customFormat="1" ht="12.75"/>
    <row r="2767" s="4" customFormat="1" ht="12.75"/>
    <row r="2768" s="4" customFormat="1" ht="12.75"/>
    <row r="2769" s="4" customFormat="1" ht="12.75"/>
    <row r="2770" s="4" customFormat="1" ht="12.75"/>
    <row r="2771" s="4" customFormat="1" ht="12.75"/>
    <row r="2772" s="4" customFormat="1" ht="12.75"/>
    <row r="2773" s="4" customFormat="1" ht="12.75"/>
    <row r="2774" s="4" customFormat="1" ht="12.75"/>
    <row r="2775" s="4" customFormat="1" ht="12.75"/>
    <row r="2776" s="4" customFormat="1" ht="12.75"/>
    <row r="2777" s="4" customFormat="1" ht="12.75"/>
    <row r="2778" s="4" customFormat="1" ht="12.75"/>
    <row r="2779" s="4" customFormat="1" ht="12.75"/>
    <row r="2780" s="4" customFormat="1" ht="12.75"/>
    <row r="2781" s="4" customFormat="1" ht="12.75"/>
    <row r="2782" s="4" customFormat="1" ht="12.75"/>
    <row r="2783" s="4" customFormat="1" ht="12.75"/>
    <row r="2784" s="4" customFormat="1" ht="12.75"/>
    <row r="2785" s="4" customFormat="1" ht="12.75"/>
    <row r="2786" s="4" customFormat="1" ht="12.75"/>
    <row r="2787" s="4" customFormat="1" ht="12.75"/>
    <row r="2788" s="4" customFormat="1" ht="12.75"/>
    <row r="2789" s="4" customFormat="1" ht="12.75"/>
    <row r="2790" s="4" customFormat="1" ht="12.75"/>
    <row r="2791" s="4" customFormat="1" ht="12.75"/>
    <row r="2792" s="4" customFormat="1" ht="12.75"/>
    <row r="2793" s="4" customFormat="1" ht="12.75"/>
    <row r="2794" s="4" customFormat="1" ht="12.75"/>
    <row r="2795" s="4" customFormat="1" ht="12.75"/>
    <row r="2796" s="4" customFormat="1" ht="12.75"/>
    <row r="2797" s="4" customFormat="1" ht="12.75"/>
    <row r="2798" s="4" customFormat="1" ht="12.75"/>
    <row r="2799" s="4" customFormat="1" ht="12.75"/>
    <row r="2800" s="4" customFormat="1" ht="12.75"/>
    <row r="2801" s="4" customFormat="1" ht="12.75"/>
    <row r="2802" s="4" customFormat="1" ht="12.75"/>
    <row r="2803" s="4" customFormat="1" ht="12.75"/>
    <row r="2804" s="4" customFormat="1" ht="12.75"/>
    <row r="2805" s="4" customFormat="1" ht="12.75"/>
    <row r="2806" s="4" customFormat="1" ht="12.75"/>
    <row r="2807" s="4" customFormat="1" ht="12.75"/>
    <row r="2808" s="4" customFormat="1" ht="12.75"/>
    <row r="2809" s="4" customFormat="1" ht="12.75"/>
    <row r="2810" s="4" customFormat="1" ht="12.75"/>
    <row r="2811" s="4" customFormat="1" ht="12.75"/>
    <row r="2812" s="4" customFormat="1" ht="12.75"/>
    <row r="2813" s="4" customFormat="1" ht="12.75"/>
    <row r="2814" s="4" customFormat="1" ht="12.75"/>
    <row r="2815" s="4" customFormat="1" ht="12.75"/>
    <row r="2816" s="4" customFormat="1" ht="12.75"/>
    <row r="2817" s="4" customFormat="1" ht="12.75"/>
    <row r="2818" s="4" customFormat="1" ht="12.75"/>
    <row r="2819" s="4" customFormat="1" ht="12.75"/>
    <row r="2820" s="4" customFormat="1" ht="12.75"/>
    <row r="2821" s="4" customFormat="1" ht="12.75"/>
    <row r="2822" s="4" customFormat="1" ht="12.75"/>
    <row r="2823" s="4" customFormat="1" ht="12.75"/>
    <row r="2824" s="4" customFormat="1" ht="12.75"/>
    <row r="2825" s="4" customFormat="1" ht="12.75"/>
    <row r="2826" s="4" customFormat="1" ht="12.75"/>
    <row r="2827" s="4" customFormat="1" ht="12.75"/>
    <row r="2828" s="4" customFormat="1" ht="12.75"/>
    <row r="2829" s="4" customFormat="1" ht="12.75"/>
    <row r="2830" s="4" customFormat="1" ht="12.75"/>
    <row r="2831" s="4" customFormat="1" ht="12.75"/>
    <row r="2832" s="4" customFormat="1" ht="12.75"/>
    <row r="2833" s="4" customFormat="1" ht="12.75"/>
    <row r="2834" s="4" customFormat="1" ht="12.75"/>
    <row r="2835" s="4" customFormat="1" ht="12.75"/>
    <row r="2836" s="4" customFormat="1" ht="12.75"/>
    <row r="2837" s="4" customFormat="1" ht="12.75"/>
    <row r="2838" s="4" customFormat="1" ht="12.75"/>
    <row r="2839" s="4" customFormat="1" ht="12.75"/>
    <row r="2840" s="4" customFormat="1" ht="12.75"/>
    <row r="2841" s="4" customFormat="1" ht="12.75"/>
    <row r="2842" s="4" customFormat="1" ht="12.75"/>
    <row r="2843" s="4" customFormat="1" ht="12.75"/>
    <row r="2844" s="4" customFormat="1" ht="12.75"/>
    <row r="2845" s="4" customFormat="1" ht="12.75"/>
    <row r="2846" s="4" customFormat="1" ht="12.75"/>
    <row r="2847" s="4" customFormat="1" ht="12.75"/>
    <row r="2848" s="4" customFormat="1" ht="12.75"/>
    <row r="2849" s="4" customFormat="1" ht="12.75"/>
    <row r="2850" s="4" customFormat="1" ht="12.75"/>
    <row r="2851" s="4" customFormat="1" ht="12.75"/>
    <row r="2852" s="4" customFormat="1" ht="12.75"/>
    <row r="2853" s="4" customFormat="1" ht="12.75"/>
    <row r="2854" s="4" customFormat="1" ht="12.75"/>
    <row r="2855" s="4" customFormat="1" ht="12.75"/>
    <row r="2856" s="4" customFormat="1" ht="12.75"/>
    <row r="2857" s="4" customFormat="1" ht="12.75"/>
    <row r="2858" s="4" customFormat="1" ht="12.75"/>
    <row r="2859" s="4" customFormat="1" ht="12.75"/>
    <row r="2860" s="4" customFormat="1" ht="12.75"/>
    <row r="2861" s="4" customFormat="1" ht="12.75"/>
    <row r="2862" s="4" customFormat="1" ht="12.75"/>
    <row r="2863" s="4" customFormat="1" ht="12.75"/>
    <row r="2864" s="4" customFormat="1" ht="12.75"/>
    <row r="2865" s="4" customFormat="1" ht="12.75"/>
    <row r="2866" s="4" customFormat="1" ht="12.75"/>
    <row r="2867" s="4" customFormat="1" ht="12.75"/>
    <row r="2868" s="4" customFormat="1" ht="12.75"/>
    <row r="2869" s="4" customFormat="1" ht="12.75"/>
    <row r="2870" s="4" customFormat="1" ht="12.75"/>
    <row r="2871" s="4" customFormat="1" ht="12.75"/>
    <row r="2872" s="4" customFormat="1" ht="12.75"/>
    <row r="2873" s="4" customFormat="1" ht="12.75"/>
    <row r="2874" s="4" customFormat="1" ht="12.75"/>
    <row r="2875" s="4" customFormat="1" ht="12.75"/>
    <row r="2876" s="4" customFormat="1" ht="12.75"/>
    <row r="2877" s="4" customFormat="1" ht="12.75"/>
    <row r="2878" s="4" customFormat="1" ht="12.75"/>
    <row r="2879" s="4" customFormat="1" ht="12.75"/>
    <row r="2880" s="4" customFormat="1" ht="12.75"/>
    <row r="2881" s="4" customFormat="1" ht="12.75"/>
    <row r="2882" s="4" customFormat="1" ht="12.75"/>
    <row r="2883" s="4" customFormat="1" ht="12.75"/>
    <row r="2884" s="4" customFormat="1" ht="12.75"/>
    <row r="2885" s="4" customFormat="1" ht="12.75"/>
    <row r="2886" s="4" customFormat="1" ht="12.75"/>
    <row r="2887" s="4" customFormat="1" ht="12.75"/>
    <row r="2888" s="4" customFormat="1" ht="12.75"/>
    <row r="2889" s="4" customFormat="1" ht="12.75"/>
    <row r="2890" s="4" customFormat="1" ht="12.75"/>
    <row r="2891" s="4" customFormat="1" ht="12.75"/>
    <row r="2892" s="4" customFormat="1" ht="12.75"/>
    <row r="2893" s="4" customFormat="1" ht="12.75"/>
    <row r="2894" s="4" customFormat="1" ht="12.75"/>
    <row r="2895" s="4" customFormat="1" ht="12.75"/>
    <row r="2896" s="4" customFormat="1" ht="12.75"/>
    <row r="2897" s="4" customFormat="1" ht="12.75"/>
    <row r="2898" s="4" customFormat="1" ht="12.75"/>
    <row r="2899" s="4" customFormat="1" ht="12.75"/>
    <row r="2900" s="4" customFormat="1" ht="12.75"/>
    <row r="2901" s="4" customFormat="1" ht="12.75"/>
    <row r="2902" s="4" customFormat="1" ht="12.75"/>
    <row r="2903" s="4" customFormat="1" ht="12.75"/>
    <row r="2904" s="4" customFormat="1" ht="12.75"/>
    <row r="2905" s="4" customFormat="1" ht="12.75"/>
    <row r="2906" s="4" customFormat="1" ht="12.75"/>
    <row r="2907" s="4" customFormat="1" ht="12.75"/>
    <row r="2908" s="4" customFormat="1" ht="12.75"/>
    <row r="2909" s="4" customFormat="1" ht="12.75"/>
    <row r="2910" s="4" customFormat="1" ht="12.75"/>
    <row r="2911" s="4" customFormat="1" ht="12.75"/>
    <row r="2912" s="4" customFormat="1" ht="12.75"/>
    <row r="2913" s="4" customFormat="1" ht="12.75"/>
    <row r="2914" s="4" customFormat="1" ht="12.75"/>
    <row r="2915" s="4" customFormat="1" ht="12.75"/>
    <row r="2916" s="4" customFormat="1" ht="12.75"/>
    <row r="2917" s="4" customFormat="1" ht="12.75"/>
    <row r="2918" s="4" customFormat="1" ht="12.75"/>
    <row r="2919" s="4" customFormat="1" ht="12.75"/>
    <row r="2920" s="4" customFormat="1" ht="12.75"/>
    <row r="2921" s="4" customFormat="1" ht="12.75"/>
    <row r="2922" s="4" customFormat="1" ht="12.75"/>
    <row r="2923" s="4" customFormat="1" ht="12.75"/>
    <row r="2924" s="4" customFormat="1" ht="12.75"/>
    <row r="2925" s="4" customFormat="1" ht="12.75"/>
    <row r="2926" s="4" customFormat="1" ht="12.75"/>
    <row r="2927" s="4" customFormat="1" ht="12.75"/>
    <row r="2928" s="4" customFormat="1" ht="12.75"/>
    <row r="2929" s="4" customFormat="1" ht="12.75"/>
    <row r="2930" s="4" customFormat="1" ht="12.75"/>
    <row r="2931" s="4" customFormat="1" ht="12.75"/>
    <row r="2932" s="4" customFormat="1" ht="12.75"/>
    <row r="2933" s="4" customFormat="1" ht="12.75"/>
    <row r="2934" s="4" customFormat="1" ht="12.75"/>
    <row r="2935" s="4" customFormat="1" ht="12.75"/>
    <row r="2936" s="4" customFormat="1" ht="12.75"/>
    <row r="2937" s="4" customFormat="1" ht="12.75"/>
    <row r="2938" s="4" customFormat="1" ht="12.75"/>
    <row r="2939" s="4" customFormat="1" ht="12.75"/>
    <row r="2940" s="4" customFormat="1" ht="12.75"/>
    <row r="2941" s="4" customFormat="1" ht="12.75"/>
    <row r="2942" s="4" customFormat="1" ht="12.75"/>
    <row r="2943" s="4" customFormat="1" ht="12.75"/>
    <row r="2944" s="4" customFormat="1" ht="12.75"/>
    <row r="2945" s="4" customFormat="1" ht="12.75"/>
    <row r="2946" s="4" customFormat="1" ht="12.75"/>
    <row r="2947" s="4" customFormat="1" ht="12.75"/>
    <row r="2948" s="4" customFormat="1" ht="12.75"/>
    <row r="2949" s="4" customFormat="1" ht="12.75"/>
    <row r="2950" s="4" customFormat="1" ht="12.75"/>
    <row r="2951" s="4" customFormat="1" ht="12.75"/>
    <row r="2952" s="4" customFormat="1" ht="12.75"/>
    <row r="2953" s="4" customFormat="1" ht="12.75"/>
    <row r="2954" s="4" customFormat="1" ht="12.75"/>
    <row r="2955" s="4" customFormat="1" ht="12.75"/>
    <row r="2956" s="4" customFormat="1" ht="12.75"/>
    <row r="2957" s="4" customFormat="1" ht="12.75"/>
    <row r="2958" s="4" customFormat="1" ht="12.75"/>
    <row r="2959" s="4" customFormat="1" ht="12.75"/>
    <row r="2960" s="4" customFormat="1" ht="12.75"/>
    <row r="2961" s="4" customFormat="1" ht="12.75"/>
    <row r="2962" s="4" customFormat="1" ht="12.75"/>
    <row r="2963" s="4" customFormat="1" ht="12.75"/>
    <row r="2964" s="4" customFormat="1" ht="12.75"/>
    <row r="2965" s="4" customFormat="1" ht="12.75"/>
    <row r="2966" s="4" customFormat="1" ht="12.75"/>
    <row r="2967" s="4" customFormat="1" ht="12.75"/>
    <row r="2968" s="4" customFormat="1" ht="12.75"/>
    <row r="2969" s="4" customFormat="1" ht="12.75"/>
    <row r="2970" s="4" customFormat="1" ht="12.75"/>
    <row r="2971" s="4" customFormat="1" ht="12.75"/>
    <row r="2972" s="4" customFormat="1" ht="12.75"/>
    <row r="2973" s="4" customFormat="1" ht="12.75"/>
    <row r="2974" s="4" customFormat="1" ht="12.75"/>
    <row r="2975" s="4" customFormat="1" ht="12.75"/>
    <row r="2976" s="4" customFormat="1" ht="12.75"/>
    <row r="2977" s="4" customFormat="1" ht="12.75"/>
    <row r="2978" s="4" customFormat="1" ht="12.75"/>
    <row r="2979" s="4" customFormat="1" ht="12.75"/>
    <row r="2980" s="4" customFormat="1" ht="12.75"/>
    <row r="2981" s="4" customFormat="1" ht="12.75"/>
    <row r="2982" s="4" customFormat="1" ht="12.75"/>
    <row r="2983" s="4" customFormat="1" ht="12.75"/>
    <row r="2984" s="4" customFormat="1" ht="12.75"/>
    <row r="2985" s="4" customFormat="1" ht="12.75"/>
    <row r="2986" s="4" customFormat="1" ht="12.75"/>
    <row r="2987" s="4" customFormat="1" ht="12.75"/>
    <row r="2988" s="4" customFormat="1" ht="12.75"/>
    <row r="2989" s="4" customFormat="1" ht="12.75"/>
    <row r="2990" s="4" customFormat="1" ht="12.75"/>
    <row r="2991" s="4" customFormat="1" ht="12.75"/>
    <row r="2992" s="4" customFormat="1" ht="12.75"/>
    <row r="2993" s="4" customFormat="1" ht="12.75"/>
    <row r="2994" s="4" customFormat="1" ht="12.75"/>
    <row r="2995" s="4" customFormat="1" ht="12.75"/>
    <row r="2996" s="4" customFormat="1" ht="12.75"/>
    <row r="2997" s="4" customFormat="1" ht="12.75"/>
    <row r="2998" s="4" customFormat="1" ht="12.75"/>
    <row r="2999" s="4" customFormat="1" ht="12.75"/>
    <row r="3000" s="4" customFormat="1" ht="12.75"/>
    <row r="3001" s="4" customFormat="1" ht="12.75"/>
    <row r="3002" s="4" customFormat="1" ht="12.75"/>
    <row r="3003" s="4" customFormat="1" ht="12.75"/>
    <row r="3004" s="4" customFormat="1" ht="12.75"/>
    <row r="3005" s="4" customFormat="1" ht="12.75"/>
    <row r="3006" s="4" customFormat="1" ht="12.75"/>
    <row r="3007" s="4" customFormat="1" ht="12.75"/>
    <row r="3008" s="4" customFormat="1" ht="12.75"/>
    <row r="3009" s="4" customFormat="1" ht="12.75"/>
    <row r="3010" s="4" customFormat="1" ht="12.75"/>
    <row r="3011" s="4" customFormat="1" ht="12.75"/>
    <row r="3012" s="4" customFormat="1" ht="12.75"/>
    <row r="3013" s="4" customFormat="1" ht="12.75"/>
    <row r="3014" s="4" customFormat="1" ht="12.75"/>
    <row r="3015" s="4" customFormat="1" ht="12.75"/>
    <row r="3016" s="4" customFormat="1" ht="12.75"/>
    <row r="3017" s="4" customFormat="1" ht="12.75"/>
    <row r="3018" s="4" customFormat="1" ht="12.75"/>
    <row r="3019" s="4" customFormat="1" ht="12.75"/>
    <row r="3020" s="4" customFormat="1" ht="12.75"/>
    <row r="3021" s="4" customFormat="1" ht="12.75"/>
    <row r="3022" s="4" customFormat="1" ht="12.75"/>
    <row r="3023" s="4" customFormat="1" ht="12.75"/>
    <row r="3024" s="4" customFormat="1" ht="12.75"/>
    <row r="3025" s="4" customFormat="1" ht="12.75"/>
    <row r="3026" s="4" customFormat="1" ht="12.75"/>
    <row r="3027" s="4" customFormat="1" ht="12.75"/>
    <row r="3028" s="4" customFormat="1" ht="12.75"/>
    <row r="3029" s="4" customFormat="1" ht="12.75"/>
    <row r="3030" s="4" customFormat="1" ht="12.75"/>
    <row r="3031" s="4" customFormat="1" ht="12.75"/>
    <row r="3032" s="4" customFormat="1" ht="12.75"/>
    <row r="3033" s="4" customFormat="1" ht="12.75"/>
    <row r="3034" s="4" customFormat="1" ht="12.75"/>
    <row r="3035" s="4" customFormat="1" ht="12.75"/>
    <row r="3036" s="4" customFormat="1" ht="12.75"/>
    <row r="3037" s="4" customFormat="1" ht="12.75"/>
    <row r="3038" s="4" customFormat="1" ht="12.75"/>
    <row r="3039" s="4" customFormat="1" ht="12.75"/>
    <row r="3040" s="4" customFormat="1" ht="12.75"/>
    <row r="3041" s="4" customFormat="1" ht="12.75"/>
    <row r="3042" s="4" customFormat="1" ht="12.75"/>
    <row r="3043" s="4" customFormat="1" ht="12.75"/>
    <row r="3044" s="4" customFormat="1" ht="12.75"/>
    <row r="3045" s="4" customFormat="1" ht="12.75"/>
    <row r="3046" s="4" customFormat="1" ht="12.75"/>
    <row r="3047" s="4" customFormat="1" ht="12.75"/>
    <row r="3048" s="4" customFormat="1" ht="12.75"/>
    <row r="3049" s="4" customFormat="1" ht="12.75"/>
    <row r="3050" s="4" customFormat="1" ht="12.75"/>
    <row r="3051" s="4" customFormat="1" ht="12.75"/>
    <row r="3052" s="4" customFormat="1" ht="12.75"/>
    <row r="3053" s="4" customFormat="1" ht="12.75"/>
    <row r="3054" s="4" customFormat="1" ht="12.75"/>
    <row r="3055" s="4" customFormat="1" ht="12.75"/>
    <row r="3056" s="4" customFormat="1" ht="12.75"/>
    <row r="3057" s="4" customFormat="1" ht="12.75"/>
    <row r="3058" s="4" customFormat="1" ht="12.75"/>
    <row r="3059" s="4" customFormat="1" ht="12.75"/>
    <row r="3060" s="4" customFormat="1" ht="12.75"/>
    <row r="3061" s="4" customFormat="1" ht="12.75"/>
    <row r="3062" s="4" customFormat="1" ht="12.75"/>
    <row r="3063" s="4" customFormat="1" ht="12.75"/>
    <row r="3064" s="4" customFormat="1" ht="12.75"/>
    <row r="3065" s="4" customFormat="1" ht="12.75"/>
    <row r="3066" s="4" customFormat="1" ht="12.75"/>
    <row r="3067" s="4" customFormat="1" ht="12.75"/>
    <row r="3068" s="4" customFormat="1" ht="12.75"/>
    <row r="3069" s="4" customFormat="1" ht="12.75"/>
    <row r="3070" s="4" customFormat="1" ht="12.75"/>
    <row r="3071" s="4" customFormat="1" ht="12.75"/>
    <row r="3072" s="4" customFormat="1" ht="12.75"/>
    <row r="3073" s="4" customFormat="1" ht="12.75"/>
    <row r="3074" s="4" customFormat="1" ht="12.75"/>
    <row r="3075" s="4" customFormat="1" ht="12.75"/>
    <row r="3076" s="4" customFormat="1" ht="12.75"/>
    <row r="3077" s="4" customFormat="1" ht="12.75"/>
    <row r="3078" s="4" customFormat="1" ht="12.75"/>
    <row r="3079" s="4" customFormat="1" ht="12.75"/>
    <row r="3080" s="4" customFormat="1" ht="12.75"/>
    <row r="3081" s="4" customFormat="1" ht="12.75"/>
    <row r="3082" s="4" customFormat="1" ht="12.75"/>
    <row r="3083" s="4" customFormat="1" ht="12.75"/>
    <row r="3084" s="4" customFormat="1" ht="12.75"/>
    <row r="3085" s="4" customFormat="1" ht="12.75"/>
    <row r="3086" s="4" customFormat="1" ht="12.75"/>
    <row r="3087" s="4" customFormat="1" ht="12.75"/>
    <row r="3088" s="4" customFormat="1" ht="12.75"/>
    <row r="3089" s="4" customFormat="1" ht="12.75"/>
    <row r="3090" s="4" customFormat="1" ht="12.75"/>
    <row r="3091" s="4" customFormat="1" ht="12.75"/>
    <row r="3092" s="4" customFormat="1" ht="12.75"/>
    <row r="3093" s="4" customFormat="1" ht="12.75"/>
    <row r="3094" s="4" customFormat="1" ht="12.75"/>
    <row r="3095" s="4" customFormat="1" ht="12.75"/>
    <row r="3096" s="4" customFormat="1" ht="12.75"/>
    <row r="3097" s="4" customFormat="1" ht="12.75"/>
    <row r="3098" s="4" customFormat="1" ht="12.75"/>
    <row r="3099" s="4" customFormat="1" ht="12.75"/>
    <row r="3100" s="4" customFormat="1" ht="12.75"/>
    <row r="3101" s="4" customFormat="1" ht="12.75"/>
    <row r="3102" s="4" customFormat="1" ht="12.75"/>
    <row r="3103" s="4" customFormat="1" ht="12.75"/>
    <row r="3104" s="4" customFormat="1" ht="12.75"/>
    <row r="3105" s="4" customFormat="1" ht="12.75"/>
    <row r="3106" s="4" customFormat="1" ht="12.75"/>
    <row r="3107" s="4" customFormat="1" ht="12.75"/>
    <row r="3108" s="4" customFormat="1" ht="12.75"/>
    <row r="3109" s="4" customFormat="1" ht="12.75"/>
    <row r="3110" s="4" customFormat="1" ht="12.75"/>
    <row r="3111" s="4" customFormat="1" ht="12.75"/>
    <row r="3112" s="4" customFormat="1" ht="12.75"/>
    <row r="3113" s="4" customFormat="1" ht="12.75"/>
    <row r="3114" s="4" customFormat="1" ht="12.75"/>
    <row r="3115" s="4" customFormat="1" ht="12.75"/>
    <row r="3116" s="4" customFormat="1" ht="12.75"/>
    <row r="3117" s="4" customFormat="1" ht="12.75"/>
    <row r="3118" s="4" customFormat="1" ht="12.75"/>
    <row r="3119" s="4" customFormat="1" ht="12.75"/>
    <row r="3120" s="4" customFormat="1" ht="12.75"/>
    <row r="3121" s="4" customFormat="1" ht="12.75"/>
    <row r="3122" s="4" customFormat="1" ht="12.75"/>
    <row r="3123" s="4" customFormat="1" ht="12.75"/>
    <row r="3124" s="4" customFormat="1" ht="12.75"/>
    <row r="3125" s="4" customFormat="1" ht="12.75"/>
    <row r="3126" s="4" customFormat="1" ht="12.75"/>
    <row r="3127" s="4" customFormat="1" ht="12.75"/>
    <row r="3128" s="4" customFormat="1" ht="12.75"/>
    <row r="3129" s="4" customFormat="1" ht="12.75"/>
    <row r="3130" s="4" customFormat="1" ht="12.75"/>
    <row r="3131" s="4" customFormat="1" ht="12.75"/>
    <row r="3132" s="4" customFormat="1" ht="12.75"/>
    <row r="3133" s="4" customFormat="1" ht="12.75"/>
    <row r="3134" s="4" customFormat="1" ht="12.75"/>
    <row r="3135" s="4" customFormat="1" ht="12.75"/>
    <row r="3136" s="4" customFormat="1" ht="12.75"/>
    <row r="3137" s="4" customFormat="1" ht="12.75"/>
    <row r="3138" s="4" customFormat="1" ht="12.75"/>
    <row r="3139" s="4" customFormat="1" ht="12.75"/>
    <row r="3140" s="4" customFormat="1" ht="12.75"/>
    <row r="3141" s="4" customFormat="1" ht="12.75"/>
    <row r="3142" s="4" customFormat="1" ht="12.75"/>
    <row r="3143" s="4" customFormat="1" ht="12.75"/>
    <row r="3144" s="4" customFormat="1" ht="12.75"/>
    <row r="3145" s="4" customFormat="1" ht="12.75"/>
    <row r="3146" s="4" customFormat="1" ht="12.75"/>
    <row r="3147" s="4" customFormat="1" ht="12.75"/>
    <row r="3148" s="4" customFormat="1" ht="12.75"/>
    <row r="3149" s="4" customFormat="1" ht="12.75"/>
    <row r="3150" s="4" customFormat="1" ht="12.75"/>
    <row r="3151" s="4" customFormat="1" ht="12.75"/>
    <row r="3152" s="4" customFormat="1" ht="12.75"/>
    <row r="3153" s="4" customFormat="1" ht="12.75"/>
    <row r="3154" s="4" customFormat="1" ht="12.75"/>
    <row r="3155" s="4" customFormat="1" ht="12.75"/>
    <row r="3156" s="4" customFormat="1" ht="12.75"/>
    <row r="3157" s="4" customFormat="1" ht="12.75"/>
    <row r="3158" s="4" customFormat="1" ht="12.75"/>
    <row r="3159" s="4" customFormat="1" ht="12.75"/>
    <row r="3160" s="4" customFormat="1" ht="12.75"/>
    <row r="3161" s="4" customFormat="1" ht="12.75"/>
    <row r="3162" s="4" customFormat="1" ht="12.75"/>
    <row r="3163" s="4" customFormat="1" ht="12.75"/>
    <row r="3164" s="4" customFormat="1" ht="12.75"/>
    <row r="3165" s="4" customFormat="1" ht="12.75"/>
    <row r="3166" s="4" customFormat="1" ht="12.75"/>
    <row r="3167" s="4" customFormat="1" ht="12.75"/>
    <row r="3168" s="4" customFormat="1" ht="12.75"/>
    <row r="3169" s="4" customFormat="1" ht="12.75"/>
    <row r="3170" s="4" customFormat="1" ht="12.75"/>
    <row r="3171" s="4" customFormat="1" ht="12.75"/>
    <row r="3172" s="4" customFormat="1" ht="12.75"/>
    <row r="3173" s="4" customFormat="1" ht="12.75"/>
    <row r="3174" s="4" customFormat="1" ht="12.75"/>
    <row r="3175" s="4" customFormat="1" ht="12.75"/>
    <row r="3176" s="4" customFormat="1" ht="12.75"/>
    <row r="3177" s="4" customFormat="1" ht="12.75"/>
    <row r="3178" s="4" customFormat="1" ht="12.75"/>
    <row r="3179" s="4" customFormat="1" ht="12.75"/>
    <row r="3180" s="4" customFormat="1" ht="12.75"/>
    <row r="3181" s="4" customFormat="1" ht="12.75"/>
    <row r="3182" s="4" customFormat="1" ht="12.75"/>
    <row r="3183" s="4" customFormat="1" ht="12.75"/>
    <row r="3184" s="4" customFormat="1" ht="12.75"/>
    <row r="3185" s="4" customFormat="1" ht="12.75"/>
    <row r="3186" s="4" customFormat="1" ht="12.75"/>
    <row r="3187" s="4" customFormat="1" ht="12.75"/>
    <row r="3188" s="4" customFormat="1" ht="12.75"/>
    <row r="3189" s="4" customFormat="1" ht="12.75"/>
    <row r="3190" s="4" customFormat="1" ht="12.75"/>
    <row r="3191" s="4" customFormat="1" ht="12.75"/>
    <row r="3192" s="4" customFormat="1" ht="12.75"/>
    <row r="3193" s="4" customFormat="1" ht="12.75"/>
    <row r="3194" s="4" customFormat="1" ht="12.75"/>
    <row r="3195" s="4" customFormat="1" ht="12.75"/>
    <row r="3196" s="4" customFormat="1" ht="12.75"/>
    <row r="3197" s="4" customFormat="1" ht="12.75"/>
    <row r="3198" s="4" customFormat="1" ht="12.75"/>
    <row r="3199" s="4" customFormat="1" ht="12.75"/>
    <row r="3200" s="4" customFormat="1" ht="12.75"/>
    <row r="3201" s="4" customFormat="1" ht="12.75"/>
    <row r="3202" s="4" customFormat="1" ht="12.75"/>
    <row r="3203" s="4" customFormat="1" ht="12.75"/>
    <row r="3204" s="4" customFormat="1" ht="12.75"/>
    <row r="3205" s="4" customFormat="1" ht="12.75"/>
    <row r="3206" s="4" customFormat="1" ht="12.75"/>
    <row r="3207" s="4" customFormat="1" ht="12.75"/>
    <row r="3208" s="4" customFormat="1" ht="12.75"/>
    <row r="3209" s="4" customFormat="1" ht="12.75"/>
    <row r="3210" s="4" customFormat="1" ht="12.75"/>
    <row r="3211" s="4" customFormat="1" ht="12.75"/>
    <row r="3212" s="4" customFormat="1" ht="12.75"/>
    <row r="3213" s="4" customFormat="1" ht="12.75"/>
    <row r="3214" s="4" customFormat="1" ht="12.75"/>
    <row r="3215" s="4" customFormat="1" ht="12.75"/>
    <row r="3216" s="4" customFormat="1" ht="12.75"/>
    <row r="3217" s="4" customFormat="1" ht="12.75"/>
    <row r="3218" s="4" customFormat="1" ht="12.75"/>
    <row r="3219" s="4" customFormat="1" ht="12.75"/>
    <row r="3220" s="4" customFormat="1" ht="12.75"/>
    <row r="3221" s="4" customFormat="1" ht="12.75"/>
    <row r="3222" s="4" customFormat="1" ht="12.75"/>
    <row r="3223" s="4" customFormat="1" ht="12.75"/>
    <row r="3224" s="4" customFormat="1" ht="12.75"/>
    <row r="3225" s="4" customFormat="1" ht="12.75"/>
    <row r="3226" s="4" customFormat="1" ht="12.75"/>
    <row r="3227" s="4" customFormat="1" ht="12.75"/>
    <row r="3228" s="4" customFormat="1" ht="12.75"/>
    <row r="3229" s="4" customFormat="1" ht="12.75"/>
    <row r="3230" s="4" customFormat="1" ht="12.75"/>
    <row r="3231" s="4" customFormat="1" ht="12.75"/>
    <row r="3232" s="4" customFormat="1" ht="12.75"/>
    <row r="3233" s="4" customFormat="1" ht="12.75"/>
    <row r="3234" s="4" customFormat="1" ht="12.75"/>
    <row r="3235" s="4" customFormat="1" ht="12.75"/>
    <row r="3236" s="4" customFormat="1" ht="12.75"/>
    <row r="3237" s="4" customFormat="1" ht="12.75"/>
    <row r="3238" s="4" customFormat="1" ht="12.75"/>
    <row r="3239" s="4" customFormat="1" ht="12.75"/>
    <row r="3240" s="4" customFormat="1" ht="12.75"/>
    <row r="3241" s="4" customFormat="1" ht="12.75"/>
    <row r="3242" s="4" customFormat="1" ht="12.75"/>
    <row r="3243" s="4" customFormat="1" ht="12.75"/>
    <row r="3244" s="4" customFormat="1" ht="12.75"/>
    <row r="3245" s="4" customFormat="1" ht="12.75"/>
    <row r="3246" s="4" customFormat="1" ht="12.75"/>
    <row r="3247" s="4" customFormat="1" ht="12.75"/>
    <row r="3248" s="4" customFormat="1" ht="12.75"/>
    <row r="3249" s="4" customFormat="1" ht="12.75"/>
    <row r="3250" s="4" customFormat="1" ht="12.75"/>
    <row r="3251" s="4" customFormat="1" ht="12.75"/>
    <row r="3252" s="4" customFormat="1" ht="12.75"/>
    <row r="3253" s="4" customFormat="1" ht="12.75"/>
    <row r="3254" s="4" customFormat="1" ht="12.75"/>
    <row r="3255" s="4" customFormat="1" ht="12.75"/>
    <row r="3256" s="4" customFormat="1" ht="12.75"/>
    <row r="3257" s="4" customFormat="1" ht="12.75"/>
    <row r="3258" s="4" customFormat="1" ht="12.75"/>
    <row r="3259" s="4" customFormat="1" ht="12.75"/>
    <row r="3260" s="4" customFormat="1" ht="12.75"/>
    <row r="3261" s="4" customFormat="1" ht="12.75"/>
    <row r="3262" s="4" customFormat="1" ht="12.75"/>
    <row r="3263" s="4" customFormat="1" ht="12.75"/>
    <row r="3264" s="4" customFormat="1" ht="12.75"/>
    <row r="3265" s="4" customFormat="1" ht="12.75"/>
    <row r="3266" s="4" customFormat="1" ht="12.75"/>
    <row r="3267" s="4" customFormat="1" ht="12.75"/>
    <row r="3268" s="4" customFormat="1" ht="12.75"/>
    <row r="3269" s="4" customFormat="1" ht="12.75"/>
    <row r="3270" s="4" customFormat="1" ht="12.75"/>
    <row r="3271" s="4" customFormat="1" ht="12.75"/>
    <row r="3272" s="4" customFormat="1" ht="12.75"/>
    <row r="3273" s="4" customFormat="1" ht="12.75"/>
    <row r="3274" s="4" customFormat="1" ht="12.75"/>
    <row r="3275" s="4" customFormat="1" ht="12.75"/>
    <row r="3276" s="4" customFormat="1" ht="12.75"/>
    <row r="3277" s="4" customFormat="1" ht="12.75"/>
    <row r="3278" s="4" customFormat="1" ht="12.75"/>
    <row r="3279" s="4" customFormat="1" ht="12.75"/>
    <row r="3280" s="4" customFormat="1" ht="12.75"/>
    <row r="3281" s="4" customFormat="1" ht="12.75"/>
    <row r="3282" s="4" customFormat="1" ht="12.75"/>
    <row r="3283" s="4" customFormat="1" ht="12.75"/>
    <row r="3284" s="4" customFormat="1" ht="12.75"/>
    <row r="3285" s="4" customFormat="1" ht="12.75"/>
    <row r="3286" s="4" customFormat="1" ht="12.75"/>
    <row r="3287" s="4" customFormat="1" ht="12.75"/>
    <row r="3288" s="4" customFormat="1" ht="12.75"/>
    <row r="3289" s="4" customFormat="1" ht="12.75"/>
    <row r="3290" s="4" customFormat="1" ht="12.75"/>
    <row r="3291" s="4" customFormat="1" ht="12.75"/>
    <row r="3292" s="4" customFormat="1" ht="12.75"/>
    <row r="3293" s="4" customFormat="1" ht="12.75"/>
    <row r="3294" s="4" customFormat="1" ht="12.75"/>
    <row r="3295" s="4" customFormat="1" ht="12.75"/>
    <row r="3296" s="4" customFormat="1" ht="12.75"/>
    <row r="3297" s="4" customFormat="1" ht="12.75"/>
    <row r="3298" s="4" customFormat="1" ht="12.75"/>
    <row r="3299" s="4" customFormat="1" ht="12.75"/>
    <row r="3300" s="4" customFormat="1" ht="12.75"/>
    <row r="3301" s="4" customFormat="1" ht="12.75"/>
    <row r="3302" s="4" customFormat="1" ht="12.75"/>
    <row r="3303" s="4" customFormat="1" ht="12.75"/>
    <row r="3304" s="4" customFormat="1" ht="12.75"/>
    <row r="3305" s="4" customFormat="1" ht="12.75"/>
    <row r="3306" s="4" customFormat="1" ht="12.75"/>
    <row r="3307" s="4" customFormat="1" ht="12.75"/>
    <row r="3308" s="4" customFormat="1" ht="12.75"/>
    <row r="3309" s="4" customFormat="1" ht="12.75"/>
    <row r="3310" s="4" customFormat="1" ht="12.75"/>
    <row r="3311" s="4" customFormat="1" ht="12.75"/>
    <row r="3312" s="4" customFormat="1" ht="12.75"/>
    <row r="3313" s="4" customFormat="1" ht="12.75"/>
    <row r="3314" s="4" customFormat="1" ht="12.75"/>
    <row r="3315" s="4" customFormat="1" ht="12.75"/>
    <row r="3316" s="4" customFormat="1" ht="12.75"/>
    <row r="3317" s="4" customFormat="1" ht="12.75"/>
    <row r="3318" s="4" customFormat="1" ht="12.75"/>
    <row r="3319" s="4" customFormat="1" ht="12.75"/>
    <row r="3320" s="4" customFormat="1" ht="12.75"/>
    <row r="3321" s="4" customFormat="1" ht="12.75"/>
    <row r="3322" s="4" customFormat="1" ht="12.75"/>
    <row r="3323" s="4" customFormat="1" ht="12.75"/>
    <row r="3324" s="4" customFormat="1" ht="12.75"/>
    <row r="3325" s="4" customFormat="1" ht="12.75"/>
    <row r="3326" s="4" customFormat="1" ht="12.75"/>
    <row r="3327" s="4" customFormat="1" ht="12.75"/>
    <row r="3328" s="4" customFormat="1" ht="12.75"/>
    <row r="3329" s="4" customFormat="1" ht="12.75"/>
    <row r="3330" s="4" customFormat="1" ht="12.75"/>
    <row r="3331" s="4" customFormat="1" ht="12.75"/>
    <row r="3332" s="4" customFormat="1" ht="12.75"/>
    <row r="3333" s="4" customFormat="1" ht="12.75"/>
    <row r="3334" s="4" customFormat="1" ht="12.75"/>
    <row r="3335" s="4" customFormat="1" ht="12.75"/>
    <row r="3336" s="4" customFormat="1" ht="12.75"/>
    <row r="3337" s="4" customFormat="1" ht="12.75"/>
    <row r="3338" s="4" customFormat="1" ht="12.75"/>
    <row r="3339" s="4" customFormat="1" ht="12.75"/>
    <row r="3340" s="4" customFormat="1" ht="12.75"/>
    <row r="3341" s="4" customFormat="1" ht="12.75"/>
    <row r="3342" s="4" customFormat="1" ht="12.75"/>
    <row r="3343" s="4" customFormat="1" ht="12.75"/>
    <row r="3344" s="4" customFormat="1" ht="12.75"/>
    <row r="3345" s="4" customFormat="1" ht="12.75"/>
    <row r="3346" s="4" customFormat="1" ht="12.75"/>
    <row r="3347" s="4" customFormat="1" ht="12.75"/>
    <row r="3348" s="4" customFormat="1" ht="12.75"/>
    <row r="3349" s="4" customFormat="1" ht="12.75"/>
    <row r="3350" s="4" customFormat="1" ht="12.75"/>
    <row r="3351" s="4" customFormat="1" ht="12.75"/>
    <row r="3352" s="4" customFormat="1" ht="12.75"/>
    <row r="3353" s="4" customFormat="1" ht="12.75"/>
    <row r="3354" s="4" customFormat="1" ht="12.75"/>
    <row r="3355" s="4" customFormat="1" ht="12.75"/>
    <row r="3356" s="4" customFormat="1" ht="12.75"/>
    <row r="3357" s="4" customFormat="1" ht="12.75"/>
    <row r="3358" s="4" customFormat="1" ht="12.75"/>
    <row r="3359" s="4" customFormat="1" ht="12.75"/>
    <row r="3360" s="4" customFormat="1" ht="12.75"/>
    <row r="3361" s="4" customFormat="1" ht="12.75"/>
    <row r="3362" s="4" customFormat="1" ht="12.75"/>
    <row r="3363" s="4" customFormat="1" ht="12.75"/>
    <row r="3364" s="4" customFormat="1" ht="12.75"/>
    <row r="3365" s="4" customFormat="1" ht="12.75"/>
    <row r="3366" s="4" customFormat="1" ht="12.75"/>
    <row r="3367" s="4" customFormat="1" ht="12.75"/>
    <row r="3368" s="4" customFormat="1" ht="12.75"/>
    <row r="3369" s="4" customFormat="1" ht="12.75"/>
    <row r="3370" s="4" customFormat="1" ht="12.75"/>
    <row r="3371" s="4" customFormat="1" ht="12.75"/>
    <row r="3372" s="4" customFormat="1" ht="12.75"/>
    <row r="3373" s="4" customFormat="1" ht="12.75"/>
    <row r="3374" s="4" customFormat="1" ht="12.75"/>
    <row r="3375" s="4" customFormat="1" ht="12.75"/>
    <row r="3376" s="4" customFormat="1" ht="12.75"/>
    <row r="3377" s="4" customFormat="1" ht="12.75"/>
    <row r="3378" s="4" customFormat="1" ht="12.75"/>
    <row r="3379" s="4" customFormat="1" ht="12.75"/>
    <row r="3380" s="4" customFormat="1" ht="12.75"/>
    <row r="3381" s="4" customFormat="1" ht="12.75"/>
    <row r="3382" s="4" customFormat="1" ht="12.75"/>
    <row r="3383" s="4" customFormat="1" ht="12.75"/>
    <row r="3384" s="4" customFormat="1" ht="12.75"/>
    <row r="3385" s="4" customFormat="1" ht="12.75"/>
    <row r="3386" s="4" customFormat="1" ht="12.75"/>
    <row r="3387" s="4" customFormat="1" ht="12.75"/>
    <row r="3388" s="4" customFormat="1" ht="12.75"/>
    <row r="3389" s="4" customFormat="1" ht="12.75"/>
    <row r="3390" s="4" customFormat="1" ht="12.75"/>
    <row r="3391" s="4" customFormat="1" ht="12.75"/>
    <row r="3392" s="4" customFormat="1" ht="12.75"/>
    <row r="3393" s="4" customFormat="1" ht="12.75"/>
    <row r="3394" s="4" customFormat="1" ht="12.75"/>
    <row r="3395" s="4" customFormat="1" ht="12.75"/>
    <row r="3396" s="4" customFormat="1" ht="12.75"/>
    <row r="3397" s="4" customFormat="1" ht="12.75"/>
    <row r="3398" s="4" customFormat="1" ht="12.75"/>
    <row r="3399" s="4" customFormat="1" ht="12.75"/>
    <row r="3400" s="4" customFormat="1" ht="12.75"/>
    <row r="3401" s="4" customFormat="1" ht="12.75"/>
    <row r="3402" s="4" customFormat="1" ht="12.75"/>
    <row r="3403" s="4" customFormat="1" ht="12.75"/>
    <row r="3404" s="4" customFormat="1" ht="12.75"/>
    <row r="3405" s="4" customFormat="1" ht="12.75"/>
    <row r="3406" s="4" customFormat="1" ht="12.75"/>
    <row r="3407" s="4" customFormat="1" ht="12.75"/>
    <row r="3408" s="4" customFormat="1" ht="12.75"/>
    <row r="3409" s="4" customFormat="1" ht="12.75"/>
    <row r="3410" s="4" customFormat="1" ht="12.75"/>
    <row r="3411" s="4" customFormat="1" ht="12.75"/>
    <row r="3412" s="4" customFormat="1" ht="12.75"/>
    <row r="3413" s="4" customFormat="1" ht="12.75"/>
    <row r="3414" s="4" customFormat="1" ht="12.75"/>
    <row r="3415" s="4" customFormat="1" ht="12.75"/>
    <row r="3416" s="4" customFormat="1" ht="12.75"/>
    <row r="3417" s="4" customFormat="1" ht="12.75"/>
    <row r="3418" s="4" customFormat="1" ht="12.75"/>
    <row r="3419" s="4" customFormat="1" ht="12.75"/>
    <row r="3420" s="4" customFormat="1" ht="12.75"/>
    <row r="3421" s="4" customFormat="1" ht="12.75"/>
    <row r="3422" s="4" customFormat="1" ht="12.75"/>
    <row r="3423" s="4" customFormat="1" ht="12.75"/>
    <row r="3424" s="4" customFormat="1" ht="12.75"/>
    <row r="3425" s="4" customFormat="1" ht="12.75"/>
    <row r="3426" s="4" customFormat="1" ht="12.75"/>
    <row r="3427" s="4" customFormat="1" ht="12.75"/>
    <row r="3428" s="4" customFormat="1" ht="12.75"/>
    <row r="3429" s="4" customFormat="1" ht="12.75"/>
    <row r="3430" s="4" customFormat="1" ht="12.75"/>
    <row r="3431" s="4" customFormat="1" ht="12.75"/>
    <row r="3432" s="4" customFormat="1" ht="12.75"/>
    <row r="3433" s="4" customFormat="1" ht="12.75"/>
    <row r="3434" s="4" customFormat="1" ht="12.75"/>
    <row r="3435" s="4" customFormat="1" ht="12.75"/>
    <row r="3436" s="4" customFormat="1" ht="12.75"/>
    <row r="3437" s="4" customFormat="1" ht="12.75"/>
    <row r="3438" s="4" customFormat="1" ht="12.75"/>
    <row r="3439" s="4" customFormat="1" ht="12.75"/>
    <row r="3440" s="4" customFormat="1" ht="12.75"/>
    <row r="3441" s="4" customFormat="1" ht="12.75"/>
    <row r="3442" s="4" customFormat="1" ht="12.75"/>
    <row r="3443" s="4" customFormat="1" ht="12.75"/>
    <row r="3444" s="4" customFormat="1" ht="12.75"/>
    <row r="3445" s="4" customFormat="1" ht="12.75"/>
    <row r="3446" s="4" customFormat="1" ht="12.75"/>
    <row r="3447" s="4" customFormat="1" ht="12.75"/>
    <row r="3448" s="4" customFormat="1" ht="12.75"/>
    <row r="3449" s="4" customFormat="1" ht="12.75"/>
    <row r="3450" s="4" customFormat="1" ht="12.75"/>
    <row r="3451" s="4" customFormat="1" ht="12.75"/>
    <row r="3452" s="4" customFormat="1" ht="12.75"/>
    <row r="3453" s="4" customFormat="1" ht="12.75"/>
    <row r="3454" s="4" customFormat="1" ht="12.75"/>
    <row r="3455" s="4" customFormat="1" ht="12.75"/>
    <row r="3456" s="4" customFormat="1" ht="12.75"/>
    <row r="3457" s="4" customFormat="1" ht="12.75"/>
    <row r="3458" s="4" customFormat="1" ht="12.75"/>
    <row r="3459" s="4" customFormat="1" ht="12.75"/>
    <row r="3460" s="4" customFormat="1" ht="12.75"/>
    <row r="3461" s="4" customFormat="1" ht="12.75"/>
    <row r="3462" s="4" customFormat="1" ht="12.75"/>
    <row r="3463" s="4" customFormat="1" ht="12.75"/>
    <row r="3464" s="4" customFormat="1" ht="12.75"/>
    <row r="3465" s="4" customFormat="1" ht="12.75"/>
    <row r="3466" s="4" customFormat="1" ht="12.75"/>
    <row r="3467" s="4" customFormat="1" ht="12.75"/>
    <row r="3468" s="4" customFormat="1" ht="12.75"/>
    <row r="3469" s="4" customFormat="1" ht="12.75"/>
    <row r="3470" s="4" customFormat="1" ht="12.75"/>
    <row r="3471" s="4" customFormat="1" ht="12.75"/>
    <row r="3472" s="4" customFormat="1" ht="12.75"/>
    <row r="3473" s="4" customFormat="1" ht="12.75"/>
    <row r="3474" s="4" customFormat="1" ht="12.75"/>
    <row r="3475" s="4" customFormat="1" ht="12.75"/>
    <row r="3476" s="4" customFormat="1" ht="12.75"/>
    <row r="3477" s="4" customFormat="1" ht="12.75"/>
    <row r="3478" s="4" customFormat="1" ht="12.75"/>
    <row r="3479" s="4" customFormat="1" ht="12.75"/>
    <row r="3480" s="4" customFormat="1" ht="12.75"/>
    <row r="3481" s="4" customFormat="1" ht="12.75"/>
    <row r="3482" s="4" customFormat="1" ht="12.75"/>
    <row r="3483" s="4" customFormat="1" ht="12.75"/>
    <row r="3484" s="4" customFormat="1" ht="12.75"/>
    <row r="3485" s="4" customFormat="1" ht="12.75"/>
    <row r="3486" s="4" customFormat="1" ht="12.75"/>
    <row r="3487" s="4" customFormat="1" ht="12.75"/>
    <row r="3488" s="4" customFormat="1" ht="12.75"/>
    <row r="3489" s="4" customFormat="1" ht="12.75"/>
    <row r="3490" s="4" customFormat="1" ht="12.75"/>
    <row r="3491" s="4" customFormat="1" ht="12.75"/>
    <row r="3492" s="4" customFormat="1" ht="12.75"/>
    <row r="3493" s="4" customFormat="1" ht="12.75"/>
    <row r="3494" s="4" customFormat="1" ht="12.75"/>
    <row r="3495" s="4" customFormat="1" ht="12.75"/>
    <row r="3496" s="4" customFormat="1" ht="12.75"/>
    <row r="3497" s="4" customFormat="1" ht="12.75"/>
    <row r="3498" s="4" customFormat="1" ht="12.75"/>
    <row r="3499" s="4" customFormat="1" ht="12.75"/>
    <row r="3500" s="4" customFormat="1" ht="12.75"/>
    <row r="3501" s="4" customFormat="1" ht="12.75"/>
    <row r="3502" s="4" customFormat="1" ht="12.75"/>
    <row r="3503" s="4" customFormat="1" ht="12.75"/>
    <row r="3504" s="4" customFormat="1" ht="12.75"/>
    <row r="3505" s="4" customFormat="1" ht="12.75"/>
    <row r="3506" s="4" customFormat="1" ht="12.75"/>
    <row r="3507" s="4" customFormat="1" ht="12.75"/>
    <row r="3508" s="4" customFormat="1" ht="12.75"/>
    <row r="3509" s="4" customFormat="1" ht="12.75"/>
    <row r="3510" s="4" customFormat="1" ht="12.75"/>
    <row r="3511" s="4" customFormat="1" ht="12.75"/>
    <row r="3512" s="4" customFormat="1" ht="12.75"/>
    <row r="3513" s="4" customFormat="1" ht="12.75"/>
    <row r="3514" s="4" customFormat="1" ht="12.75"/>
    <row r="3515" s="4" customFormat="1" ht="12.75"/>
    <row r="3516" s="4" customFormat="1" ht="12.75"/>
    <row r="3517" s="4" customFormat="1" ht="12.75"/>
    <row r="3518" s="4" customFormat="1" ht="12.75"/>
    <row r="3519" s="4" customFormat="1" ht="12.75"/>
    <row r="3520" s="4" customFormat="1" ht="12.75"/>
    <row r="3521" s="4" customFormat="1" ht="12.75"/>
    <row r="3522" s="4" customFormat="1" ht="12.75"/>
    <row r="3523" s="4" customFormat="1" ht="12.75"/>
    <row r="3524" s="4" customFormat="1" ht="12.75"/>
    <row r="3525" s="4" customFormat="1" ht="12.75"/>
    <row r="3526" s="4" customFormat="1" ht="12.75"/>
    <row r="3527" s="4" customFormat="1" ht="12.75"/>
    <row r="3528" s="4" customFormat="1" ht="12.75"/>
    <row r="3529" s="4" customFormat="1" ht="12.75"/>
    <row r="3530" s="4" customFormat="1" ht="12.75"/>
    <row r="3531" s="4" customFormat="1" ht="12.75"/>
    <row r="3532" s="4" customFormat="1" ht="12.75"/>
    <row r="3533" s="4" customFormat="1" ht="12.75"/>
    <row r="3534" s="4" customFormat="1" ht="12.75"/>
    <row r="3535" s="4" customFormat="1" ht="12.75"/>
    <row r="3536" s="4" customFormat="1" ht="12.75"/>
    <row r="3537" s="4" customFormat="1" ht="12.75"/>
    <row r="3538" s="4" customFormat="1" ht="12.75"/>
    <row r="3539" s="4" customFormat="1" ht="12.75"/>
    <row r="3540" s="4" customFormat="1" ht="12.75"/>
    <row r="3541" s="4" customFormat="1" ht="12.75"/>
    <row r="3542" s="4" customFormat="1" ht="12.75"/>
    <row r="3543" s="4" customFormat="1" ht="12.75"/>
    <row r="3544" s="4" customFormat="1" ht="12.75"/>
    <row r="3545" s="4" customFormat="1" ht="12.75"/>
    <row r="3546" s="4" customFormat="1" ht="12.75"/>
    <row r="3547" s="4" customFormat="1" ht="12.75"/>
    <row r="3548" s="4" customFormat="1" ht="12.75"/>
    <row r="3549" s="4" customFormat="1" ht="12.75"/>
    <row r="3550" s="4" customFormat="1" ht="12.75"/>
    <row r="3551" s="4" customFormat="1" ht="12.75"/>
    <row r="3552" s="4" customFormat="1" ht="12.75"/>
    <row r="3553" s="4" customFormat="1" ht="12.75"/>
    <row r="3554" s="4" customFormat="1" ht="12.75"/>
    <row r="3555" s="4" customFormat="1" ht="12.75"/>
    <row r="3556" s="4" customFormat="1" ht="12.75"/>
    <row r="3557" s="4" customFormat="1" ht="12.75"/>
    <row r="3558" s="4" customFormat="1" ht="12.75"/>
    <row r="3559" s="4" customFormat="1" ht="12.75"/>
    <row r="3560" s="4" customFormat="1" ht="12.75"/>
    <row r="3561" s="4" customFormat="1" ht="12.75"/>
    <row r="3562" s="4" customFormat="1" ht="12.75"/>
    <row r="3563" s="4" customFormat="1" ht="12.75"/>
    <row r="3564" s="4" customFormat="1" ht="12.75"/>
    <row r="3565" s="4" customFormat="1" ht="12.75"/>
    <row r="3566" s="4" customFormat="1" ht="12.75"/>
    <row r="3567" s="4" customFormat="1" ht="12.75"/>
    <row r="3568" s="4" customFormat="1" ht="12.75"/>
    <row r="3569" s="4" customFormat="1" ht="12.75"/>
    <row r="3570" s="4" customFormat="1" ht="12.75"/>
    <row r="3571" s="4" customFormat="1" ht="12.75"/>
    <row r="3572" s="4" customFormat="1" ht="12.75"/>
    <row r="3573" s="4" customFormat="1" ht="12.75"/>
    <row r="3574" s="4" customFormat="1" ht="12.75"/>
    <row r="3575" s="4" customFormat="1" ht="12.75"/>
    <row r="3576" s="4" customFormat="1" ht="12.75"/>
    <row r="3577" s="4" customFormat="1" ht="12.75"/>
    <row r="3578" s="4" customFormat="1" ht="12.75"/>
    <row r="3579" s="4" customFormat="1" ht="12.75"/>
    <row r="3580" s="4" customFormat="1" ht="12.75"/>
    <row r="3581" s="4" customFormat="1" ht="12.75"/>
    <row r="3582" s="4" customFormat="1" ht="12.75"/>
    <row r="3583" s="4" customFormat="1" ht="12.75"/>
    <row r="3584" s="4" customFormat="1" ht="12.75"/>
    <row r="3585" s="4" customFormat="1" ht="12.75"/>
    <row r="3586" s="4" customFormat="1" ht="12.75"/>
    <row r="3587" s="4" customFormat="1" ht="12.75"/>
    <row r="3588" s="4" customFormat="1" ht="12.75"/>
    <row r="3589" s="4" customFormat="1" ht="12.75"/>
    <row r="3590" s="4" customFormat="1" ht="12.75"/>
    <row r="3591" s="4" customFormat="1" ht="12.75"/>
    <row r="3592" s="4" customFormat="1" ht="12.75"/>
    <row r="3593" s="4" customFormat="1" ht="12.75"/>
    <row r="3594" s="4" customFormat="1" ht="12.75"/>
    <row r="3595" s="4" customFormat="1" ht="12.75"/>
    <row r="3596" s="4" customFormat="1" ht="12.75"/>
    <row r="3597" s="4" customFormat="1" ht="12.75"/>
    <row r="3598" s="4" customFormat="1" ht="12.75"/>
    <row r="3599" s="4" customFormat="1" ht="12.75"/>
    <row r="3600" s="4" customFormat="1" ht="12.75"/>
    <row r="3601" s="4" customFormat="1" ht="12.75"/>
    <row r="3602" s="4" customFormat="1" ht="12.75"/>
    <row r="3603" s="4" customFormat="1" ht="12.75"/>
    <row r="3604" s="4" customFormat="1" ht="12.75"/>
    <row r="3605" s="4" customFormat="1" ht="12.75"/>
    <row r="3606" s="4" customFormat="1" ht="12.75"/>
    <row r="3607" s="4" customFormat="1" ht="12.75"/>
    <row r="3608" s="4" customFormat="1" ht="12.75"/>
    <row r="3609" s="4" customFormat="1" ht="12.75"/>
    <row r="3610" s="4" customFormat="1" ht="12.75"/>
    <row r="3611" s="4" customFormat="1" ht="12.75"/>
    <row r="3612" s="4" customFormat="1" ht="12.75"/>
    <row r="3613" s="4" customFormat="1" ht="12.75"/>
    <row r="3614" s="4" customFormat="1" ht="12.75"/>
    <row r="3615" s="4" customFormat="1" ht="12.75"/>
    <row r="3616" s="4" customFormat="1" ht="12.75"/>
    <row r="3617" s="4" customFormat="1" ht="12.75"/>
    <row r="3618" s="4" customFormat="1" ht="12.75"/>
    <row r="3619" s="4" customFormat="1" ht="12.75"/>
    <row r="3620" s="4" customFormat="1" ht="12.75"/>
    <row r="3621" s="4" customFormat="1" ht="12.75"/>
    <row r="3622" s="4" customFormat="1" ht="12.75"/>
    <row r="3623" s="4" customFormat="1" ht="12.75"/>
    <row r="3624" s="4" customFormat="1" ht="12.75"/>
    <row r="3625" s="4" customFormat="1" ht="12.75"/>
    <row r="3626" s="4" customFormat="1" ht="12.75"/>
    <row r="3627" s="4" customFormat="1" ht="12.75"/>
    <row r="3628" s="4" customFormat="1" ht="12.75"/>
    <row r="3629" s="4" customFormat="1" ht="12.75"/>
    <row r="3630" s="4" customFormat="1" ht="12.75"/>
    <row r="3631" s="4" customFormat="1" ht="12.75"/>
    <row r="3632" s="4" customFormat="1" ht="12.75"/>
    <row r="3633" s="4" customFormat="1" ht="12.75"/>
    <row r="3634" s="4" customFormat="1" ht="12.75"/>
    <row r="3635" s="4" customFormat="1" ht="12.75"/>
    <row r="3636" s="4" customFormat="1" ht="12.75"/>
    <row r="3637" s="4" customFormat="1" ht="12.75"/>
    <row r="3638" s="4" customFormat="1" ht="12.75"/>
    <row r="3639" s="4" customFormat="1" ht="12.75"/>
    <row r="3640" s="4" customFormat="1" ht="12.75"/>
    <row r="3641" s="4" customFormat="1" ht="12.75"/>
    <row r="3642" s="4" customFormat="1" ht="12.75"/>
    <row r="3643" s="4" customFormat="1" ht="12.75"/>
    <row r="3644" s="4" customFormat="1" ht="12.75"/>
    <row r="3645" s="4" customFormat="1" ht="12.75"/>
    <row r="3646" s="4" customFormat="1" ht="12.75"/>
    <row r="3647" s="4" customFormat="1" ht="12.75"/>
    <row r="3648" s="4" customFormat="1" ht="12.75"/>
    <row r="3649" s="4" customFormat="1" ht="12.75"/>
    <row r="3650" s="4" customFormat="1" ht="12.75"/>
    <row r="3651" s="4" customFormat="1" ht="12.75"/>
    <row r="3652" s="4" customFormat="1" ht="12.75"/>
    <row r="3653" s="4" customFormat="1" ht="12.75"/>
    <row r="3654" s="4" customFormat="1" ht="12.75"/>
    <row r="3655" s="4" customFormat="1" ht="12.75"/>
    <row r="3656" s="4" customFormat="1" ht="12.75"/>
    <row r="3657" s="4" customFormat="1" ht="12.75"/>
    <row r="3658" s="4" customFormat="1" ht="12.75"/>
    <row r="3659" s="4" customFormat="1" ht="12.75"/>
    <row r="3660" s="4" customFormat="1" ht="12.75"/>
    <row r="3661" s="4" customFormat="1" ht="12.75"/>
    <row r="3662" s="4" customFormat="1" ht="12.75"/>
    <row r="3663" s="4" customFormat="1" ht="12.75"/>
    <row r="3664" s="4" customFormat="1" ht="12.75"/>
    <row r="3665" s="4" customFormat="1" ht="12.75"/>
    <row r="3666" s="4" customFormat="1" ht="12.75"/>
    <row r="3667" s="4" customFormat="1" ht="12.75"/>
    <row r="3668" s="4" customFormat="1" ht="12.75"/>
    <row r="3669" s="4" customFormat="1" ht="12.75"/>
    <row r="3670" s="4" customFormat="1" ht="12.75"/>
    <row r="3671" s="4" customFormat="1" ht="12.75"/>
    <row r="3672" s="4" customFormat="1" ht="12.75"/>
    <row r="3673" s="4" customFormat="1" ht="12.75"/>
    <row r="3674" s="4" customFormat="1" ht="12.75"/>
    <row r="3675" s="4" customFormat="1" ht="12.75"/>
    <row r="3676" s="4" customFormat="1" ht="12.75"/>
    <row r="3677" s="4" customFormat="1" ht="12.75"/>
    <row r="3678" s="4" customFormat="1" ht="12.75"/>
    <row r="3679" s="4" customFormat="1" ht="12.75"/>
    <row r="3680" s="4" customFormat="1" ht="12.75"/>
    <row r="3681" s="4" customFormat="1" ht="12.75"/>
    <row r="3682" s="4" customFormat="1" ht="12.75"/>
    <row r="3683" s="4" customFormat="1" ht="12.75"/>
    <row r="3684" s="4" customFormat="1" ht="12.75"/>
    <row r="3685" s="4" customFormat="1" ht="12.75"/>
    <row r="3686" s="4" customFormat="1" ht="12.75"/>
    <row r="3687" s="4" customFormat="1" ht="12.75"/>
    <row r="3688" s="4" customFormat="1" ht="12.75"/>
    <row r="3689" s="4" customFormat="1" ht="12.75"/>
    <row r="3690" s="4" customFormat="1" ht="12.75"/>
    <row r="3691" s="4" customFormat="1" ht="12.75"/>
    <row r="3692" s="4" customFormat="1" ht="12.75"/>
    <row r="3693" s="4" customFormat="1" ht="12.75"/>
    <row r="3694" s="4" customFormat="1" ht="12.75"/>
    <row r="3695" s="4" customFormat="1" ht="12.75"/>
    <row r="3696" s="4" customFormat="1" ht="12.75"/>
    <row r="3697" s="4" customFormat="1" ht="12.75"/>
    <row r="3698" s="4" customFormat="1" ht="12.75"/>
    <row r="3699" s="4" customFormat="1" ht="12.75"/>
    <row r="3700" s="4" customFormat="1" ht="12.75"/>
    <row r="3701" s="4" customFormat="1" ht="12.75"/>
    <row r="3702" s="4" customFormat="1" ht="12.75"/>
    <row r="3703" s="4" customFormat="1" ht="12.75"/>
    <row r="3704" s="4" customFormat="1" ht="12.75"/>
    <row r="3705" s="4" customFormat="1" ht="12.75"/>
    <row r="3706" s="4" customFormat="1" ht="12.75"/>
    <row r="3707" s="4" customFormat="1" ht="12.75"/>
    <row r="3708" s="4" customFormat="1" ht="12.75"/>
    <row r="3709" s="4" customFormat="1" ht="12.75"/>
    <row r="3710" s="4" customFormat="1" ht="12.75"/>
    <row r="3711" s="4" customFormat="1" ht="12.75"/>
    <row r="3712" s="4" customFormat="1" ht="12.75"/>
    <row r="3713" s="4" customFormat="1" ht="12.75"/>
    <row r="3714" s="4" customFormat="1" ht="12.75"/>
    <row r="3715" s="4" customFormat="1" ht="12.75"/>
    <row r="3716" s="4" customFormat="1" ht="12.75"/>
    <row r="3717" s="4" customFormat="1" ht="12.75"/>
    <row r="3718" s="4" customFormat="1" ht="12.75"/>
    <row r="3719" s="4" customFormat="1" ht="12.75"/>
    <row r="3720" s="4" customFormat="1" ht="12.75"/>
    <row r="3721" s="4" customFormat="1" ht="12.75"/>
    <row r="3722" s="4" customFormat="1" ht="12.75"/>
    <row r="3723" s="4" customFormat="1" ht="12.75"/>
    <row r="3724" s="4" customFormat="1" ht="12.75"/>
    <row r="3725" s="4" customFormat="1" ht="12.75"/>
    <row r="3726" s="4" customFormat="1" ht="12.75"/>
    <row r="3727" s="4" customFormat="1" ht="12.75"/>
    <row r="3728" s="4" customFormat="1" ht="12.75"/>
    <row r="3729" s="4" customFormat="1" ht="12.75"/>
    <row r="3730" s="4" customFormat="1" ht="12.75"/>
    <row r="3731" s="4" customFormat="1" ht="12.75"/>
    <row r="3732" s="4" customFormat="1" ht="12.75"/>
    <row r="3733" s="4" customFormat="1" ht="12.75"/>
    <row r="3734" s="4" customFormat="1" ht="12.75"/>
    <row r="3735" s="4" customFormat="1" ht="12.75"/>
    <row r="3736" s="4" customFormat="1" ht="12.75"/>
    <row r="3737" s="4" customFormat="1" ht="12.75"/>
    <row r="3738" s="4" customFormat="1" ht="12.75"/>
    <row r="3739" s="4" customFormat="1" ht="12.75"/>
    <row r="3740" s="4" customFormat="1" ht="12.75"/>
    <row r="3741" s="4" customFormat="1" ht="12.75"/>
    <row r="3742" s="4" customFormat="1" ht="12.75"/>
    <row r="3743" s="4" customFormat="1" ht="12.75"/>
    <row r="3744" s="4" customFormat="1" ht="12.75"/>
    <row r="3745" s="4" customFormat="1" ht="12.75"/>
    <row r="3746" s="4" customFormat="1" ht="12.75"/>
    <row r="3747" s="4" customFormat="1" ht="12.75"/>
    <row r="3748" s="4" customFormat="1" ht="12.75"/>
    <row r="3749" s="4" customFormat="1" ht="12.75"/>
    <row r="3750" s="4" customFormat="1" ht="12.75"/>
    <row r="3751" s="4" customFormat="1" ht="12.75"/>
    <row r="3752" s="4" customFormat="1" ht="12.75"/>
    <row r="3753" s="4" customFormat="1" ht="12.75"/>
    <row r="3754" s="4" customFormat="1" ht="12.75"/>
    <row r="3755" s="4" customFormat="1" ht="12.75"/>
    <row r="3756" s="4" customFormat="1" ht="12.75"/>
    <row r="3757" s="4" customFormat="1" ht="12.75"/>
    <row r="3758" s="4" customFormat="1" ht="12.75"/>
    <row r="3759" s="4" customFormat="1" ht="12.75"/>
    <row r="3760" s="4" customFormat="1" ht="12.75"/>
    <row r="3761" s="4" customFormat="1" ht="12.75"/>
    <row r="3762" s="4" customFormat="1" ht="12.75"/>
    <row r="3763" s="4" customFormat="1" ht="12.75"/>
    <row r="3764" s="4" customFormat="1" ht="12.75"/>
    <row r="3765" s="4" customFormat="1" ht="12.75"/>
    <row r="3766" s="4" customFormat="1" ht="12.75"/>
    <row r="3767" s="4" customFormat="1" ht="12.75"/>
    <row r="3768" s="4" customFormat="1" ht="12.75"/>
    <row r="3769" s="4" customFormat="1" ht="12.75"/>
    <row r="3770" s="4" customFormat="1" ht="12.75"/>
    <row r="3771" s="4" customFormat="1" ht="12.75"/>
    <row r="3772" s="4" customFormat="1" ht="12.75"/>
    <row r="3773" s="4" customFormat="1" ht="12.75"/>
    <row r="3774" s="4" customFormat="1" ht="12.75"/>
    <row r="3775" s="4" customFormat="1" ht="12.75"/>
    <row r="3776" s="4" customFormat="1" ht="12.75"/>
    <row r="3777" s="4" customFormat="1" ht="12.75"/>
    <row r="3778" s="4" customFormat="1" ht="12.75"/>
    <row r="3779" s="4" customFormat="1" ht="12.75"/>
    <row r="3780" s="4" customFormat="1" ht="12.75"/>
    <row r="3781" s="4" customFormat="1" ht="12.75"/>
    <row r="3782" s="4" customFormat="1" ht="12.75"/>
    <row r="3783" s="4" customFormat="1" ht="12.75"/>
    <row r="3784" s="4" customFormat="1" ht="12.75"/>
    <row r="3785" s="4" customFormat="1" ht="12.75"/>
    <row r="3786" s="4" customFormat="1" ht="12.75"/>
    <row r="3787" s="4" customFormat="1" ht="12.75"/>
    <row r="3788" s="4" customFormat="1" ht="12.75"/>
    <row r="3789" s="4" customFormat="1" ht="12.75"/>
    <row r="3790" s="4" customFormat="1" ht="12.75"/>
    <row r="3791" s="4" customFormat="1" ht="12.75"/>
    <row r="3792" s="4" customFormat="1" ht="12.75"/>
    <row r="3793" s="4" customFormat="1" ht="12.75"/>
    <row r="3794" s="4" customFormat="1" ht="12.75"/>
    <row r="3795" s="4" customFormat="1" ht="12.75"/>
    <row r="3796" s="4" customFormat="1" ht="12.75"/>
    <row r="3797" s="4" customFormat="1" ht="12.75"/>
    <row r="3798" s="4" customFormat="1" ht="12.75"/>
    <row r="3799" s="4" customFormat="1" ht="12.75"/>
    <row r="3800" s="4" customFormat="1" ht="12.75"/>
    <row r="3801" s="4" customFormat="1" ht="12.75"/>
    <row r="3802" s="4" customFormat="1" ht="12.75"/>
    <row r="3803" s="4" customFormat="1" ht="12.75"/>
    <row r="3804" s="4" customFormat="1" ht="12.75"/>
    <row r="3805" s="4" customFormat="1" ht="12.75"/>
    <row r="3806" s="4" customFormat="1" ht="12.75"/>
    <row r="3807" s="4" customFormat="1" ht="12.75"/>
    <row r="3808" s="4" customFormat="1" ht="12.75"/>
    <row r="3809" s="4" customFormat="1" ht="12.75"/>
    <row r="3810" s="4" customFormat="1" ht="12.75"/>
    <row r="3811" s="4" customFormat="1" ht="12.75"/>
    <row r="3812" s="4" customFormat="1" ht="12.75"/>
    <row r="3813" s="4" customFormat="1" ht="12.75"/>
    <row r="3814" s="4" customFormat="1" ht="12.75"/>
    <row r="3815" s="4" customFormat="1" ht="12.75"/>
    <row r="3816" s="4" customFormat="1" ht="12.75"/>
    <row r="3817" s="4" customFormat="1" ht="12.75"/>
    <row r="3818" s="4" customFormat="1" ht="12.75"/>
    <row r="3819" s="4" customFormat="1" ht="12.75"/>
    <row r="3820" s="4" customFormat="1" ht="12.75"/>
    <row r="3821" s="4" customFormat="1" ht="12.75"/>
    <row r="3822" s="4" customFormat="1" ht="12.75"/>
    <row r="3823" s="4" customFormat="1" ht="12.75"/>
    <row r="3824" s="4" customFormat="1" ht="12.75"/>
    <row r="3825" s="4" customFormat="1" ht="12.75"/>
    <row r="3826" s="4" customFormat="1" ht="12.75"/>
    <row r="3827" s="4" customFormat="1" ht="12.75"/>
    <row r="3828" s="4" customFormat="1" ht="12.75"/>
    <row r="3829" s="4" customFormat="1" ht="12.75"/>
    <row r="3830" s="4" customFormat="1" ht="12.75"/>
    <row r="3831" s="4" customFormat="1" ht="12.75"/>
    <row r="3832" s="4" customFormat="1" ht="12.75"/>
    <row r="3833" s="4" customFormat="1" ht="12.75"/>
    <row r="3834" s="4" customFormat="1" ht="12.75"/>
    <row r="3835" s="4" customFormat="1" ht="12.75"/>
    <row r="3836" s="4" customFormat="1" ht="12.75"/>
    <row r="3837" s="4" customFormat="1" ht="12.75"/>
    <row r="3838" s="4" customFormat="1" ht="12.75"/>
    <row r="3839" s="4" customFormat="1" ht="12.75"/>
    <row r="3840" s="4" customFormat="1" ht="12.75"/>
    <row r="3841" s="4" customFormat="1" ht="12.75"/>
    <row r="3842" s="4" customFormat="1" ht="12.75"/>
    <row r="3843" s="4" customFormat="1" ht="12.75"/>
    <row r="3844" s="4" customFormat="1" ht="12.75"/>
    <row r="3845" s="4" customFormat="1" ht="12.75"/>
    <row r="3846" s="4" customFormat="1" ht="12.75"/>
    <row r="3847" s="4" customFormat="1" ht="12.75"/>
    <row r="3848" s="4" customFormat="1" ht="12.75"/>
    <row r="3849" s="4" customFormat="1" ht="12.75"/>
    <row r="3850" s="4" customFormat="1" ht="12.75"/>
    <row r="3851" s="4" customFormat="1" ht="12.75"/>
    <row r="3852" s="4" customFormat="1" ht="12.75"/>
    <row r="3853" s="4" customFormat="1" ht="12.75"/>
    <row r="3854" s="4" customFormat="1" ht="12.75"/>
    <row r="3855" s="4" customFormat="1" ht="12.75"/>
    <row r="3856" s="4" customFormat="1" ht="12.75"/>
    <row r="3857" s="4" customFormat="1" ht="12.75"/>
    <row r="3858" s="4" customFormat="1" ht="12.75"/>
    <row r="3859" s="4" customFormat="1" ht="12.75"/>
    <row r="3860" s="4" customFormat="1" ht="12.75"/>
    <row r="3861" s="4" customFormat="1" ht="12.75"/>
    <row r="3862" s="4" customFormat="1" ht="12.75"/>
    <row r="3863" s="4" customFormat="1" ht="12.75"/>
    <row r="3864" s="4" customFormat="1" ht="12.75"/>
    <row r="3865" s="4" customFormat="1" ht="12.75"/>
    <row r="3866" s="4" customFormat="1" ht="12.75"/>
    <row r="3867" s="4" customFormat="1" ht="12.75"/>
    <row r="3868" s="4" customFormat="1" ht="12.75"/>
    <row r="3869" s="4" customFormat="1" ht="12.75"/>
    <row r="3870" s="4" customFormat="1" ht="12.75"/>
    <row r="3871" s="4" customFormat="1" ht="12.75"/>
    <row r="3872" s="4" customFormat="1" ht="12.75"/>
    <row r="3873" s="4" customFormat="1" ht="12.75"/>
    <row r="3874" s="4" customFormat="1" ht="12.75"/>
    <row r="3875" s="4" customFormat="1" ht="12.75"/>
    <row r="3876" s="4" customFormat="1" ht="12.75"/>
    <row r="3877" s="4" customFormat="1" ht="12.75"/>
    <row r="3878" s="4" customFormat="1" ht="12.75"/>
    <row r="3879" s="4" customFormat="1" ht="12.75"/>
    <row r="3880" s="4" customFormat="1" ht="12.75"/>
    <row r="3881" s="4" customFormat="1" ht="12.75"/>
    <row r="3882" s="4" customFormat="1" ht="12.75"/>
    <row r="3883" s="4" customFormat="1" ht="12.75"/>
    <row r="3884" s="4" customFormat="1" ht="12.75"/>
    <row r="3885" s="4" customFormat="1" ht="12.75"/>
    <row r="3886" s="4" customFormat="1" ht="12.75"/>
    <row r="3887" s="4" customFormat="1" ht="12.75"/>
    <row r="3888" s="4" customFormat="1" ht="12.75"/>
    <row r="3889" s="4" customFormat="1" ht="12.75"/>
    <row r="3890" s="4" customFormat="1" ht="12.75"/>
    <row r="3891" s="4" customFormat="1" ht="12.75"/>
    <row r="3892" s="4" customFormat="1" ht="12.75"/>
    <row r="3893" s="4" customFormat="1" ht="12.75"/>
    <row r="3894" s="4" customFormat="1" ht="12.75"/>
    <row r="3895" s="4" customFormat="1" ht="12.75"/>
    <row r="3896" s="4" customFormat="1" ht="12.75"/>
    <row r="3897" s="4" customFormat="1" ht="12.75"/>
    <row r="3898" s="4" customFormat="1" ht="12.75"/>
    <row r="3899" s="4" customFormat="1" ht="12.75"/>
    <row r="3900" s="4" customFormat="1" ht="12.75"/>
    <row r="3901" s="4" customFormat="1" ht="12.75"/>
    <row r="3902" s="4" customFormat="1" ht="12.75"/>
    <row r="3903" s="4" customFormat="1" ht="12.75"/>
    <row r="3904" s="4" customFormat="1" ht="12.75"/>
    <row r="3905" s="4" customFormat="1" ht="12.75"/>
    <row r="3906" s="4" customFormat="1" ht="12.75"/>
    <row r="3907" s="4" customFormat="1" ht="12.75"/>
    <row r="3908" s="4" customFormat="1" ht="12.75"/>
    <row r="3909" s="4" customFormat="1" ht="12.75"/>
    <row r="3910" s="4" customFormat="1" ht="12.75"/>
    <row r="3911" s="4" customFormat="1" ht="12.75"/>
    <row r="3912" s="4" customFormat="1" ht="12.75"/>
    <row r="3913" s="4" customFormat="1" ht="12.75"/>
    <row r="3914" s="4" customFormat="1" ht="12.75"/>
    <row r="3915" s="4" customFormat="1" ht="12.75"/>
    <row r="3916" s="4" customFormat="1" ht="12.75"/>
    <row r="3917" s="4" customFormat="1" ht="12.75"/>
    <row r="3918" s="4" customFormat="1" ht="12.75"/>
    <row r="3919" s="4" customFormat="1" ht="12.75"/>
    <row r="3920" s="4" customFormat="1" ht="12.75"/>
    <row r="3921" s="4" customFormat="1" ht="12.75"/>
    <row r="3922" s="4" customFormat="1" ht="12.75"/>
    <row r="3923" s="4" customFormat="1" ht="12.75"/>
    <row r="3924" s="4" customFormat="1" ht="12.75"/>
    <row r="3925" s="4" customFormat="1" ht="12.75"/>
    <row r="3926" s="4" customFormat="1" ht="12.75"/>
    <row r="3927" s="4" customFormat="1" ht="12.75"/>
    <row r="3928" s="4" customFormat="1" ht="12.75"/>
    <row r="3929" s="4" customFormat="1" ht="12.75"/>
    <row r="3930" s="4" customFormat="1" ht="12.75"/>
    <row r="3931" s="4" customFormat="1" ht="12.75"/>
    <row r="3932" s="4" customFormat="1" ht="12.75"/>
    <row r="3933" s="4" customFormat="1" ht="12.75"/>
    <row r="3934" s="4" customFormat="1" ht="12.75"/>
    <row r="3935" s="4" customFormat="1" ht="12.75"/>
    <row r="3936" s="4" customFormat="1" ht="12.75"/>
    <row r="3937" s="4" customFormat="1" ht="12.75"/>
    <row r="3938" s="4" customFormat="1" ht="12.75"/>
    <row r="3939" s="4" customFormat="1" ht="12.75"/>
    <row r="3940" s="4" customFormat="1" ht="12.75"/>
    <row r="3941" s="4" customFormat="1" ht="12.75"/>
    <row r="3942" s="4" customFormat="1" ht="12.75"/>
    <row r="3943" s="4" customFormat="1" ht="12.75"/>
    <row r="3944" s="4" customFormat="1" ht="12.75"/>
    <row r="3945" s="4" customFormat="1" ht="12.75"/>
    <row r="3946" s="4" customFormat="1" ht="12.75"/>
    <row r="3947" s="4" customFormat="1" ht="12.75"/>
    <row r="3948" s="4" customFormat="1" ht="12.75"/>
    <row r="3949" s="4" customFormat="1" ht="12.75"/>
    <row r="3950" s="4" customFormat="1" ht="12.75"/>
    <row r="3951" s="4" customFormat="1" ht="12.75"/>
    <row r="3952" s="4" customFormat="1" ht="12.75"/>
    <row r="3953" s="4" customFormat="1" ht="12.75"/>
    <row r="3954" s="4" customFormat="1" ht="12.75"/>
    <row r="3955" s="4" customFormat="1" ht="12.75"/>
    <row r="3956" s="4" customFormat="1" ht="12.75"/>
    <row r="3957" s="4" customFormat="1" ht="12.75"/>
    <row r="3958" s="4" customFormat="1" ht="12.75"/>
    <row r="3959" s="4" customFormat="1" ht="12.75"/>
    <row r="3960" s="4" customFormat="1" ht="12.75"/>
    <row r="3961" s="4" customFormat="1" ht="12.75"/>
    <row r="3962" s="4" customFormat="1" ht="12.75"/>
    <row r="3963" s="4" customFormat="1" ht="12.75"/>
    <row r="3964" s="4" customFormat="1" ht="12.75"/>
    <row r="3965" s="4" customFormat="1" ht="12.75"/>
    <row r="3966" s="4" customFormat="1" ht="12.75"/>
    <row r="3967" s="4" customFormat="1" ht="12.75"/>
    <row r="3968" s="4" customFormat="1" ht="12.75"/>
    <row r="3969" s="4" customFormat="1" ht="12.75"/>
    <row r="3970" s="4" customFormat="1" ht="12.75"/>
    <row r="3971" s="4" customFormat="1" ht="12.75"/>
    <row r="3972" s="4" customFormat="1" ht="12.75"/>
    <row r="3973" s="4" customFormat="1" ht="12.75"/>
    <row r="3974" s="4" customFormat="1" ht="12.75"/>
    <row r="3975" s="4" customFormat="1" ht="12.75"/>
    <row r="3976" s="4" customFormat="1" ht="12.75"/>
    <row r="3977" s="4" customFormat="1" ht="12.75"/>
    <row r="3978" s="4" customFormat="1" ht="12.75"/>
    <row r="3979" s="4" customFormat="1" ht="12.75"/>
    <row r="3980" s="4" customFormat="1" ht="12.75"/>
    <row r="3981" s="4" customFormat="1" ht="12.75"/>
    <row r="3982" s="4" customFormat="1" ht="12.75"/>
    <row r="3983" s="4" customFormat="1" ht="12.75"/>
    <row r="3984" s="4" customFormat="1" ht="12.75"/>
    <row r="3985" s="4" customFormat="1" ht="12.75"/>
    <row r="3986" s="4" customFormat="1" ht="12.75"/>
    <row r="3987" s="4" customFormat="1" ht="12.75"/>
    <row r="3988" s="4" customFormat="1" ht="12.75"/>
    <row r="3989" s="4" customFormat="1" ht="12.75"/>
    <row r="3990" s="4" customFormat="1" ht="12.75"/>
    <row r="3991" s="4" customFormat="1" ht="12.75"/>
    <row r="3992" s="4" customFormat="1" ht="12.75"/>
    <row r="3993" s="4" customFormat="1" ht="12.75"/>
    <row r="3994" s="4" customFormat="1" ht="12.75"/>
    <row r="3995" s="4" customFormat="1" ht="12.75"/>
    <row r="3996" s="4" customFormat="1" ht="12.75"/>
    <row r="3997" s="4" customFormat="1" ht="12.75"/>
    <row r="3998" s="4" customFormat="1" ht="12.75"/>
    <row r="3999" s="4" customFormat="1" ht="12.75"/>
    <row r="4000" s="4" customFormat="1" ht="12.75"/>
    <row r="4001" s="4" customFormat="1" ht="12.75"/>
    <row r="4002" s="4" customFormat="1" ht="12.75"/>
    <row r="4003" s="4" customFormat="1" ht="12.75"/>
    <row r="4004" s="4" customFormat="1" ht="12.75"/>
    <row r="4005" s="4" customFormat="1" ht="12.75"/>
    <row r="4006" s="4" customFormat="1" ht="12.75"/>
    <row r="4007" s="4" customFormat="1" ht="12.75"/>
    <row r="4008" s="4" customFormat="1" ht="12.75"/>
    <row r="4009" s="4" customFormat="1" ht="12.75"/>
    <row r="4010" s="4" customFormat="1" ht="12.75"/>
    <row r="4011" s="4" customFormat="1" ht="12.75"/>
    <row r="4012" s="4" customFormat="1" ht="12.75"/>
    <row r="4013" s="4" customFormat="1" ht="12.75"/>
    <row r="4014" s="4" customFormat="1" ht="12.75"/>
    <row r="4015" s="4" customFormat="1" ht="12.75"/>
    <row r="4016" s="4" customFormat="1" ht="12.75"/>
    <row r="4017" s="4" customFormat="1" ht="12.75"/>
    <row r="4018" s="4" customFormat="1" ht="12.75"/>
    <row r="4019" s="4" customFormat="1" ht="12.75"/>
    <row r="4020" s="4" customFormat="1" ht="12.75"/>
    <row r="4021" s="4" customFormat="1" ht="12.75"/>
    <row r="4022" s="4" customFormat="1" ht="12.75"/>
    <row r="4023" s="4" customFormat="1" ht="12.75"/>
    <row r="4024" s="4" customFormat="1" ht="12.75"/>
    <row r="4025" s="4" customFormat="1" ht="12.75"/>
    <row r="4026" s="4" customFormat="1" ht="12.75"/>
    <row r="4027" s="4" customFormat="1" ht="12.75"/>
    <row r="4028" s="4" customFormat="1" ht="12.75"/>
    <row r="4029" s="4" customFormat="1" ht="12.75"/>
    <row r="4030" s="4" customFormat="1" ht="12.75"/>
    <row r="4031" s="4" customFormat="1" ht="12.75"/>
    <row r="4032" s="4" customFormat="1" ht="12.75"/>
    <row r="4033" s="4" customFormat="1" ht="12.75"/>
    <row r="4034" s="4" customFormat="1" ht="12.75"/>
    <row r="4035" s="4" customFormat="1" ht="12.75"/>
    <row r="4036" s="4" customFormat="1" ht="12.75"/>
    <row r="4037" s="4" customFormat="1" ht="12.75"/>
    <row r="4038" s="4" customFormat="1" ht="12.75"/>
    <row r="4039" s="4" customFormat="1" ht="12.75"/>
    <row r="4040" s="4" customFormat="1" ht="12.75"/>
    <row r="4041" s="4" customFormat="1" ht="12.75"/>
    <row r="4042" s="4" customFormat="1" ht="12.75"/>
    <row r="4043" s="4" customFormat="1" ht="12.75"/>
    <row r="4044" s="4" customFormat="1" ht="12.75"/>
    <row r="4045" s="4" customFormat="1" ht="12.75"/>
    <row r="4046" s="4" customFormat="1" ht="12.75"/>
    <row r="4047" s="4" customFormat="1" ht="12.75"/>
    <row r="4048" s="4" customFormat="1" ht="12.75"/>
    <row r="4049" s="4" customFormat="1" ht="12.75"/>
    <row r="4050" s="4" customFormat="1" ht="12.75"/>
    <row r="4051" s="4" customFormat="1" ht="12.75"/>
    <row r="4052" s="4" customFormat="1" ht="12.75"/>
    <row r="4053" s="4" customFormat="1" ht="12.75"/>
    <row r="4054" s="4" customFormat="1" ht="12.75"/>
    <row r="4055" s="4" customFormat="1" ht="12.75"/>
    <row r="4056" s="4" customFormat="1" ht="12.75"/>
    <row r="4057" s="4" customFormat="1" ht="12.75"/>
    <row r="4058" s="4" customFormat="1" ht="12.75"/>
    <row r="4059" s="4" customFormat="1" ht="12.75"/>
    <row r="4060" s="4" customFormat="1" ht="12.75"/>
    <row r="4061" s="4" customFormat="1" ht="12.75"/>
    <row r="4062" s="4" customFormat="1" ht="12.75"/>
    <row r="4063" s="4" customFormat="1" ht="12.75"/>
    <row r="4064" s="4" customFormat="1" ht="12.75"/>
    <row r="4065" s="4" customFormat="1" ht="12.75"/>
    <row r="4066" s="4" customFormat="1" ht="12.75"/>
    <row r="4067" s="4" customFormat="1" ht="12.75"/>
    <row r="4068" s="4" customFormat="1" ht="12.75"/>
    <row r="4069" s="4" customFormat="1" ht="12.75"/>
    <row r="4070" s="4" customFormat="1" ht="12.75"/>
    <row r="4071" s="4" customFormat="1" ht="12.75"/>
    <row r="4072" s="4" customFormat="1" ht="12.75"/>
    <row r="4073" s="4" customFormat="1" ht="12.75"/>
    <row r="4074" s="4" customFormat="1" ht="12.75"/>
    <row r="4075" s="4" customFormat="1" ht="12.75"/>
    <row r="4076" s="4" customFormat="1" ht="12.75"/>
    <row r="4077" s="4" customFormat="1" ht="12.75"/>
    <row r="4078" s="4" customFormat="1" ht="12.75"/>
    <row r="4079" s="4" customFormat="1" ht="12.75"/>
    <row r="4080" s="4" customFormat="1" ht="12.75"/>
    <row r="4081" s="4" customFormat="1" ht="12.75"/>
    <row r="4082" s="4" customFormat="1" ht="12.75"/>
    <row r="4083" s="4" customFormat="1" ht="12.75"/>
    <row r="4084" s="4" customFormat="1" ht="12.75"/>
    <row r="4085" s="4" customFormat="1" ht="12.75"/>
    <row r="4086" s="4" customFormat="1" ht="12.75"/>
    <row r="4087" s="4" customFormat="1" ht="12.75"/>
    <row r="4088" s="4" customFormat="1" ht="12.75"/>
    <row r="4089" s="4" customFormat="1" ht="12.75"/>
    <row r="4090" s="4" customFormat="1" ht="12.75"/>
    <row r="4091" s="4" customFormat="1" ht="12.75"/>
    <row r="4092" s="4" customFormat="1" ht="12.75"/>
    <row r="4093" s="4" customFormat="1" ht="12.75"/>
    <row r="4094" s="4" customFormat="1" ht="12.75"/>
    <row r="4095" s="4" customFormat="1" ht="12.75"/>
    <row r="4096" s="4" customFormat="1" ht="12.75"/>
    <row r="4097" s="4" customFormat="1" ht="12.75"/>
    <row r="4098" s="4" customFormat="1" ht="12.75"/>
    <row r="4099" s="4" customFormat="1" ht="12.75"/>
    <row r="4100" s="4" customFormat="1" ht="12.75"/>
    <row r="4101" s="4" customFormat="1" ht="12.75"/>
    <row r="4102" s="4" customFormat="1" ht="12.75"/>
    <row r="4103" s="4" customFormat="1" ht="12.75"/>
    <row r="4104" s="4" customFormat="1" ht="12.75"/>
    <row r="4105" s="4" customFormat="1" ht="12.75"/>
    <row r="4106" s="4" customFormat="1" ht="12.75"/>
    <row r="4107" s="4" customFormat="1" ht="12.75"/>
    <row r="4108" s="4" customFormat="1" ht="12.75"/>
    <row r="4109" s="4" customFormat="1" ht="12.75"/>
    <row r="4110" s="4" customFormat="1" ht="12.75"/>
    <row r="4111" s="4" customFormat="1" ht="12.75"/>
    <row r="4112" s="4" customFormat="1" ht="12.75"/>
    <row r="4113" s="4" customFormat="1" ht="12.75"/>
    <row r="4114" s="4" customFormat="1" ht="12.75"/>
    <row r="4115" s="4" customFormat="1" ht="12.75"/>
    <row r="4116" s="4" customFormat="1" ht="12.75"/>
    <row r="4117" s="4" customFormat="1" ht="12.75"/>
    <row r="4118" s="4" customFormat="1" ht="12.75"/>
    <row r="4119" s="4" customFormat="1" ht="12.75"/>
    <row r="4120" s="4" customFormat="1" ht="12.75"/>
    <row r="4121" s="4" customFormat="1" ht="12.75"/>
    <row r="4122" s="4" customFormat="1" ht="12.75"/>
    <row r="4123" s="4" customFormat="1" ht="12.75"/>
    <row r="4124" s="4" customFormat="1" ht="12.75"/>
    <row r="4125" s="4" customFormat="1" ht="12.75"/>
    <row r="4126" s="4" customFormat="1" ht="12.75"/>
    <row r="4127" s="4" customFormat="1" ht="12.75"/>
    <row r="4128" s="4" customFormat="1" ht="12.75"/>
    <row r="4129" s="4" customFormat="1" ht="12.75"/>
    <row r="4130" s="4" customFormat="1" ht="12.75"/>
    <row r="4131" s="4" customFormat="1" ht="12.75"/>
    <row r="4132" s="4" customFormat="1" ht="12.75"/>
    <row r="4133" s="4" customFormat="1" ht="12.75"/>
    <row r="4134" s="4" customFormat="1" ht="12.75"/>
    <row r="4135" s="4" customFormat="1" ht="12.75"/>
    <row r="4136" s="4" customFormat="1" ht="12.75"/>
    <row r="4137" s="4" customFormat="1" ht="12.75"/>
    <row r="4138" s="4" customFormat="1" ht="12.75"/>
    <row r="4139" s="4" customFormat="1" ht="12.75"/>
    <row r="4140" s="4" customFormat="1" ht="12.75"/>
    <row r="4141" s="4" customFormat="1" ht="12.75"/>
    <row r="4142" s="4" customFormat="1" ht="12.75"/>
    <row r="4143" s="4" customFormat="1" ht="12.75"/>
    <row r="4144" s="4" customFormat="1" ht="12.75"/>
    <row r="4145" s="4" customFormat="1" ht="12.75"/>
    <row r="4146" s="4" customFormat="1" ht="12.75"/>
    <row r="4147" s="4" customFormat="1" ht="12.75"/>
    <row r="4148" s="4" customFormat="1" ht="12.75"/>
    <row r="4149" s="4" customFormat="1" ht="12.75"/>
    <row r="4150" s="4" customFormat="1" ht="12.75"/>
    <row r="4151" s="4" customFormat="1" ht="12.75"/>
    <row r="4152" s="4" customFormat="1" ht="12.75"/>
    <row r="4153" s="4" customFormat="1" ht="12.75"/>
    <row r="4154" s="4" customFormat="1" ht="12.75"/>
    <row r="4155" s="4" customFormat="1" ht="12.75"/>
    <row r="4156" s="4" customFormat="1" ht="12.75"/>
    <row r="4157" s="4" customFormat="1" ht="12.75"/>
    <row r="4158" s="4" customFormat="1" ht="12.75"/>
    <row r="4159" s="4" customFormat="1" ht="12.75"/>
    <row r="4160" s="4" customFormat="1" ht="12.75"/>
    <row r="4161" s="4" customFormat="1" ht="12.75"/>
    <row r="4162" s="4" customFormat="1" ht="12.75"/>
    <row r="4163" s="4" customFormat="1" ht="12.75"/>
    <row r="4164" s="4" customFormat="1" ht="12.75"/>
    <row r="4165" s="4" customFormat="1" ht="12.75"/>
    <row r="4166" s="4" customFormat="1" ht="12.75"/>
    <row r="4167" s="4" customFormat="1" ht="12.75"/>
    <row r="4168" s="4" customFormat="1" ht="12.75"/>
    <row r="4169" s="4" customFormat="1" ht="12.75"/>
    <row r="4170" s="4" customFormat="1" ht="12.75"/>
    <row r="4171" s="4" customFormat="1" ht="12.75"/>
    <row r="4172" s="4" customFormat="1" ht="12.75"/>
    <row r="4173" s="4" customFormat="1" ht="12.75"/>
    <row r="4174" s="4" customFormat="1" ht="12.75"/>
    <row r="4175" s="4" customFormat="1" ht="12.75"/>
    <row r="4176" s="4" customFormat="1" ht="12.75"/>
    <row r="4177" s="4" customFormat="1" ht="12.75"/>
    <row r="4178" s="4" customFormat="1" ht="12.75"/>
    <row r="4179" s="4" customFormat="1" ht="12.75"/>
    <row r="4180" s="4" customFormat="1" ht="12.75"/>
    <row r="4181" s="4" customFormat="1" ht="12.75"/>
    <row r="4182" s="4" customFormat="1" ht="12.75"/>
    <row r="4183" s="4" customFormat="1" ht="12.75"/>
    <row r="4184" s="4" customFormat="1" ht="12.75"/>
    <row r="4185" s="4" customFormat="1" ht="12.75"/>
    <row r="4186" s="4" customFormat="1" ht="12.75"/>
    <row r="4187" s="4" customFormat="1" ht="12.75"/>
    <row r="4188" s="4" customFormat="1" ht="12.75"/>
    <row r="4189" s="4" customFormat="1" ht="12.75"/>
    <row r="4190" s="4" customFormat="1" ht="12.75"/>
    <row r="4191" s="4" customFormat="1" ht="12.75"/>
    <row r="4192" s="4" customFormat="1" ht="12.75"/>
    <row r="4193" s="4" customFormat="1" ht="12.75"/>
    <row r="4194" s="4" customFormat="1" ht="12.75"/>
    <row r="4195" s="4" customFormat="1" ht="12.75"/>
    <row r="4196" s="4" customFormat="1" ht="12.75"/>
    <row r="4197" s="4" customFormat="1" ht="12.75"/>
    <row r="4198" s="4" customFormat="1" ht="12.75"/>
    <row r="4199" s="4" customFormat="1" ht="12.75"/>
    <row r="4200" s="4" customFormat="1" ht="12.75"/>
    <row r="4201" s="4" customFormat="1" ht="12.75"/>
    <row r="4202" s="4" customFormat="1" ht="12.75"/>
    <row r="4203" s="4" customFormat="1" ht="12.75"/>
    <row r="4204" s="4" customFormat="1" ht="12.75"/>
    <row r="4205" s="4" customFormat="1" ht="12.75"/>
    <row r="4206" s="4" customFormat="1" ht="12.75"/>
    <row r="4207" s="4" customFormat="1" ht="12.75"/>
    <row r="4208" s="4" customFormat="1" ht="12.75"/>
    <row r="4209" s="4" customFormat="1" ht="12.75"/>
    <row r="4210" s="4" customFormat="1" ht="12.75"/>
    <row r="4211" s="4" customFormat="1" ht="12.75"/>
    <row r="4212" s="4" customFormat="1" ht="12.75"/>
    <row r="4213" s="4" customFormat="1" ht="12.75"/>
    <row r="4214" s="4" customFormat="1" ht="12.75"/>
    <row r="4215" s="4" customFormat="1" ht="12.75"/>
    <row r="4216" s="4" customFormat="1" ht="12.75"/>
    <row r="4217" s="4" customFormat="1" ht="12.75"/>
    <row r="4218" s="4" customFormat="1" ht="12.75"/>
    <row r="4219" s="4" customFormat="1" ht="12.75"/>
    <row r="4220" s="4" customFormat="1" ht="12.75"/>
    <row r="4221" s="4" customFormat="1" ht="12.75"/>
    <row r="4222" s="4" customFormat="1" ht="12.75"/>
    <row r="4223" s="4" customFormat="1" ht="12.75"/>
    <row r="4224" s="4" customFormat="1" ht="12.75"/>
    <row r="4225" s="4" customFormat="1" ht="12.75"/>
    <row r="4226" s="4" customFormat="1" ht="12.75"/>
    <row r="4227" s="4" customFormat="1" ht="12.75"/>
    <row r="4228" s="4" customFormat="1" ht="12.75"/>
    <row r="4229" s="4" customFormat="1" ht="12.75"/>
    <row r="4230" s="4" customFormat="1" ht="12.75"/>
    <row r="4231" s="4" customFormat="1" ht="12.75"/>
    <row r="4232" s="4" customFormat="1" ht="12.75"/>
    <row r="4233" s="4" customFormat="1" ht="12.75"/>
    <row r="4234" s="4" customFormat="1" ht="12.75"/>
    <row r="4235" s="4" customFormat="1" ht="12.75"/>
    <row r="4236" s="4" customFormat="1" ht="12.75"/>
    <row r="4237" s="4" customFormat="1" ht="12.75"/>
    <row r="4238" s="4" customFormat="1" ht="12.75"/>
    <row r="4239" s="4" customFormat="1" ht="12.75"/>
    <row r="4240" s="4" customFormat="1" ht="12.75"/>
    <row r="4241" s="4" customFormat="1" ht="12.75"/>
    <row r="4242" s="4" customFormat="1" ht="12.75"/>
    <row r="4243" s="4" customFormat="1" ht="12.75"/>
    <row r="4244" s="4" customFormat="1" ht="12.75"/>
    <row r="4245" s="4" customFormat="1" ht="12.75"/>
    <row r="4246" s="4" customFormat="1" ht="12.75"/>
    <row r="4247" s="4" customFormat="1" ht="12.75"/>
    <row r="4248" s="4" customFormat="1" ht="12.75"/>
    <row r="4249" s="4" customFormat="1" ht="12.75"/>
    <row r="4250" s="4" customFormat="1" ht="12.75"/>
    <row r="4251" s="4" customFormat="1" ht="12.75"/>
    <row r="4252" s="4" customFormat="1" ht="12.75"/>
    <row r="4253" s="4" customFormat="1" ht="12.75"/>
    <row r="4254" s="4" customFormat="1" ht="12.75"/>
    <row r="4255" s="4" customFormat="1" ht="12.75"/>
    <row r="4256" s="4" customFormat="1" ht="12.75"/>
    <row r="4257" s="4" customFormat="1" ht="12.75"/>
    <row r="4258" s="4" customFormat="1" ht="12.75"/>
    <row r="4259" s="4" customFormat="1" ht="12.75"/>
    <row r="4260" s="4" customFormat="1" ht="12.75"/>
    <row r="4261" s="4" customFormat="1" ht="12.75"/>
    <row r="4262" s="4" customFormat="1" ht="12.75"/>
    <row r="4263" s="4" customFormat="1" ht="12.75"/>
    <row r="4264" s="4" customFormat="1" ht="12.75"/>
    <row r="4265" s="4" customFormat="1" ht="12.75"/>
    <row r="4266" s="4" customFormat="1" ht="12.75"/>
    <row r="4267" s="4" customFormat="1" ht="12.75"/>
    <row r="4268" s="4" customFormat="1" ht="12.75"/>
    <row r="4269" s="4" customFormat="1" ht="12.75"/>
    <row r="4270" s="4" customFormat="1" ht="12.75"/>
    <row r="4271" s="4" customFormat="1" ht="12.75"/>
    <row r="4272" s="4" customFormat="1" ht="12.75"/>
    <row r="4273" s="4" customFormat="1" ht="12.75"/>
    <row r="4274" s="4" customFormat="1" ht="12.75"/>
    <row r="4275" s="4" customFormat="1" ht="12.75"/>
    <row r="4276" s="4" customFormat="1" ht="12.75"/>
    <row r="4277" s="4" customFormat="1" ht="12.75"/>
    <row r="4278" s="4" customFormat="1" ht="12.75"/>
    <row r="4279" s="4" customFormat="1" ht="12.75"/>
    <row r="4280" s="4" customFormat="1" ht="12.75"/>
    <row r="4281" s="4" customFormat="1" ht="12.75"/>
    <row r="4282" s="4" customFormat="1" ht="12.75"/>
    <row r="4283" s="4" customFormat="1" ht="12.75"/>
    <row r="4284" s="4" customFormat="1" ht="12.75"/>
    <row r="4285" s="4" customFormat="1" ht="12.75"/>
    <row r="4286" s="4" customFormat="1" ht="12.75"/>
    <row r="4287" s="4" customFormat="1" ht="12.75"/>
    <row r="4288" s="4" customFormat="1" ht="12.75"/>
    <row r="4289" s="4" customFormat="1" ht="12.75"/>
    <row r="4290" s="4" customFormat="1" ht="12.75"/>
    <row r="4291" s="4" customFormat="1" ht="12.75"/>
    <row r="4292" s="4" customFormat="1" ht="12.75"/>
    <row r="4293" s="4" customFormat="1" ht="12.75"/>
    <row r="4294" s="4" customFormat="1" ht="12.75"/>
    <row r="4295" s="4" customFormat="1" ht="12.75"/>
    <row r="4296" s="4" customFormat="1" ht="12.75"/>
    <row r="4297" s="4" customFormat="1" ht="12.75"/>
    <row r="4298" s="4" customFormat="1" ht="12.75"/>
    <row r="4299" s="4" customFormat="1" ht="12.75"/>
    <row r="4300" s="4" customFormat="1" ht="12.75"/>
    <row r="4301" s="4" customFormat="1" ht="12.75"/>
    <row r="4302" s="4" customFormat="1" ht="12.75"/>
    <row r="4303" s="4" customFormat="1" ht="12.75"/>
    <row r="4304" s="4" customFormat="1" ht="12.75"/>
    <row r="4305" s="4" customFormat="1" ht="12.75"/>
    <row r="4306" s="4" customFormat="1" ht="12.75"/>
    <row r="4307" s="4" customFormat="1" ht="12.75"/>
    <row r="4308" s="4" customFormat="1" ht="12.75"/>
    <row r="4309" s="4" customFormat="1" ht="12.75"/>
    <row r="4310" s="4" customFormat="1" ht="12.75"/>
    <row r="4311" s="4" customFormat="1" ht="12.75"/>
    <row r="4312" s="4" customFormat="1" ht="12.75"/>
    <row r="4313" s="4" customFormat="1" ht="12.75"/>
    <row r="4314" s="4" customFormat="1" ht="12.75"/>
    <row r="4315" s="4" customFormat="1" ht="12.75"/>
    <row r="4316" s="4" customFormat="1" ht="12.75"/>
    <row r="4317" s="4" customFormat="1" ht="12.75"/>
    <row r="4318" s="4" customFormat="1" ht="12.75"/>
    <row r="4319" s="4" customFormat="1" ht="12.75"/>
    <row r="4320" s="4" customFormat="1" ht="12.75"/>
    <row r="4321" s="4" customFormat="1" ht="12.75"/>
    <row r="4322" s="4" customFormat="1" ht="12.75"/>
    <row r="4323" s="4" customFormat="1" ht="12.75"/>
    <row r="4324" s="4" customFormat="1" ht="12.75"/>
    <row r="4325" s="4" customFormat="1" ht="12.75"/>
    <row r="4326" s="4" customFormat="1" ht="12.75"/>
    <row r="4327" s="4" customFormat="1" ht="12.75"/>
    <row r="4328" s="4" customFormat="1" ht="12.75"/>
    <row r="4329" s="4" customFormat="1" ht="12.75"/>
    <row r="4330" s="4" customFormat="1" ht="12.75"/>
    <row r="4331" s="4" customFormat="1" ht="12.75"/>
    <row r="4332" s="4" customFormat="1" ht="12.75"/>
    <row r="4333" s="4" customFormat="1" ht="12.75"/>
    <row r="4334" s="4" customFormat="1" ht="12.75"/>
    <row r="4335" s="4" customFormat="1" ht="12.75"/>
    <row r="4336" s="4" customFormat="1" ht="12.75"/>
    <row r="4337" s="4" customFormat="1" ht="12.75"/>
    <row r="4338" s="4" customFormat="1" ht="12.75"/>
    <row r="4339" s="4" customFormat="1" ht="12.75"/>
    <row r="4340" s="4" customFormat="1" ht="12.75"/>
    <row r="4341" s="4" customFormat="1" ht="12.75"/>
    <row r="4342" s="4" customFormat="1" ht="12.75"/>
    <row r="4343" s="4" customFormat="1" ht="12.75"/>
    <row r="4344" s="4" customFormat="1" ht="12.75"/>
    <row r="4345" s="4" customFormat="1" ht="12.75"/>
    <row r="4346" s="4" customFormat="1" ht="12.75"/>
    <row r="4347" s="4" customFormat="1" ht="12.75"/>
    <row r="4348" s="4" customFormat="1" ht="12.75"/>
    <row r="4349" s="4" customFormat="1" ht="12.75"/>
    <row r="4350" s="4" customFormat="1" ht="12.75"/>
    <row r="4351" s="4" customFormat="1" ht="12.75"/>
    <row r="4352" s="4" customFormat="1" ht="12.75"/>
    <row r="4353" s="4" customFormat="1" ht="12.75"/>
    <row r="4354" s="4" customFormat="1" ht="12.75"/>
    <row r="4355" s="4" customFormat="1" ht="12.75"/>
    <row r="4356" s="4" customFormat="1" ht="12.75"/>
    <row r="4357" s="4" customFormat="1" ht="12.75"/>
    <row r="4358" s="4" customFormat="1" ht="12.75"/>
    <row r="4359" s="4" customFormat="1" ht="12.75"/>
    <row r="4360" s="4" customFormat="1" ht="12.75"/>
    <row r="4361" s="4" customFormat="1" ht="12.75"/>
    <row r="4362" s="4" customFormat="1" ht="12.75"/>
    <row r="4363" s="4" customFormat="1" ht="12.75"/>
    <row r="4364" s="4" customFormat="1" ht="12.75"/>
    <row r="4365" s="4" customFormat="1" ht="12.75"/>
    <row r="4366" s="4" customFormat="1" ht="12.75"/>
    <row r="4367" s="4" customFormat="1" ht="12.75"/>
    <row r="4368" s="4" customFormat="1" ht="12.75"/>
    <row r="4369" s="4" customFormat="1" ht="12.75"/>
    <row r="4370" s="4" customFormat="1" ht="12.75"/>
    <row r="4371" s="4" customFormat="1" ht="12.75"/>
    <row r="4372" s="4" customFormat="1" ht="12.75"/>
    <row r="4373" s="4" customFormat="1" ht="12.75"/>
    <row r="4374" s="4" customFormat="1" ht="12.75"/>
    <row r="4375" s="4" customFormat="1" ht="12.75"/>
    <row r="4376" s="4" customFormat="1" ht="12.75"/>
    <row r="4377" s="4" customFormat="1" ht="12.75"/>
    <row r="4378" s="4" customFormat="1" ht="12.75"/>
    <row r="4379" s="4" customFormat="1" ht="12.75"/>
    <row r="4380" s="4" customFormat="1" ht="12.75"/>
    <row r="4381" s="4" customFormat="1" ht="12.75"/>
    <row r="4382" s="4" customFormat="1" ht="12.75"/>
    <row r="4383" s="4" customFormat="1" ht="12.75"/>
    <row r="4384" s="4" customFormat="1" ht="12.75"/>
    <row r="4385" s="4" customFormat="1" ht="12.75"/>
    <row r="4386" s="4" customFormat="1" ht="12.75"/>
    <row r="4387" s="4" customFormat="1" ht="12.75"/>
    <row r="4388" s="4" customFormat="1" ht="12.75"/>
    <row r="4389" s="4" customFormat="1" ht="12.75"/>
    <row r="4390" s="4" customFormat="1" ht="12.75"/>
    <row r="4391" s="4" customFormat="1" ht="12.75"/>
    <row r="4392" s="4" customFormat="1" ht="12.75"/>
    <row r="4393" s="4" customFormat="1" ht="12.75"/>
    <row r="4394" s="4" customFormat="1" ht="12.75"/>
    <row r="4395" s="4" customFormat="1" ht="12.75"/>
    <row r="4396" s="4" customFormat="1" ht="12.75"/>
    <row r="4397" s="4" customFormat="1" ht="12.75"/>
    <row r="4398" s="4" customFormat="1" ht="12.75"/>
    <row r="4399" s="4" customFormat="1" ht="12.75"/>
    <row r="4400" s="4" customFormat="1" ht="12.75"/>
    <row r="4401" s="4" customFormat="1" ht="12.75"/>
    <row r="4402" s="4" customFormat="1" ht="12.75"/>
    <row r="4403" s="4" customFormat="1" ht="12.75"/>
    <row r="4404" s="4" customFormat="1" ht="12.75"/>
    <row r="4405" s="4" customFormat="1" ht="12.75"/>
    <row r="4406" s="4" customFormat="1" ht="12.75"/>
    <row r="4407" s="4" customFormat="1" ht="12.75"/>
    <row r="4408" s="4" customFormat="1" ht="12.75"/>
    <row r="4409" s="4" customFormat="1" ht="12.75"/>
    <row r="4410" s="4" customFormat="1" ht="12.75"/>
    <row r="4411" s="4" customFormat="1" ht="12.75"/>
    <row r="4412" s="4" customFormat="1" ht="12.75"/>
    <row r="4413" s="4" customFormat="1" ht="12.75"/>
    <row r="4414" s="4" customFormat="1" ht="12.75"/>
    <row r="4415" s="4" customFormat="1" ht="12.75"/>
    <row r="4416" s="4" customFormat="1" ht="12.75"/>
    <row r="4417" s="4" customFormat="1" ht="12.75"/>
    <row r="4418" s="4" customFormat="1" ht="12.75"/>
    <row r="4419" s="4" customFormat="1" ht="12.75"/>
    <row r="4420" s="4" customFormat="1" ht="12.75"/>
    <row r="4421" s="4" customFormat="1" ht="12.75"/>
    <row r="4422" s="4" customFormat="1" ht="12.75"/>
    <row r="4423" s="4" customFormat="1" ht="12.75"/>
    <row r="4424" s="4" customFormat="1" ht="12.75"/>
    <row r="4425" s="4" customFormat="1" ht="12.75"/>
    <row r="4426" s="4" customFormat="1" ht="12.75"/>
    <row r="4427" s="4" customFormat="1" ht="12.75"/>
    <row r="4428" s="4" customFormat="1" ht="12.75"/>
    <row r="4429" s="4" customFormat="1" ht="12.75"/>
    <row r="4430" s="4" customFormat="1" ht="12.75"/>
    <row r="4431" s="4" customFormat="1" ht="12.75"/>
    <row r="4432" s="4" customFormat="1" ht="12.75"/>
    <row r="4433" s="4" customFormat="1" ht="12.75"/>
    <row r="4434" s="4" customFormat="1" ht="12.75"/>
    <row r="4435" s="4" customFormat="1" ht="12.75"/>
    <row r="4436" s="4" customFormat="1" ht="12.75"/>
    <row r="4437" s="4" customFormat="1" ht="12.75"/>
    <row r="4438" s="4" customFormat="1" ht="12.75"/>
    <row r="4439" s="4" customFormat="1" ht="12.75"/>
    <row r="4440" s="4" customFormat="1" ht="12.75"/>
    <row r="4441" s="4" customFormat="1" ht="12.75"/>
    <row r="4442" s="4" customFormat="1" ht="12.75"/>
    <row r="4443" s="4" customFormat="1" ht="12.75"/>
    <row r="4444" s="4" customFormat="1" ht="12.75"/>
    <row r="4445" s="4" customFormat="1" ht="12.75"/>
    <row r="4446" s="4" customFormat="1" ht="12.75"/>
    <row r="4447" s="4" customFormat="1" ht="12.75"/>
    <row r="4448" s="4" customFormat="1" ht="12.75"/>
    <row r="4449" s="4" customFormat="1" ht="12.75"/>
    <row r="4450" s="4" customFormat="1" ht="12.75"/>
    <row r="4451" s="4" customFormat="1" ht="12.75"/>
    <row r="4452" s="4" customFormat="1" ht="12.75"/>
    <row r="4453" s="4" customFormat="1" ht="12.75"/>
    <row r="4454" s="4" customFormat="1" ht="12.75"/>
    <row r="4455" s="4" customFormat="1" ht="12.75"/>
    <row r="4456" s="4" customFormat="1" ht="12.75"/>
    <row r="4457" s="4" customFormat="1" ht="12.75"/>
    <row r="4458" s="4" customFormat="1" ht="12.75"/>
    <row r="4459" s="4" customFormat="1" ht="12.75"/>
    <row r="4460" s="4" customFormat="1" ht="12.75"/>
    <row r="4461" s="4" customFormat="1" ht="12.75"/>
    <row r="4462" s="4" customFormat="1" ht="12.75"/>
    <row r="4463" s="4" customFormat="1" ht="12.75"/>
    <row r="4464" s="4" customFormat="1" ht="12.75"/>
    <row r="4465" s="4" customFormat="1" ht="12.75"/>
    <row r="4466" s="4" customFormat="1" ht="12.75"/>
    <row r="4467" s="4" customFormat="1" ht="12.75"/>
    <row r="4468" s="4" customFormat="1" ht="12.75"/>
    <row r="4469" s="4" customFormat="1" ht="12.75"/>
    <row r="4470" s="4" customFormat="1" ht="12.75"/>
    <row r="4471" s="4" customFormat="1" ht="12.75"/>
    <row r="4472" s="4" customFormat="1" ht="12.75"/>
    <row r="4473" s="4" customFormat="1" ht="12.75"/>
    <row r="4474" s="4" customFormat="1" ht="12.75"/>
    <row r="4475" s="4" customFormat="1" ht="12.75"/>
    <row r="4476" s="4" customFormat="1" ht="12.75"/>
    <row r="4477" s="4" customFormat="1" ht="12.75"/>
    <row r="4478" s="4" customFormat="1" ht="12.75"/>
    <row r="4479" s="4" customFormat="1" ht="12.75"/>
    <row r="4480" s="4" customFormat="1" ht="12.75"/>
    <row r="4481" s="4" customFormat="1" ht="12.75"/>
    <row r="4482" s="4" customFormat="1" ht="12.75"/>
    <row r="4483" s="4" customFormat="1" ht="12.75"/>
    <row r="4484" s="4" customFormat="1" ht="12.75"/>
    <row r="4485" s="4" customFormat="1" ht="12.75"/>
    <row r="4486" s="4" customFormat="1" ht="12.75"/>
    <row r="4487" s="4" customFormat="1" ht="12.75"/>
    <row r="4488" s="4" customFormat="1" ht="12.75"/>
    <row r="4489" s="4" customFormat="1" ht="12.75"/>
    <row r="4490" s="4" customFormat="1" ht="12.75"/>
    <row r="4491" s="4" customFormat="1" ht="12.75"/>
    <row r="4492" s="4" customFormat="1" ht="12.75"/>
    <row r="4493" s="4" customFormat="1" ht="12.75"/>
    <row r="4494" s="4" customFormat="1" ht="12.75"/>
    <row r="4495" s="4" customFormat="1" ht="12.75"/>
    <row r="4496" s="4" customFormat="1" ht="12.75"/>
    <row r="4497" s="4" customFormat="1" ht="12.75"/>
    <row r="4498" s="4" customFormat="1" ht="12.75"/>
    <row r="4499" s="4" customFormat="1" ht="12.75"/>
    <row r="4500" s="4" customFormat="1" ht="12.75"/>
    <row r="4501" s="4" customFormat="1" ht="12.75"/>
    <row r="4502" s="4" customFormat="1" ht="12.75"/>
    <row r="4503" s="4" customFormat="1" ht="12.75"/>
    <row r="4504" s="4" customFormat="1" ht="12.75"/>
    <row r="4505" s="4" customFormat="1" ht="12.75"/>
    <row r="4506" s="4" customFormat="1" ht="12.75"/>
    <row r="4507" s="4" customFormat="1" ht="12.75"/>
    <row r="4508" s="4" customFormat="1" ht="12.75"/>
    <row r="4509" s="4" customFormat="1" ht="12.75"/>
    <row r="4510" s="4" customFormat="1" ht="12.75"/>
    <row r="4511" s="4" customFormat="1" ht="12.75"/>
    <row r="4512" s="4" customFormat="1" ht="12.75"/>
    <row r="4513" s="4" customFormat="1" ht="12.75"/>
    <row r="4514" s="4" customFormat="1" ht="12.75"/>
    <row r="4515" s="4" customFormat="1" ht="12.75"/>
    <row r="4516" s="4" customFormat="1" ht="12.75"/>
    <row r="4517" s="4" customFormat="1" ht="12.75"/>
    <row r="4518" s="4" customFormat="1" ht="12.75"/>
    <row r="4519" s="4" customFormat="1" ht="12.75"/>
    <row r="4520" s="4" customFormat="1" ht="12.75"/>
    <row r="4521" s="4" customFormat="1" ht="12.75"/>
    <row r="4522" s="4" customFormat="1" ht="12.75"/>
    <row r="4523" s="4" customFormat="1" ht="12.75"/>
    <row r="4524" s="4" customFormat="1" ht="12.75"/>
    <row r="4525" s="4" customFormat="1" ht="12.75"/>
    <row r="4526" s="4" customFormat="1" ht="12.75"/>
    <row r="4527" s="4" customFormat="1" ht="12.75"/>
    <row r="4528" s="4" customFormat="1" ht="12.75"/>
    <row r="4529" s="4" customFormat="1" ht="12.75"/>
    <row r="4530" s="4" customFormat="1" ht="12.75"/>
    <row r="4531" s="4" customFormat="1" ht="12.75"/>
    <row r="4532" s="4" customFormat="1" ht="12.75"/>
    <row r="4533" s="4" customFormat="1" ht="12.75"/>
    <row r="4534" s="4" customFormat="1" ht="12.75"/>
    <row r="4535" s="4" customFormat="1" ht="12.75"/>
    <row r="4536" s="4" customFormat="1" ht="12.75"/>
    <row r="4537" s="4" customFormat="1" ht="12.75"/>
    <row r="4538" s="4" customFormat="1" ht="12.75"/>
    <row r="4539" s="4" customFormat="1" ht="12.75"/>
    <row r="4540" s="4" customFormat="1" ht="12.75"/>
    <row r="4541" s="4" customFormat="1" ht="12.75"/>
    <row r="4542" s="4" customFormat="1" ht="12.75"/>
    <row r="4543" s="4" customFormat="1" ht="12.75"/>
    <row r="4544" s="4" customFormat="1" ht="12.75"/>
    <row r="4545" s="4" customFormat="1" ht="12.75"/>
    <row r="4546" s="4" customFormat="1" ht="12.75"/>
    <row r="4547" s="4" customFormat="1" ht="12.75"/>
    <row r="4548" s="4" customFormat="1" ht="12.75"/>
    <row r="4549" s="4" customFormat="1" ht="12.75"/>
    <row r="4550" s="4" customFormat="1" ht="12.75"/>
    <row r="4551" s="4" customFormat="1" ht="12.75"/>
    <row r="4552" s="4" customFormat="1" ht="12.75"/>
    <row r="4553" s="4" customFormat="1" ht="12.75"/>
    <row r="4554" s="4" customFormat="1" ht="12.75"/>
    <row r="4555" s="4" customFormat="1" ht="12.75"/>
    <row r="4556" s="4" customFormat="1" ht="12.75"/>
    <row r="4557" s="4" customFormat="1" ht="12.75"/>
    <row r="4558" s="4" customFormat="1" ht="12.75"/>
    <row r="4559" s="4" customFormat="1" ht="12.75"/>
    <row r="4560" s="4" customFormat="1" ht="12.75"/>
    <row r="4561" s="4" customFormat="1" ht="12.75"/>
    <row r="4562" s="4" customFormat="1" ht="12.75"/>
    <row r="4563" s="4" customFormat="1" ht="12.75"/>
    <row r="4564" s="4" customFormat="1" ht="12.75"/>
    <row r="4565" s="4" customFormat="1" ht="12.75"/>
    <row r="4566" s="4" customFormat="1" ht="12.75"/>
    <row r="4567" s="4" customFormat="1" ht="12.75"/>
    <row r="4568" s="4" customFormat="1" ht="12.75"/>
    <row r="4569" s="4" customFormat="1" ht="12.75"/>
    <row r="4570" s="4" customFormat="1" ht="12.75"/>
    <row r="4571" s="4" customFormat="1" ht="12.75"/>
    <row r="4572" s="4" customFormat="1" ht="12.75"/>
    <row r="4573" s="4" customFormat="1" ht="12.75"/>
    <row r="4574" s="4" customFormat="1" ht="12.75"/>
    <row r="4575" s="4" customFormat="1" ht="12.75"/>
    <row r="4576" s="4" customFormat="1" ht="12.75"/>
    <row r="4577" s="4" customFormat="1" ht="12.75"/>
    <row r="4578" s="4" customFormat="1" ht="12.75"/>
    <row r="4579" s="4" customFormat="1" ht="12.75"/>
    <row r="4580" s="4" customFormat="1" ht="12.75"/>
    <row r="4581" s="4" customFormat="1" ht="12.75"/>
    <row r="4582" s="4" customFormat="1" ht="12.75"/>
    <row r="4583" s="4" customFormat="1" ht="12.75"/>
    <row r="4584" s="4" customFormat="1" ht="12.75"/>
    <row r="4585" s="4" customFormat="1" ht="12.75"/>
    <row r="4586" s="4" customFormat="1" ht="12.75"/>
    <row r="4587" s="4" customFormat="1" ht="12.75"/>
    <row r="4588" s="4" customFormat="1" ht="12.75"/>
    <row r="4589" s="4" customFormat="1" ht="12.75"/>
    <row r="4590" s="4" customFormat="1" ht="12.75"/>
    <row r="4591" s="4" customFormat="1" ht="12.75"/>
    <row r="4592" s="4" customFormat="1" ht="12.75"/>
    <row r="4593" s="4" customFormat="1" ht="12.75"/>
    <row r="4594" s="4" customFormat="1" ht="12.75"/>
    <row r="4595" s="4" customFormat="1" ht="12.75"/>
    <row r="4596" s="4" customFormat="1" ht="12.75"/>
    <row r="4597" s="4" customFormat="1" ht="12.75"/>
    <row r="4598" s="4" customFormat="1" ht="12.75"/>
    <row r="4599" s="4" customFormat="1" ht="12.75"/>
    <row r="4600" s="4" customFormat="1" ht="12.75"/>
    <row r="4601" s="4" customFormat="1" ht="12.75"/>
    <row r="4602" s="4" customFormat="1" ht="12.75"/>
    <row r="4603" s="4" customFormat="1" ht="12.75"/>
    <row r="4604" s="4" customFormat="1" ht="12.75"/>
    <row r="4605" s="4" customFormat="1" ht="12.75"/>
    <row r="4606" s="4" customFormat="1" ht="12.75"/>
    <row r="4607" s="4" customFormat="1" ht="12.75"/>
    <row r="4608" s="4" customFormat="1" ht="12.75"/>
    <row r="4609" s="4" customFormat="1" ht="12.75"/>
    <row r="4610" s="4" customFormat="1" ht="12.75"/>
    <row r="4611" s="4" customFormat="1" ht="12.75"/>
    <row r="4612" s="4" customFormat="1" ht="12.75"/>
    <row r="4613" s="4" customFormat="1" ht="12.75"/>
    <row r="4614" s="4" customFormat="1" ht="12.75"/>
    <row r="4615" s="4" customFormat="1" ht="12.75"/>
    <row r="4616" s="4" customFormat="1" ht="12.75"/>
    <row r="4617" s="4" customFormat="1" ht="12.75"/>
    <row r="4618" s="4" customFormat="1" ht="12.75"/>
    <row r="4619" s="4" customFormat="1" ht="12.75"/>
    <row r="4620" s="4" customFormat="1" ht="12.75"/>
    <row r="4621" s="4" customFormat="1" ht="12.75"/>
    <row r="4622" s="4" customFormat="1" ht="12.75"/>
    <row r="4623" s="4" customFormat="1" ht="12.75"/>
    <row r="4624" s="4" customFormat="1" ht="12.75"/>
    <row r="4625" s="4" customFormat="1" ht="12.75"/>
    <row r="4626" s="4" customFormat="1" ht="12.75"/>
    <row r="4627" s="4" customFormat="1" ht="12.75"/>
    <row r="4628" s="4" customFormat="1" ht="12.75"/>
    <row r="4629" s="4" customFormat="1" ht="12.75"/>
    <row r="4630" s="4" customFormat="1" ht="12.75"/>
    <row r="4631" s="4" customFormat="1" ht="12.75"/>
    <row r="4632" s="4" customFormat="1" ht="12.75"/>
    <row r="4633" s="4" customFormat="1" ht="12.75"/>
    <row r="4634" s="4" customFormat="1" ht="12.75"/>
    <row r="4635" s="4" customFormat="1" ht="12.75"/>
    <row r="4636" s="4" customFormat="1" ht="12.75"/>
    <row r="4637" s="4" customFormat="1" ht="12.75"/>
    <row r="4638" s="4" customFormat="1" ht="12.75"/>
    <row r="4639" s="4" customFormat="1" ht="12.75"/>
    <row r="4640" s="4" customFormat="1" ht="12.75"/>
    <row r="4641" s="4" customFormat="1" ht="12.75"/>
    <row r="4642" s="4" customFormat="1" ht="12.75"/>
    <row r="4643" s="4" customFormat="1" ht="12.75"/>
    <row r="4644" s="4" customFormat="1" ht="12.75"/>
    <row r="4645" s="4" customFormat="1" ht="12.75"/>
    <row r="4646" s="4" customFormat="1" ht="12.75"/>
    <row r="4647" s="4" customFormat="1" ht="12.75"/>
    <row r="4648" s="4" customFormat="1" ht="12.75"/>
    <row r="4649" s="4" customFormat="1" ht="12.75"/>
    <row r="4650" s="4" customFormat="1" ht="12.75"/>
    <row r="4651" s="4" customFormat="1" ht="12.75"/>
    <row r="4652" s="4" customFormat="1" ht="12.75"/>
    <row r="4653" s="4" customFormat="1" ht="12.75"/>
    <row r="4654" s="4" customFormat="1" ht="12.75"/>
    <row r="4655" s="4" customFormat="1" ht="12.75"/>
    <row r="4656" s="4" customFormat="1" ht="12.75"/>
    <row r="4657" s="4" customFormat="1" ht="12.75"/>
    <row r="4658" s="4" customFormat="1" ht="12.75"/>
    <row r="4659" s="4" customFormat="1" ht="12.75"/>
    <row r="4660" s="4" customFormat="1" ht="12.75"/>
    <row r="4661" s="4" customFormat="1" ht="12.75"/>
    <row r="4662" s="4" customFormat="1" ht="12.75"/>
    <row r="4663" s="4" customFormat="1" ht="12.75"/>
    <row r="4664" s="4" customFormat="1" ht="12.75"/>
    <row r="4665" s="4" customFormat="1" ht="12.75"/>
    <row r="4666" s="4" customFormat="1" ht="12.75"/>
    <row r="4667" s="4" customFormat="1" ht="12.75"/>
    <row r="4668" s="4" customFormat="1" ht="12.75"/>
    <row r="4669" s="4" customFormat="1" ht="12.75"/>
    <row r="4670" s="4" customFormat="1" ht="12.75"/>
    <row r="4671" s="4" customFormat="1" ht="12.75"/>
    <row r="4672" s="4" customFormat="1" ht="12.75"/>
    <row r="4673" s="4" customFormat="1" ht="12.75"/>
    <row r="4674" s="4" customFormat="1" ht="12.75"/>
    <row r="4675" s="4" customFormat="1" ht="12.75"/>
    <row r="4676" s="4" customFormat="1" ht="12.75"/>
    <row r="4677" s="4" customFormat="1" ht="12.75"/>
    <row r="4678" s="4" customFormat="1" ht="12.75"/>
    <row r="4679" s="4" customFormat="1" ht="12.75"/>
    <row r="4680" s="4" customFormat="1" ht="12.75"/>
    <row r="4681" s="4" customFormat="1" ht="12.75"/>
    <row r="4682" s="4" customFormat="1" ht="12.75"/>
    <row r="4683" s="4" customFormat="1" ht="12.75"/>
    <row r="4684" s="4" customFormat="1" ht="12.75"/>
    <row r="4685" s="4" customFormat="1" ht="12.75"/>
    <row r="4686" s="4" customFormat="1" ht="12.75"/>
    <row r="4687" s="4" customFormat="1" ht="12.75"/>
    <row r="4688" s="4" customFormat="1" ht="12.75"/>
    <row r="4689" s="4" customFormat="1" ht="12.75"/>
    <row r="4690" s="4" customFormat="1" ht="12.75"/>
    <row r="4691" s="4" customFormat="1" ht="12.75"/>
    <row r="4692" s="4" customFormat="1" ht="12.75"/>
    <row r="4693" s="4" customFormat="1" ht="12.75"/>
    <row r="4694" s="4" customFormat="1" ht="12.75"/>
    <row r="4695" s="4" customFormat="1" ht="12.75"/>
    <row r="4696" s="4" customFormat="1" ht="12.75"/>
    <row r="4697" s="4" customFormat="1" ht="12.75"/>
    <row r="4698" s="4" customFormat="1" ht="12.75"/>
    <row r="4699" s="4" customFormat="1" ht="12.75"/>
    <row r="4700" s="4" customFormat="1" ht="12.75"/>
    <row r="4701" s="4" customFormat="1" ht="12.75"/>
    <row r="4702" s="4" customFormat="1" ht="12.75"/>
    <row r="4703" s="4" customFormat="1" ht="12.75"/>
    <row r="4704" s="4" customFormat="1" ht="12.75"/>
    <row r="4705" s="4" customFormat="1" ht="12.75"/>
    <row r="4706" s="4" customFormat="1" ht="12.75"/>
    <row r="4707" s="4" customFormat="1" ht="12.75"/>
    <row r="4708" s="4" customFormat="1" ht="12.75"/>
    <row r="4709" s="4" customFormat="1" ht="12.75"/>
    <row r="4710" s="4" customFormat="1" ht="12.75"/>
    <row r="4711" s="4" customFormat="1" ht="12.75"/>
    <row r="4712" s="4" customFormat="1" ht="12.75"/>
    <row r="4713" s="4" customFormat="1" ht="12.75"/>
    <row r="4714" s="4" customFormat="1" ht="12.75"/>
    <row r="4715" s="4" customFormat="1" ht="12.75"/>
    <row r="4716" s="4" customFormat="1" ht="12.75"/>
    <row r="4717" s="4" customFormat="1" ht="12.75"/>
    <row r="4718" s="4" customFormat="1" ht="12.75"/>
    <row r="4719" s="4" customFormat="1" ht="12.75"/>
    <row r="4720" s="4" customFormat="1" ht="12.75"/>
    <row r="4721" s="4" customFormat="1" ht="12.75"/>
    <row r="4722" s="4" customFormat="1" ht="12.75"/>
    <row r="4723" s="4" customFormat="1" ht="12.75"/>
    <row r="4724" s="4" customFormat="1" ht="12.75"/>
    <row r="4725" s="4" customFormat="1" ht="12.75"/>
    <row r="4726" s="4" customFormat="1" ht="12.75"/>
    <row r="4727" s="4" customFormat="1" ht="12.75"/>
    <row r="4728" s="4" customFormat="1" ht="12.75"/>
    <row r="4729" s="4" customFormat="1" ht="12.75"/>
    <row r="4730" s="4" customFormat="1" ht="12.75"/>
    <row r="4731" s="4" customFormat="1" ht="12.75"/>
    <row r="4732" s="4" customFormat="1" ht="12.75"/>
    <row r="4733" s="4" customFormat="1" ht="12.75"/>
    <row r="4734" s="4" customFormat="1" ht="12.75"/>
    <row r="4735" s="4" customFormat="1" ht="12.75"/>
    <row r="4736" s="4" customFormat="1" ht="12.75"/>
    <row r="4737" s="4" customFormat="1" ht="12.75"/>
    <row r="4738" s="4" customFormat="1" ht="12.75"/>
    <row r="4739" s="4" customFormat="1" ht="12.75"/>
    <row r="4740" s="4" customFormat="1" ht="12.75"/>
    <row r="4741" s="4" customFormat="1" ht="12.75"/>
    <row r="4742" s="4" customFormat="1" ht="12.75"/>
    <row r="4743" s="4" customFormat="1" ht="12.75"/>
    <row r="4744" s="4" customFormat="1" ht="12.75"/>
    <row r="4745" s="4" customFormat="1" ht="12.75"/>
    <row r="4746" s="4" customFormat="1" ht="12.75"/>
    <row r="4747" s="4" customFormat="1" ht="12.75"/>
    <row r="4748" s="4" customFormat="1" ht="12.75"/>
    <row r="4749" s="4" customFormat="1" ht="12.75"/>
    <row r="4750" s="4" customFormat="1" ht="12.75"/>
    <row r="4751" s="4" customFormat="1" ht="12.75"/>
    <row r="4752" s="4" customFormat="1" ht="12.75"/>
    <row r="4753" s="4" customFormat="1" ht="12.75"/>
    <row r="4754" s="4" customFormat="1" ht="12.75"/>
    <row r="4755" s="4" customFormat="1" ht="12.75"/>
    <row r="4756" s="4" customFormat="1" ht="12.75"/>
    <row r="4757" s="4" customFormat="1" ht="12.75"/>
    <row r="4758" s="4" customFormat="1" ht="12.75"/>
    <row r="4759" s="4" customFormat="1" ht="12.75"/>
    <row r="4760" s="4" customFormat="1" ht="12.75"/>
    <row r="4761" s="4" customFormat="1" ht="12.75"/>
    <row r="4762" s="4" customFormat="1" ht="12.75"/>
    <row r="4763" s="4" customFormat="1" ht="12.75"/>
    <row r="4764" s="4" customFormat="1" ht="12.75"/>
    <row r="4765" s="4" customFormat="1" ht="12.75"/>
    <row r="4766" s="4" customFormat="1" ht="12.75"/>
    <row r="4767" s="4" customFormat="1" ht="12.75"/>
    <row r="4768" s="4" customFormat="1" ht="12.75"/>
    <row r="4769" s="4" customFormat="1" ht="12.75"/>
    <row r="4770" s="4" customFormat="1" ht="12.75"/>
    <row r="4771" s="4" customFormat="1" ht="12.75"/>
    <row r="4772" s="4" customFormat="1" ht="12.75"/>
    <row r="4773" s="4" customFormat="1" ht="12.75"/>
    <row r="4774" s="4" customFormat="1" ht="12.75"/>
    <row r="4775" s="4" customFormat="1" ht="12.75"/>
    <row r="4776" s="4" customFormat="1" ht="12.75"/>
    <row r="4777" s="4" customFormat="1" ht="12.75"/>
    <row r="4778" s="4" customFormat="1" ht="12.75"/>
    <row r="4779" s="4" customFormat="1" ht="12.75"/>
    <row r="4780" s="4" customFormat="1" ht="12.75"/>
    <row r="4781" s="4" customFormat="1" ht="12.75"/>
    <row r="4782" s="4" customFormat="1" ht="12.75"/>
    <row r="4783" s="4" customFormat="1" ht="12.75"/>
    <row r="4784" s="4" customFormat="1" ht="12.75"/>
    <row r="4785" s="4" customFormat="1" ht="12.75"/>
    <row r="4786" s="4" customFormat="1" ht="12.75"/>
    <row r="4787" s="4" customFormat="1" ht="12.75"/>
    <row r="4788" s="4" customFormat="1" ht="12.75"/>
    <row r="4789" s="4" customFormat="1" ht="12.75"/>
    <row r="4790" s="4" customFormat="1" ht="12.75"/>
    <row r="4791" s="4" customFormat="1" ht="12.75"/>
    <row r="4792" s="4" customFormat="1" ht="12.75"/>
    <row r="4793" s="4" customFormat="1" ht="12.75"/>
    <row r="4794" s="4" customFormat="1" ht="12.75"/>
    <row r="4795" s="4" customFormat="1" ht="12.75"/>
    <row r="4796" s="4" customFormat="1" ht="12.75"/>
    <row r="4797" s="4" customFormat="1" ht="12.75"/>
    <row r="4798" s="4" customFormat="1" ht="12.75"/>
    <row r="4799" s="4" customFormat="1" ht="12.75"/>
    <row r="4800" s="4" customFormat="1" ht="12.75"/>
    <row r="4801" s="4" customFormat="1" ht="12.75"/>
    <row r="4802" s="4" customFormat="1" ht="12.75"/>
    <row r="4803" s="4" customFormat="1" ht="12.75"/>
    <row r="4804" s="4" customFormat="1" ht="12.75"/>
    <row r="4805" s="4" customFormat="1" ht="12.75"/>
    <row r="4806" s="4" customFormat="1" ht="12.75"/>
    <row r="4807" s="4" customFormat="1" ht="12.75"/>
    <row r="4808" s="4" customFormat="1" ht="12.75"/>
    <row r="4809" s="4" customFormat="1" ht="12.75"/>
    <row r="4810" s="4" customFormat="1" ht="12.75"/>
    <row r="4811" s="4" customFormat="1" ht="12.75"/>
    <row r="4812" s="4" customFormat="1" ht="12.75"/>
    <row r="4813" s="4" customFormat="1" ht="12.75"/>
    <row r="4814" s="4" customFormat="1" ht="12.75"/>
    <row r="4815" s="4" customFormat="1" ht="12.75"/>
    <row r="4816" s="4" customFormat="1" ht="12.75"/>
    <row r="4817" s="4" customFormat="1" ht="12.75"/>
    <row r="4818" s="4" customFormat="1" ht="12.75"/>
    <row r="4819" s="4" customFormat="1" ht="12.75"/>
    <row r="4820" s="4" customFormat="1" ht="12.75"/>
    <row r="4821" s="4" customFormat="1" ht="12.75"/>
    <row r="4822" s="4" customFormat="1" ht="12.75"/>
    <row r="4823" s="4" customFormat="1" ht="12.75"/>
    <row r="4824" s="4" customFormat="1" ht="12.75"/>
    <row r="4825" s="4" customFormat="1" ht="12.75"/>
    <row r="4826" s="4" customFormat="1" ht="12.75"/>
    <row r="4827" s="4" customFormat="1" ht="12.75"/>
    <row r="4828" s="4" customFormat="1" ht="12.75"/>
    <row r="4829" s="4" customFormat="1" ht="12.75"/>
    <row r="4830" s="4" customFormat="1" ht="12.75"/>
    <row r="4831" s="4" customFormat="1" ht="12.75"/>
    <row r="4832" s="4" customFormat="1" ht="12.75"/>
    <row r="4833" s="4" customFormat="1" ht="12.75"/>
    <row r="4834" s="4" customFormat="1" ht="12.75"/>
    <row r="4835" s="4" customFormat="1" ht="12.75"/>
    <row r="4836" s="4" customFormat="1" ht="12.75"/>
    <row r="4837" s="4" customFormat="1" ht="12.75"/>
    <row r="4838" s="4" customFormat="1" ht="12.75"/>
    <row r="4839" s="4" customFormat="1" ht="12.75"/>
    <row r="4840" s="4" customFormat="1" ht="12.75"/>
    <row r="4841" s="4" customFormat="1" ht="12.75"/>
    <row r="4842" s="4" customFormat="1" ht="12.75"/>
    <row r="4843" s="4" customFormat="1" ht="12.75"/>
    <row r="4844" s="4" customFormat="1" ht="12.75"/>
    <row r="4845" s="4" customFormat="1" ht="12.75"/>
    <row r="4846" s="4" customFormat="1" ht="12.75"/>
    <row r="4847" s="4" customFormat="1" ht="12.75"/>
    <row r="4848" s="4" customFormat="1" ht="12.75"/>
    <row r="4849" s="4" customFormat="1" ht="12.75"/>
    <row r="4850" s="4" customFormat="1" ht="12.75"/>
    <row r="4851" s="4" customFormat="1" ht="12.75"/>
    <row r="4852" s="4" customFormat="1" ht="12.75"/>
    <row r="4853" s="4" customFormat="1" ht="12.75"/>
    <row r="4854" s="4" customFormat="1" ht="12.75"/>
    <row r="4855" s="4" customFormat="1" ht="12.75"/>
    <row r="4856" s="4" customFormat="1" ht="12.75"/>
    <row r="4857" s="4" customFormat="1" ht="12.75"/>
    <row r="4858" s="4" customFormat="1" ht="12.75"/>
    <row r="4859" s="4" customFormat="1" ht="12.75"/>
    <row r="4860" s="4" customFormat="1" ht="12.75"/>
    <row r="4861" s="4" customFormat="1" ht="12.75"/>
    <row r="4862" s="4" customFormat="1" ht="12.75"/>
    <row r="4863" s="4" customFormat="1" ht="12.75"/>
    <row r="4864" s="4" customFormat="1" ht="12.75"/>
    <row r="4865" s="4" customFormat="1" ht="12.75"/>
    <row r="4866" s="4" customFormat="1" ht="12.75"/>
    <row r="4867" s="4" customFormat="1" ht="12.75"/>
    <row r="4868" s="4" customFormat="1" ht="12.75"/>
    <row r="4869" s="4" customFormat="1" ht="12.75"/>
    <row r="4870" s="4" customFormat="1" ht="12.75"/>
    <row r="4871" s="4" customFormat="1" ht="12.75"/>
    <row r="4872" s="4" customFormat="1" ht="12.75"/>
    <row r="4873" s="4" customFormat="1" ht="12.75"/>
    <row r="4874" s="4" customFormat="1" ht="12.75"/>
    <row r="4875" s="4" customFormat="1" ht="12.75"/>
    <row r="4876" s="4" customFormat="1" ht="12.75"/>
    <row r="4877" s="4" customFormat="1" ht="12.75"/>
    <row r="4878" s="4" customFormat="1" ht="12.75"/>
    <row r="4879" s="4" customFormat="1" ht="12.75"/>
    <row r="4880" s="4" customFormat="1" ht="12.75"/>
    <row r="4881" s="4" customFormat="1" ht="12.75"/>
    <row r="4882" s="4" customFormat="1" ht="12.75"/>
    <row r="4883" s="4" customFormat="1" ht="12.75"/>
    <row r="4884" s="4" customFormat="1" ht="12.75"/>
    <row r="4885" s="4" customFormat="1" ht="12.75"/>
    <row r="4886" s="4" customFormat="1" ht="12.75"/>
    <row r="4887" s="4" customFormat="1" ht="12.75"/>
    <row r="4888" s="4" customFormat="1" ht="12.75"/>
    <row r="4889" s="4" customFormat="1" ht="12.75"/>
    <row r="4890" s="4" customFormat="1" ht="12.75"/>
    <row r="4891" s="4" customFormat="1" ht="12.75"/>
    <row r="4892" s="4" customFormat="1" ht="12.75"/>
    <row r="4893" s="4" customFormat="1" ht="12.75"/>
    <row r="4894" s="4" customFormat="1" ht="12.75"/>
    <row r="4895" s="4" customFormat="1" ht="12.75"/>
    <row r="4896" s="4" customFormat="1" ht="12.75"/>
    <row r="4897" s="4" customFormat="1" ht="12.75"/>
    <row r="4898" s="4" customFormat="1" ht="12.75"/>
    <row r="4899" s="4" customFormat="1" ht="12.75"/>
    <row r="4900" s="4" customFormat="1" ht="12.75"/>
    <row r="4901" s="4" customFormat="1" ht="12.75"/>
    <row r="4902" s="4" customFormat="1" ht="12.75"/>
    <row r="4903" s="4" customFormat="1" ht="12.75"/>
    <row r="4904" s="4" customFormat="1" ht="12.75"/>
    <row r="4905" s="4" customFormat="1" ht="12.75"/>
    <row r="4906" s="4" customFormat="1" ht="12.75"/>
    <row r="4907" s="4" customFormat="1" ht="12.75"/>
    <row r="4908" s="4" customFormat="1" ht="12.75"/>
    <row r="4909" s="4" customFormat="1" ht="12.75"/>
    <row r="4910" s="4" customFormat="1" ht="12.75"/>
    <row r="4911" s="4" customFormat="1" ht="12.75"/>
    <row r="4912" s="4" customFormat="1" ht="12.75"/>
    <row r="4913" s="4" customFormat="1" ht="12.75"/>
    <row r="4914" s="4" customFormat="1" ht="12.75"/>
    <row r="4915" s="4" customFormat="1" ht="12.75"/>
    <row r="4916" s="4" customFormat="1" ht="12.75"/>
    <row r="4917" s="4" customFormat="1" ht="12.75"/>
    <row r="4918" s="4" customFormat="1" ht="12.75"/>
    <row r="4919" s="4" customFormat="1" ht="12.75"/>
    <row r="4920" s="4" customFormat="1" ht="12.75"/>
    <row r="4921" s="4" customFormat="1" ht="12.75"/>
    <row r="4922" s="4" customFormat="1" ht="12.75"/>
    <row r="4923" s="4" customFormat="1" ht="12.75"/>
    <row r="4924" s="4" customFormat="1" ht="12.75"/>
    <row r="4925" s="4" customFormat="1" ht="12.75"/>
    <row r="4926" s="4" customFormat="1" ht="12.75"/>
    <row r="4927" s="4" customFormat="1" ht="12.75"/>
    <row r="4928" s="4" customFormat="1" ht="12.75"/>
    <row r="4929" s="4" customFormat="1" ht="12.75"/>
    <row r="4930" s="4" customFormat="1" ht="12.75"/>
    <row r="4931" s="4" customFormat="1" ht="12.75"/>
    <row r="4932" s="4" customFormat="1" ht="12.75"/>
    <row r="4933" s="4" customFormat="1" ht="12.75"/>
    <row r="4934" s="4" customFormat="1" ht="12.75"/>
    <row r="4935" s="4" customFormat="1" ht="12.75"/>
    <row r="4936" s="4" customFormat="1" ht="12.75"/>
    <row r="4937" s="4" customFormat="1" ht="12.75"/>
    <row r="4938" s="4" customFormat="1" ht="12.75"/>
    <row r="4939" s="4" customFormat="1" ht="12.75"/>
    <row r="4940" s="4" customFormat="1" ht="12.75"/>
    <row r="4941" s="4" customFormat="1" ht="12.75"/>
    <row r="4942" s="4" customFormat="1" ht="12.75"/>
    <row r="4943" s="4" customFormat="1" ht="12.75"/>
    <row r="4944" s="4" customFormat="1" ht="12.75"/>
    <row r="4945" s="4" customFormat="1" ht="12.75"/>
    <row r="4946" s="4" customFormat="1" ht="12.75"/>
    <row r="4947" s="4" customFormat="1" ht="12.75"/>
    <row r="4948" s="4" customFormat="1" ht="12.75"/>
    <row r="4949" s="4" customFormat="1" ht="12.75"/>
    <row r="4950" s="4" customFormat="1" ht="12.75"/>
    <row r="4951" s="4" customFormat="1" ht="12.75"/>
    <row r="4952" s="4" customFormat="1" ht="12.75"/>
    <row r="4953" s="4" customFormat="1" ht="12.75"/>
    <row r="4954" s="4" customFormat="1" ht="12.75"/>
    <row r="4955" s="4" customFormat="1" ht="12.75"/>
    <row r="4956" s="4" customFormat="1" ht="12.75"/>
    <row r="4957" s="4" customFormat="1" ht="12.75"/>
    <row r="4958" s="4" customFormat="1" ht="12.75"/>
    <row r="4959" s="4" customFormat="1" ht="12.75"/>
    <row r="4960" s="4" customFormat="1" ht="12.75"/>
    <row r="4961" s="4" customFormat="1" ht="12.75"/>
    <row r="4962" s="4" customFormat="1" ht="12.75"/>
    <row r="4963" s="4" customFormat="1" ht="12.75"/>
    <row r="4964" s="4" customFormat="1" ht="12.75"/>
    <row r="4965" s="4" customFormat="1" ht="12.75"/>
    <row r="4966" s="4" customFormat="1" ht="12.75"/>
    <row r="4967" s="4" customFormat="1" ht="12.75"/>
    <row r="4968" s="4" customFormat="1" ht="12.75"/>
    <row r="4969" s="4" customFormat="1" ht="12.75"/>
    <row r="4970" s="4" customFormat="1" ht="12.75"/>
    <row r="4971" s="4" customFormat="1" ht="12.75"/>
    <row r="4972" s="4" customFormat="1" ht="12.75"/>
    <row r="4973" s="4" customFormat="1" ht="12.75"/>
    <row r="4974" s="4" customFormat="1" ht="12.75"/>
    <row r="4975" s="4" customFormat="1" ht="12.75"/>
    <row r="4976" s="4" customFormat="1" ht="12.75"/>
    <row r="4977" s="4" customFormat="1" ht="12.75"/>
    <row r="4978" s="4" customFormat="1" ht="12.75"/>
    <row r="4979" s="4" customFormat="1" ht="12.75"/>
    <row r="4980" s="4" customFormat="1" ht="12.75"/>
    <row r="4981" s="4" customFormat="1" ht="12.75"/>
    <row r="4982" s="4" customFormat="1" ht="12.75"/>
    <row r="4983" s="4" customFormat="1" ht="12.75"/>
    <row r="4984" s="4" customFormat="1" ht="12.75"/>
    <row r="4985" s="4" customFormat="1" ht="12.75"/>
    <row r="4986" s="4" customFormat="1" ht="12.75"/>
    <row r="4987" s="4" customFormat="1" ht="12.75"/>
    <row r="4988" s="4" customFormat="1" ht="12.75"/>
    <row r="4989" s="4" customFormat="1" ht="12.75"/>
    <row r="4990" s="4" customFormat="1" ht="12.75"/>
    <row r="4991" s="4" customFormat="1" ht="12.75"/>
    <row r="4992" s="4" customFormat="1" ht="12.75"/>
    <row r="4993" s="4" customFormat="1" ht="12.75"/>
    <row r="4994" s="4" customFormat="1" ht="12.75"/>
    <row r="4995" s="4" customFormat="1" ht="12.75"/>
    <row r="4996" s="4" customFormat="1" ht="12.75"/>
    <row r="4997" s="4" customFormat="1" ht="12.75"/>
    <row r="4998" s="4" customFormat="1" ht="12.75"/>
    <row r="4999" s="4" customFormat="1" ht="12.75"/>
    <row r="5000" s="4" customFormat="1" ht="12.75"/>
    <row r="5001" s="4" customFormat="1" ht="12.75"/>
    <row r="5002" s="4" customFormat="1" ht="12.75"/>
    <row r="5003" s="4" customFormat="1" ht="12.75"/>
    <row r="5004" s="4" customFormat="1" ht="12.75"/>
    <row r="5005" s="4" customFormat="1" ht="12.75"/>
    <row r="5006" s="4" customFormat="1" ht="12.75"/>
    <row r="5007" s="4" customFormat="1" ht="12.75"/>
    <row r="5008" s="4" customFormat="1" ht="12.75"/>
    <row r="5009" s="4" customFormat="1" ht="12.75"/>
    <row r="5010" s="4" customFormat="1" ht="12.75"/>
    <row r="5011" s="4" customFormat="1" ht="12.75"/>
    <row r="5012" s="4" customFormat="1" ht="12.75"/>
    <row r="5013" s="4" customFormat="1" ht="12.75"/>
    <row r="5014" s="4" customFormat="1" ht="12.75"/>
    <row r="5015" s="4" customFormat="1" ht="12.75"/>
    <row r="5016" s="4" customFormat="1" ht="12.75"/>
    <row r="5017" s="4" customFormat="1" ht="12.75"/>
    <row r="5018" s="4" customFormat="1" ht="12.75"/>
    <row r="5019" s="4" customFormat="1" ht="12.75"/>
    <row r="5020" s="4" customFormat="1" ht="12.75"/>
    <row r="5021" s="4" customFormat="1" ht="12.75"/>
    <row r="5022" s="4" customFormat="1" ht="12.75"/>
    <row r="5023" s="4" customFormat="1" ht="12.75"/>
    <row r="5024" s="4" customFormat="1" ht="12.75"/>
    <row r="5025" s="4" customFormat="1" ht="12.75"/>
    <row r="5026" s="4" customFormat="1" ht="12.75"/>
    <row r="5027" s="4" customFormat="1" ht="12.75"/>
    <row r="5028" s="4" customFormat="1" ht="12.75"/>
    <row r="5029" s="4" customFormat="1" ht="12.75"/>
    <row r="5030" s="4" customFormat="1" ht="12.75"/>
    <row r="5031" s="4" customFormat="1" ht="12.75"/>
    <row r="5032" s="4" customFormat="1" ht="12.75"/>
    <row r="5033" s="4" customFormat="1" ht="12.75"/>
    <row r="5034" s="4" customFormat="1" ht="12.75"/>
    <row r="5035" s="4" customFormat="1" ht="12.75"/>
    <row r="5036" s="4" customFormat="1" ht="12.75"/>
    <row r="5037" s="4" customFormat="1" ht="12.75"/>
    <row r="5038" s="4" customFormat="1" ht="12.75"/>
    <row r="5039" s="4" customFormat="1" ht="12.75"/>
    <row r="5040" s="4" customFormat="1" ht="12.75"/>
    <row r="5041" s="4" customFormat="1" ht="12.75"/>
    <row r="5042" s="4" customFormat="1" ht="12.75"/>
    <row r="5043" s="4" customFormat="1" ht="12.75"/>
    <row r="5044" s="4" customFormat="1" ht="12.75"/>
    <row r="5045" s="4" customFormat="1" ht="12.75"/>
    <row r="5046" s="4" customFormat="1" ht="12.75"/>
    <row r="5047" s="4" customFormat="1" ht="12.75"/>
    <row r="5048" s="4" customFormat="1" ht="12.75"/>
    <row r="5049" s="4" customFormat="1" ht="12.75"/>
    <row r="5050" s="4" customFormat="1" ht="12.75"/>
    <row r="5051" s="4" customFormat="1" ht="12.75"/>
    <row r="5052" s="4" customFormat="1" ht="12.75"/>
    <row r="5053" s="4" customFormat="1" ht="12.75"/>
    <row r="5054" s="4" customFormat="1" ht="12.75"/>
    <row r="5055" s="4" customFormat="1" ht="12.75"/>
    <row r="5056" s="4" customFormat="1" ht="12.75"/>
    <row r="5057" s="4" customFormat="1" ht="12.75"/>
    <row r="5058" s="4" customFormat="1" ht="12.75"/>
    <row r="5059" s="4" customFormat="1" ht="12.75"/>
    <row r="5060" s="4" customFormat="1" ht="12.75"/>
    <row r="5061" s="4" customFormat="1" ht="12.75"/>
    <row r="5062" s="4" customFormat="1" ht="12.75"/>
    <row r="5063" s="4" customFormat="1" ht="12.75"/>
    <row r="5064" s="4" customFormat="1" ht="12.75"/>
    <row r="5065" s="4" customFormat="1" ht="12.75"/>
    <row r="5066" s="4" customFormat="1" ht="12.75"/>
    <row r="5067" s="4" customFormat="1" ht="12.75"/>
    <row r="5068" s="4" customFormat="1" ht="12.75"/>
    <row r="5069" s="4" customFormat="1" ht="12.75"/>
    <row r="5070" s="4" customFormat="1" ht="12.75"/>
    <row r="5071" s="4" customFormat="1" ht="12.75"/>
    <row r="5072" s="4" customFormat="1" ht="12.75"/>
    <row r="5073" s="4" customFormat="1" ht="12.75"/>
    <row r="5074" s="4" customFormat="1" ht="12.75"/>
    <row r="5075" s="4" customFormat="1" ht="12.75"/>
    <row r="5076" s="4" customFormat="1" ht="12.75"/>
    <row r="5077" s="4" customFormat="1" ht="12.75"/>
    <row r="5078" s="4" customFormat="1" ht="12.75"/>
    <row r="5079" s="4" customFormat="1" ht="12.75"/>
    <row r="5080" s="4" customFormat="1" ht="12.75"/>
    <row r="5081" s="4" customFormat="1" ht="12.75"/>
    <row r="5082" s="4" customFormat="1" ht="12.75"/>
    <row r="5083" s="4" customFormat="1" ht="12.75"/>
    <row r="5084" s="4" customFormat="1" ht="12.75"/>
    <row r="5085" s="4" customFormat="1" ht="12.75"/>
    <row r="5086" s="4" customFormat="1" ht="12.75"/>
    <row r="5087" s="4" customFormat="1" ht="12.75"/>
    <row r="5088" s="4" customFormat="1" ht="12.75"/>
    <row r="5089" s="4" customFormat="1" ht="12.75"/>
    <row r="5090" s="4" customFormat="1" ht="12.75"/>
    <row r="5091" s="4" customFormat="1" ht="12.75"/>
    <row r="5092" s="4" customFormat="1" ht="12.75"/>
    <row r="5093" s="4" customFormat="1" ht="12.75"/>
    <row r="5094" s="4" customFormat="1" ht="12.75"/>
    <row r="5095" s="4" customFormat="1" ht="12.75"/>
    <row r="5096" s="4" customFormat="1" ht="12.75"/>
    <row r="5097" s="4" customFormat="1" ht="12.75"/>
    <row r="5098" s="4" customFormat="1" ht="12.75"/>
    <row r="5099" s="4" customFormat="1" ht="12.75"/>
    <row r="5100" s="4" customFormat="1" ht="12.75"/>
    <row r="5101" s="4" customFormat="1" ht="12.75"/>
    <row r="5102" s="4" customFormat="1" ht="12.75"/>
    <row r="5103" s="4" customFormat="1" ht="12.75"/>
    <row r="5104" s="4" customFormat="1" ht="12.75"/>
    <row r="5105" s="4" customFormat="1" ht="12.75"/>
    <row r="5106" s="4" customFormat="1" ht="12.75"/>
    <row r="5107" s="4" customFormat="1" ht="12.75"/>
    <row r="5108" s="4" customFormat="1" ht="12.75"/>
    <row r="5109" s="4" customFormat="1" ht="12.75"/>
    <row r="5110" s="4" customFormat="1" ht="12.75"/>
    <row r="5111" s="4" customFormat="1" ht="12.75"/>
    <row r="5112" s="4" customFormat="1" ht="12.75"/>
    <row r="5113" s="4" customFormat="1" ht="12.75"/>
    <row r="5114" s="4" customFormat="1" ht="12.75"/>
    <row r="5115" s="4" customFormat="1" ht="12.75"/>
    <row r="5116" s="4" customFormat="1" ht="12.75"/>
    <row r="5117" s="4" customFormat="1" ht="12.75"/>
    <row r="5118" s="4" customFormat="1" ht="12.75"/>
    <row r="5119" s="4" customFormat="1" ht="12.75"/>
    <row r="5120" s="4" customFormat="1" ht="12.75"/>
    <row r="5121" s="4" customFormat="1" ht="12.75"/>
    <row r="5122" s="4" customFormat="1" ht="12.75"/>
    <row r="5123" s="4" customFormat="1" ht="12.75"/>
    <row r="5124" s="4" customFormat="1" ht="12.75"/>
    <row r="5125" s="4" customFormat="1" ht="12.75"/>
    <row r="5126" s="4" customFormat="1" ht="12.75"/>
    <row r="5127" s="4" customFormat="1" ht="12.75"/>
    <row r="5128" s="4" customFormat="1" ht="12.75"/>
    <row r="5129" s="4" customFormat="1" ht="12.75"/>
    <row r="5130" s="4" customFormat="1" ht="12.75"/>
    <row r="5131" s="4" customFormat="1" ht="12.75"/>
    <row r="5132" s="4" customFormat="1" ht="12.75"/>
    <row r="5133" s="4" customFormat="1" ht="12.75"/>
    <row r="5134" s="4" customFormat="1" ht="12.75"/>
    <row r="5135" s="4" customFormat="1" ht="12.75"/>
    <row r="5136" s="4" customFormat="1" ht="12.75"/>
    <row r="5137" s="4" customFormat="1" ht="12.75"/>
    <row r="5138" s="4" customFormat="1" ht="12.75"/>
    <row r="5139" s="4" customFormat="1" ht="12.75"/>
    <row r="5140" s="4" customFormat="1" ht="12.75"/>
    <row r="5141" s="4" customFormat="1" ht="12.75"/>
    <row r="5142" s="4" customFormat="1" ht="12.75"/>
    <row r="5143" s="4" customFormat="1" ht="12.75"/>
    <row r="5144" s="4" customFormat="1" ht="12.75"/>
    <row r="5145" s="4" customFormat="1" ht="12.75"/>
    <row r="5146" s="4" customFormat="1" ht="12.75"/>
    <row r="5147" s="4" customFormat="1" ht="12.75"/>
    <row r="5148" s="4" customFormat="1" ht="12.75"/>
    <row r="5149" s="4" customFormat="1" ht="12.75"/>
    <row r="5150" s="4" customFormat="1" ht="12.75"/>
    <row r="5151" s="4" customFormat="1" ht="12.75"/>
    <row r="5152" s="4" customFormat="1" ht="12.75"/>
    <row r="5153" s="4" customFormat="1" ht="12.75"/>
    <row r="5154" s="4" customFormat="1" ht="12.75"/>
    <row r="5155" s="4" customFormat="1" ht="12.75"/>
    <row r="5156" s="4" customFormat="1" ht="12.75"/>
    <row r="5157" s="4" customFormat="1" ht="12.75"/>
    <row r="5158" s="4" customFormat="1" ht="12.75"/>
    <row r="5159" s="4" customFormat="1" ht="12.75"/>
    <row r="5160" s="4" customFormat="1" ht="12.75"/>
    <row r="5161" s="4" customFormat="1" ht="12.75"/>
    <row r="5162" s="4" customFormat="1" ht="12.75"/>
    <row r="5163" s="4" customFormat="1" ht="12.75"/>
    <row r="5164" s="4" customFormat="1" ht="12.75"/>
    <row r="5165" s="4" customFormat="1" ht="12.75"/>
    <row r="5166" s="4" customFormat="1" ht="12.75"/>
    <row r="5167" s="4" customFormat="1" ht="12.75"/>
    <row r="5168" s="4" customFormat="1" ht="12.75"/>
    <row r="5169" s="4" customFormat="1" ht="12.75"/>
    <row r="5170" s="4" customFormat="1" ht="12.75"/>
    <row r="5171" s="4" customFormat="1" ht="12.75"/>
    <row r="5172" s="4" customFormat="1" ht="12.75"/>
    <row r="5173" s="4" customFormat="1" ht="12.75"/>
    <row r="5174" s="4" customFormat="1" ht="12.75"/>
    <row r="5175" s="4" customFormat="1" ht="12.75"/>
    <row r="5176" s="4" customFormat="1" ht="12.75"/>
    <row r="5177" s="4" customFormat="1" ht="12.75"/>
    <row r="5178" s="4" customFormat="1" ht="12.75"/>
    <row r="5179" s="4" customFormat="1" ht="12.75"/>
    <row r="5180" s="4" customFormat="1" ht="12.75"/>
    <row r="5181" s="4" customFormat="1" ht="12.75"/>
    <row r="5182" s="4" customFormat="1" ht="12.75"/>
    <row r="5183" s="4" customFormat="1" ht="12.75"/>
    <row r="5184" s="4" customFormat="1" ht="12.75"/>
    <row r="5185" s="4" customFormat="1" ht="12.75"/>
    <row r="5186" s="4" customFormat="1" ht="12.75"/>
    <row r="5187" s="4" customFormat="1" ht="12.75"/>
    <row r="5188" s="4" customFormat="1" ht="12.75"/>
    <row r="5189" s="4" customFormat="1" ht="12.75"/>
    <row r="5190" s="4" customFormat="1" ht="12.75"/>
    <row r="5191" s="4" customFormat="1" ht="12.75"/>
    <row r="5192" s="4" customFormat="1" ht="12.75"/>
    <row r="5193" s="4" customFormat="1" ht="12.75"/>
    <row r="5194" s="4" customFormat="1" ht="12.75"/>
    <row r="5195" s="4" customFormat="1" ht="12.75"/>
    <row r="5196" s="4" customFormat="1" ht="12.75"/>
    <row r="5197" s="4" customFormat="1" ht="12.75"/>
    <row r="5198" s="4" customFormat="1" ht="12.75"/>
    <row r="5199" s="4" customFormat="1" ht="12.75"/>
    <row r="5200" s="4" customFormat="1" ht="12.75"/>
    <row r="5201" s="4" customFormat="1" ht="12.75"/>
    <row r="5202" s="4" customFormat="1" ht="12.75"/>
    <row r="5203" s="4" customFormat="1" ht="12.75"/>
    <row r="5204" s="4" customFormat="1" ht="12.75"/>
    <row r="5205" s="4" customFormat="1" ht="12.75"/>
    <row r="5206" s="4" customFormat="1" ht="12.75"/>
    <row r="5207" s="4" customFormat="1" ht="12.75"/>
    <row r="5208" s="4" customFormat="1" ht="12.75"/>
    <row r="5209" s="4" customFormat="1" ht="12.75"/>
    <row r="5210" s="4" customFormat="1" ht="12.75"/>
    <row r="5211" s="4" customFormat="1" ht="12.75"/>
    <row r="5212" s="4" customFormat="1" ht="12.75"/>
    <row r="5213" s="4" customFormat="1" ht="12.75"/>
    <row r="5214" s="4" customFormat="1" ht="12.75"/>
    <row r="5215" s="4" customFormat="1" ht="12.75"/>
    <row r="5216" s="4" customFormat="1" ht="12.75"/>
    <row r="5217" s="4" customFormat="1" ht="12.75"/>
    <row r="5218" s="4" customFormat="1" ht="12.75"/>
    <row r="5219" s="4" customFormat="1" ht="12.75"/>
    <row r="5220" s="4" customFormat="1" ht="12.75"/>
    <row r="5221" s="4" customFormat="1" ht="12.75"/>
    <row r="5222" s="4" customFormat="1" ht="12.75"/>
    <row r="5223" s="4" customFormat="1" ht="12.75"/>
    <row r="5224" s="4" customFormat="1" ht="12.75"/>
    <row r="5225" s="4" customFormat="1" ht="12.75"/>
    <row r="5226" s="4" customFormat="1" ht="12.75"/>
    <row r="5227" s="4" customFormat="1" ht="12.75"/>
    <row r="5228" s="4" customFormat="1" ht="12.75"/>
    <row r="5229" s="4" customFormat="1" ht="12.75"/>
    <row r="5230" s="4" customFormat="1" ht="12.75"/>
    <row r="5231" s="4" customFormat="1" ht="12.75"/>
    <row r="5232" s="4" customFormat="1" ht="12.75"/>
    <row r="5233" s="4" customFormat="1" ht="12.75"/>
    <row r="5234" s="4" customFormat="1" ht="12.75"/>
    <row r="5235" s="4" customFormat="1" ht="12.75"/>
    <row r="5236" s="4" customFormat="1" ht="12.75"/>
    <row r="5237" s="4" customFormat="1" ht="12.75"/>
    <row r="5238" s="4" customFormat="1" ht="12.75"/>
    <row r="5239" s="4" customFormat="1" ht="12.75"/>
    <row r="5240" s="4" customFormat="1" ht="12.75"/>
    <row r="5241" s="4" customFormat="1" ht="12.75"/>
    <row r="5242" s="4" customFormat="1" ht="12.75"/>
    <row r="5243" s="4" customFormat="1" ht="12.75"/>
    <row r="5244" s="4" customFormat="1" ht="12.75"/>
    <row r="5245" s="4" customFormat="1" ht="12.75"/>
    <row r="5246" s="4" customFormat="1" ht="12.75"/>
    <row r="5247" s="4" customFormat="1" ht="12.75"/>
    <row r="5248" s="4" customFormat="1" ht="12.75"/>
    <row r="5249" s="4" customFormat="1" ht="12.75"/>
    <row r="5250" s="4" customFormat="1" ht="12.75"/>
    <row r="5251" s="4" customFormat="1" ht="12.75"/>
    <row r="5252" s="4" customFormat="1" ht="12.75"/>
    <row r="5253" s="4" customFormat="1" ht="12.75"/>
    <row r="5254" s="4" customFormat="1" ht="12.75"/>
    <row r="5255" s="4" customFormat="1" ht="12.75"/>
    <row r="5256" s="4" customFormat="1" ht="12.75"/>
    <row r="5257" s="4" customFormat="1" ht="12.75"/>
    <row r="5258" s="4" customFormat="1" ht="12.75"/>
    <row r="5259" s="4" customFormat="1" ht="12.75"/>
    <row r="5260" s="4" customFormat="1" ht="12.75"/>
    <row r="5261" s="4" customFormat="1" ht="12.75"/>
    <row r="5262" s="4" customFormat="1" ht="12.75"/>
    <row r="5263" s="4" customFormat="1" ht="12.75"/>
    <row r="5264" s="4" customFormat="1" ht="12.75"/>
    <row r="5265" s="4" customFormat="1" ht="12.75"/>
    <row r="5266" s="4" customFormat="1" ht="12.75"/>
    <row r="5267" s="4" customFormat="1" ht="12.75"/>
    <row r="5268" s="4" customFormat="1" ht="12.75"/>
    <row r="5269" s="4" customFormat="1" ht="12.75"/>
    <row r="5270" s="4" customFormat="1" ht="12.75"/>
    <row r="5271" s="4" customFormat="1" ht="12.75"/>
    <row r="5272" s="4" customFormat="1" ht="12.75"/>
    <row r="5273" s="4" customFormat="1" ht="12.75"/>
    <row r="5274" s="4" customFormat="1" ht="12.75"/>
    <row r="5275" s="4" customFormat="1" ht="12.75"/>
    <row r="5276" s="4" customFormat="1" ht="12.75"/>
    <row r="5277" s="4" customFormat="1" ht="12.75"/>
    <row r="5278" s="4" customFormat="1" ht="12.75"/>
    <row r="5279" s="4" customFormat="1" ht="12.75"/>
    <row r="5280" s="4" customFormat="1" ht="12.75"/>
    <row r="5281" s="4" customFormat="1" ht="12.75"/>
    <row r="5282" s="4" customFormat="1" ht="12.75"/>
    <row r="5283" s="4" customFormat="1" ht="12.75"/>
    <row r="5284" s="4" customFormat="1" ht="12.75"/>
    <row r="5285" s="4" customFormat="1" ht="12.75"/>
    <row r="5286" s="4" customFormat="1" ht="12.75"/>
    <row r="5287" s="4" customFormat="1" ht="12.75"/>
    <row r="5288" s="4" customFormat="1" ht="12.75"/>
    <row r="5289" s="4" customFormat="1" ht="12.75"/>
    <row r="5290" s="4" customFormat="1" ht="12.75"/>
    <row r="5291" s="4" customFormat="1" ht="12.75"/>
    <row r="5292" s="4" customFormat="1" ht="12.75"/>
    <row r="5293" s="4" customFormat="1" ht="12.75"/>
    <row r="5294" s="4" customFormat="1" ht="12.75"/>
    <row r="5295" s="4" customFormat="1" ht="12.75"/>
    <row r="5296" s="4" customFormat="1" ht="12.75"/>
    <row r="5297" s="4" customFormat="1" ht="12.75"/>
    <row r="5298" s="4" customFormat="1" ht="12.75"/>
    <row r="5299" s="4" customFormat="1" ht="12.75"/>
    <row r="5300" s="4" customFormat="1" ht="12.75"/>
    <row r="5301" s="4" customFormat="1" ht="12.75"/>
    <row r="5302" s="4" customFormat="1" ht="12.75"/>
    <row r="5303" s="4" customFormat="1" ht="12.75"/>
    <row r="5304" s="4" customFormat="1" ht="12.75"/>
    <row r="5305" s="4" customFormat="1" ht="12.75"/>
    <row r="5306" s="4" customFormat="1" ht="12.75"/>
    <row r="5307" s="4" customFormat="1" ht="12.75"/>
    <row r="5308" s="4" customFormat="1" ht="12.75"/>
    <row r="5309" s="4" customFormat="1" ht="12.75"/>
    <row r="5310" s="4" customFormat="1" ht="12.75"/>
    <row r="5311" s="4" customFormat="1" ht="12.75"/>
    <row r="5312" s="4" customFormat="1" ht="12.75"/>
    <row r="5313" s="4" customFormat="1" ht="12.75"/>
    <row r="5314" s="4" customFormat="1" ht="12.75"/>
    <row r="5315" s="4" customFormat="1" ht="12.75"/>
    <row r="5316" s="4" customFormat="1" ht="12.75"/>
    <row r="5317" s="4" customFormat="1" ht="12.75"/>
    <row r="5318" s="4" customFormat="1" ht="12.75"/>
    <row r="5319" s="4" customFormat="1" ht="12.75"/>
    <row r="5320" s="4" customFormat="1" ht="12.75"/>
    <row r="5321" s="4" customFormat="1" ht="12.75"/>
    <row r="5322" s="4" customFormat="1" ht="12.75"/>
    <row r="5323" s="4" customFormat="1" ht="12.75"/>
    <row r="5324" s="4" customFormat="1" ht="12.75"/>
    <row r="5325" s="4" customFormat="1" ht="12.75"/>
    <row r="5326" s="4" customFormat="1" ht="12.75"/>
    <row r="5327" s="4" customFormat="1" ht="12.75"/>
    <row r="5328" s="4" customFormat="1" ht="12.75"/>
    <row r="5329" s="4" customFormat="1" ht="12.75"/>
    <row r="5330" s="4" customFormat="1" ht="12.75"/>
    <row r="5331" s="4" customFormat="1" ht="12.75"/>
    <row r="5332" s="4" customFormat="1" ht="12.75"/>
    <row r="5333" s="4" customFormat="1" ht="12.75"/>
    <row r="5334" s="4" customFormat="1" ht="12.75"/>
    <row r="5335" s="4" customFormat="1" ht="12.75"/>
    <row r="5336" s="4" customFormat="1" ht="12.75"/>
    <row r="5337" s="4" customFormat="1" ht="12.75"/>
    <row r="5338" s="4" customFormat="1" ht="12.75"/>
    <row r="5339" s="4" customFormat="1" ht="12.75"/>
    <row r="5340" s="4" customFormat="1" ht="12.75"/>
    <row r="5341" s="4" customFormat="1" ht="12.75"/>
    <row r="5342" s="4" customFormat="1" ht="12.75"/>
    <row r="5343" s="4" customFormat="1" ht="12.75"/>
    <row r="5344" s="4" customFormat="1" ht="12.75"/>
    <row r="5345" s="4" customFormat="1" ht="12.75"/>
    <row r="5346" s="4" customFormat="1" ht="12.75"/>
    <row r="5347" s="4" customFormat="1" ht="12.75"/>
    <row r="5348" s="4" customFormat="1" ht="12.75"/>
    <row r="5349" s="4" customFormat="1" ht="12.75"/>
    <row r="5350" s="4" customFormat="1" ht="12.75"/>
    <row r="5351" s="4" customFormat="1" ht="12.75"/>
    <row r="5352" s="4" customFormat="1" ht="12.75"/>
    <row r="5353" s="4" customFormat="1" ht="12.75"/>
    <row r="5354" s="4" customFormat="1" ht="12.75"/>
    <row r="5355" s="4" customFormat="1" ht="12.75"/>
    <row r="5356" s="4" customFormat="1" ht="12.75"/>
    <row r="5357" s="4" customFormat="1" ht="12.75"/>
    <row r="5358" s="4" customFormat="1" ht="12.75"/>
    <row r="5359" s="4" customFormat="1" ht="12.75"/>
    <row r="5360" s="4" customFormat="1" ht="12.75"/>
    <row r="5361" s="4" customFormat="1" ht="12.75"/>
    <row r="5362" s="4" customFormat="1" ht="12.75"/>
    <row r="5363" s="4" customFormat="1" ht="12.75"/>
    <row r="5364" s="4" customFormat="1" ht="12.75"/>
    <row r="5365" s="4" customFormat="1" ht="12.75"/>
    <row r="5366" s="4" customFormat="1" ht="12.75"/>
    <row r="5367" s="4" customFormat="1" ht="12.75"/>
    <row r="5368" s="4" customFormat="1" ht="12.75"/>
    <row r="5369" s="4" customFormat="1" ht="12.75"/>
    <row r="5370" s="4" customFormat="1" ht="12.75"/>
    <row r="5371" s="4" customFormat="1" ht="12.75"/>
    <row r="5372" s="4" customFormat="1" ht="12.75"/>
    <row r="5373" s="4" customFormat="1" ht="12.75"/>
    <row r="5374" s="4" customFormat="1" ht="12.75"/>
    <row r="5375" s="4" customFormat="1" ht="12.75"/>
    <row r="5376" s="4" customFormat="1" ht="12.75"/>
    <row r="5377" s="4" customFormat="1" ht="12.75"/>
    <row r="5378" s="4" customFormat="1" ht="12.75"/>
    <row r="5379" s="4" customFormat="1" ht="12.75"/>
    <row r="5380" s="4" customFormat="1" ht="12.75"/>
    <row r="5381" s="4" customFormat="1" ht="12.75"/>
    <row r="5382" s="4" customFormat="1" ht="12.75"/>
    <row r="5383" s="4" customFormat="1" ht="12.75"/>
    <row r="5384" s="4" customFormat="1" ht="12.75"/>
    <row r="5385" s="4" customFormat="1" ht="12.75"/>
    <row r="5386" s="4" customFormat="1" ht="12.75"/>
    <row r="5387" s="4" customFormat="1" ht="12.75"/>
    <row r="5388" s="4" customFormat="1" ht="12.75"/>
    <row r="5389" s="4" customFormat="1" ht="12.75"/>
    <row r="5390" s="4" customFormat="1" ht="12.75"/>
    <row r="5391" s="4" customFormat="1" ht="12.75"/>
    <row r="5392" s="4" customFormat="1" ht="12.75"/>
    <row r="5393" s="4" customFormat="1" ht="12.75"/>
    <row r="5394" s="4" customFormat="1" ht="12.75"/>
    <row r="5395" s="4" customFormat="1" ht="12.75"/>
    <row r="5396" s="4" customFormat="1" ht="12.75"/>
    <row r="5397" s="4" customFormat="1" ht="12.75"/>
    <row r="5398" s="4" customFormat="1" ht="12.75"/>
    <row r="5399" s="4" customFormat="1" ht="12.75"/>
    <row r="5400" s="4" customFormat="1" ht="12.75"/>
    <row r="5401" s="4" customFormat="1" ht="12.75"/>
    <row r="5402" s="4" customFormat="1" ht="12.75"/>
    <row r="5403" s="4" customFormat="1" ht="12.75"/>
    <row r="5404" s="4" customFormat="1" ht="12.75"/>
    <row r="5405" s="4" customFormat="1" ht="12.75"/>
    <row r="5406" s="4" customFormat="1" ht="12.75"/>
    <row r="5407" s="4" customFormat="1" ht="12.75"/>
    <row r="5408" s="4" customFormat="1" ht="12.75"/>
    <row r="5409" s="4" customFormat="1" ht="12.75"/>
    <row r="5410" s="4" customFormat="1" ht="12.75"/>
    <row r="5411" s="4" customFormat="1" ht="12.75"/>
    <row r="5412" s="4" customFormat="1" ht="12.75"/>
    <row r="5413" s="4" customFormat="1" ht="12.75"/>
    <row r="5414" s="4" customFormat="1" ht="12.75"/>
    <row r="5415" s="4" customFormat="1" ht="12.75"/>
    <row r="5416" s="4" customFormat="1" ht="12.75"/>
    <row r="5417" s="4" customFormat="1" ht="12.75"/>
    <row r="5418" s="4" customFormat="1" ht="12.75"/>
    <row r="5419" s="4" customFormat="1" ht="12.75"/>
    <row r="5420" s="4" customFormat="1" ht="12.75"/>
    <row r="5421" s="4" customFormat="1" ht="12.75"/>
    <row r="5422" s="4" customFormat="1" ht="12.75"/>
    <row r="5423" s="4" customFormat="1" ht="12.75"/>
    <row r="5424" s="4" customFormat="1" ht="12.75"/>
    <row r="5425" s="4" customFormat="1" ht="12.75"/>
    <row r="5426" s="4" customFormat="1" ht="12.75"/>
    <row r="5427" s="4" customFormat="1" ht="12.75"/>
    <row r="5428" s="4" customFormat="1" ht="12.75"/>
    <row r="5429" s="4" customFormat="1" ht="12.75"/>
    <row r="5430" s="4" customFormat="1" ht="12.75"/>
    <row r="5431" s="4" customFormat="1" ht="12.75"/>
    <row r="5432" s="4" customFormat="1" ht="12.75"/>
    <row r="5433" s="4" customFormat="1" ht="12.75"/>
    <row r="5434" s="4" customFormat="1" ht="12.75"/>
    <row r="5435" s="4" customFormat="1" ht="12.75"/>
    <row r="5436" s="4" customFormat="1" ht="12.75"/>
    <row r="5437" s="4" customFormat="1" ht="12.75"/>
    <row r="5438" s="4" customFormat="1" ht="12.75"/>
    <row r="5439" s="4" customFormat="1" ht="12.75"/>
    <row r="5440" s="4" customFormat="1" ht="12.75"/>
    <row r="5441" s="4" customFormat="1" ht="12.75"/>
    <row r="5442" s="4" customFormat="1" ht="12.75"/>
    <row r="5443" s="4" customFormat="1" ht="12.75"/>
    <row r="5444" s="4" customFormat="1" ht="12.75"/>
    <row r="5445" s="4" customFormat="1" ht="12.75"/>
    <row r="5446" s="4" customFormat="1" ht="12.75"/>
    <row r="5447" s="4" customFormat="1" ht="12.75"/>
    <row r="5448" s="4" customFormat="1" ht="12.75"/>
    <row r="5449" s="4" customFormat="1" ht="12.75"/>
    <row r="5450" s="4" customFormat="1" ht="12.75"/>
    <row r="5451" s="4" customFormat="1" ht="12.75"/>
    <row r="5452" s="4" customFormat="1" ht="12.75"/>
    <row r="5453" s="4" customFormat="1" ht="12.75"/>
    <row r="5454" s="4" customFormat="1" ht="12.75"/>
    <row r="5455" s="4" customFormat="1" ht="12.75"/>
    <row r="5456" s="4" customFormat="1" ht="12.75"/>
    <row r="5457" s="4" customFormat="1" ht="12.75"/>
    <row r="5458" s="4" customFormat="1" ht="12.75"/>
    <row r="5459" s="4" customFormat="1" ht="12.75"/>
    <row r="5460" s="4" customFormat="1" ht="12.75"/>
    <row r="5461" s="4" customFormat="1" ht="12.75"/>
    <row r="5462" s="4" customFormat="1" ht="12.75"/>
    <row r="5463" s="4" customFormat="1" ht="12.75"/>
    <row r="5464" s="4" customFormat="1" ht="12.75"/>
    <row r="5465" s="4" customFormat="1" ht="12.75"/>
    <row r="5466" s="4" customFormat="1" ht="12.75"/>
    <row r="5467" s="4" customFormat="1" ht="12.75"/>
    <row r="5468" s="4" customFormat="1" ht="12.75"/>
    <row r="5469" s="4" customFormat="1" ht="12.75"/>
    <row r="5470" s="4" customFormat="1" ht="12.75"/>
    <row r="5471" s="4" customFormat="1" ht="12.75"/>
    <row r="5472" s="4" customFormat="1" ht="12.75"/>
    <row r="5473" s="4" customFormat="1" ht="12.75"/>
    <row r="5474" s="4" customFormat="1" ht="12.75"/>
    <row r="5475" s="4" customFormat="1" ht="12.75"/>
    <row r="5476" s="4" customFormat="1" ht="12.75"/>
    <row r="5477" s="4" customFormat="1" ht="12.75"/>
    <row r="5478" s="4" customFormat="1" ht="12.75"/>
    <row r="5479" s="4" customFormat="1" ht="12.75"/>
    <row r="5480" s="4" customFormat="1" ht="12.75"/>
    <row r="5481" s="4" customFormat="1" ht="12.75"/>
    <row r="5482" s="4" customFormat="1" ht="12.75"/>
    <row r="5483" s="4" customFormat="1" ht="12.75"/>
    <row r="5484" s="4" customFormat="1" ht="12.75"/>
    <row r="5485" s="4" customFormat="1" ht="12.75"/>
    <row r="5486" s="4" customFormat="1" ht="12.75"/>
    <row r="5487" s="4" customFormat="1" ht="12.75"/>
    <row r="5488" s="4" customFormat="1" ht="12.75"/>
    <row r="5489" s="4" customFormat="1" ht="12.75"/>
    <row r="5490" s="4" customFormat="1" ht="12.75"/>
    <row r="5491" s="4" customFormat="1" ht="12.75"/>
    <row r="5492" s="4" customFormat="1" ht="12.75"/>
    <row r="5493" s="4" customFormat="1" ht="12.75"/>
    <row r="5494" s="4" customFormat="1" ht="12.75"/>
    <row r="5495" s="4" customFormat="1" ht="12.75"/>
    <row r="5496" s="4" customFormat="1" ht="12.75"/>
    <row r="5497" s="4" customFormat="1" ht="12.75"/>
    <row r="5498" s="4" customFormat="1" ht="12.75"/>
    <row r="5499" s="4" customFormat="1" ht="12.75"/>
    <row r="5500" s="4" customFormat="1" ht="12.75"/>
    <row r="5501" s="4" customFormat="1" ht="12.75"/>
    <row r="5502" s="4" customFormat="1" ht="12.75"/>
    <row r="5503" s="4" customFormat="1" ht="12.75"/>
    <row r="5504" s="4" customFormat="1" ht="12.75"/>
    <row r="5505" s="4" customFormat="1" ht="12.75"/>
    <row r="5506" s="4" customFormat="1" ht="12.75"/>
    <row r="5507" s="4" customFormat="1" ht="12.75"/>
    <row r="5508" s="4" customFormat="1" ht="12.75"/>
    <row r="5509" s="4" customFormat="1" ht="12.75"/>
    <row r="5510" s="4" customFormat="1" ht="12.75"/>
    <row r="5511" s="4" customFormat="1" ht="12.75"/>
    <row r="5512" s="4" customFormat="1" ht="12.75"/>
    <row r="5513" s="4" customFormat="1" ht="12.75"/>
    <row r="5514" s="4" customFormat="1" ht="12.75"/>
    <row r="5515" s="4" customFormat="1" ht="12.75"/>
    <row r="5516" s="4" customFormat="1" ht="12.75"/>
    <row r="5517" s="4" customFormat="1" ht="12.75"/>
    <row r="5518" s="4" customFormat="1" ht="12.75"/>
    <row r="5519" s="4" customFormat="1" ht="12.75"/>
    <row r="5520" s="4" customFormat="1" ht="12.75"/>
    <row r="5521" s="4" customFormat="1" ht="12.75"/>
    <row r="5522" s="4" customFormat="1" ht="12.75"/>
    <row r="5523" s="4" customFormat="1" ht="12.75"/>
    <row r="5524" s="4" customFormat="1" ht="12.75"/>
    <row r="5525" s="4" customFormat="1" ht="12.75"/>
    <row r="5526" s="4" customFormat="1" ht="12.75"/>
    <row r="5527" s="4" customFormat="1" ht="12.75"/>
    <row r="5528" s="4" customFormat="1" ht="12.75"/>
    <row r="5529" s="4" customFormat="1" ht="12.75"/>
    <row r="5530" s="4" customFormat="1" ht="12.75"/>
    <row r="5531" s="4" customFormat="1" ht="12.75"/>
    <row r="5532" s="4" customFormat="1" ht="12.75"/>
    <row r="5533" s="4" customFormat="1" ht="12.75"/>
    <row r="5534" s="4" customFormat="1" ht="12.75"/>
    <row r="5535" s="4" customFormat="1" ht="12.75"/>
    <row r="5536" s="4" customFormat="1" ht="12.75"/>
    <row r="5537" s="4" customFormat="1" ht="12.75"/>
    <row r="5538" s="4" customFormat="1" ht="12.75"/>
    <row r="5539" s="4" customFormat="1" ht="12.75"/>
    <row r="5540" s="4" customFormat="1" ht="12.75"/>
    <row r="5541" s="4" customFormat="1" ht="12.75"/>
    <row r="5542" s="4" customFormat="1" ht="12.75"/>
    <row r="5543" s="4" customFormat="1" ht="12.75"/>
    <row r="5544" s="4" customFormat="1" ht="12.75"/>
    <row r="5545" s="4" customFormat="1" ht="12.75"/>
    <row r="5546" s="4" customFormat="1" ht="12.75"/>
    <row r="5547" s="4" customFormat="1" ht="12.75"/>
    <row r="5548" s="4" customFormat="1" ht="12.75"/>
    <row r="5549" s="4" customFormat="1" ht="12.75"/>
    <row r="5550" s="4" customFormat="1" ht="12.75"/>
    <row r="5551" s="4" customFormat="1" ht="12.75"/>
    <row r="5552" s="4" customFormat="1" ht="12.75"/>
    <row r="5553" s="4" customFormat="1" ht="12.75"/>
    <row r="5554" s="4" customFormat="1" ht="12.75"/>
    <row r="5555" s="4" customFormat="1" ht="12.75"/>
    <row r="5556" s="4" customFormat="1" ht="12.75"/>
    <row r="5557" s="4" customFormat="1" ht="12.75"/>
    <row r="5558" s="4" customFormat="1" ht="12.75"/>
    <row r="5559" s="4" customFormat="1" ht="12.75"/>
    <row r="5560" s="4" customFormat="1" ht="12.75"/>
    <row r="5561" s="4" customFormat="1" ht="12.75"/>
    <row r="5562" s="4" customFormat="1" ht="12.75"/>
    <row r="5563" s="4" customFormat="1" ht="12.75"/>
    <row r="5564" s="4" customFormat="1" ht="12.75"/>
    <row r="5565" s="4" customFormat="1" ht="12.75"/>
    <row r="5566" s="4" customFormat="1" ht="12.75"/>
    <row r="5567" s="4" customFormat="1" ht="12.75"/>
    <row r="5568" s="4" customFormat="1" ht="12.75"/>
    <row r="5569" s="4" customFormat="1" ht="12.75"/>
    <row r="5570" s="4" customFormat="1" ht="12.75"/>
    <row r="5571" s="4" customFormat="1" ht="12.75"/>
    <row r="5572" s="4" customFormat="1" ht="12.75"/>
    <row r="5573" s="4" customFormat="1" ht="12.75"/>
    <row r="5574" s="4" customFormat="1" ht="12.75"/>
    <row r="5575" s="4" customFormat="1" ht="12.75"/>
    <row r="5576" s="4" customFormat="1" ht="12.75"/>
    <row r="5577" s="4" customFormat="1" ht="12.75"/>
    <row r="5578" s="4" customFormat="1" ht="12.75"/>
    <row r="5579" s="4" customFormat="1" ht="12.75"/>
    <row r="5580" s="4" customFormat="1" ht="12.75"/>
    <row r="5581" s="4" customFormat="1" ht="12.75"/>
    <row r="5582" s="4" customFormat="1" ht="12.75"/>
    <row r="5583" s="4" customFormat="1" ht="12.75"/>
    <row r="5584" s="4" customFormat="1" ht="12.75"/>
    <row r="5585" s="4" customFormat="1" ht="12.75"/>
    <row r="5586" s="4" customFormat="1" ht="12.75"/>
    <row r="5587" s="4" customFormat="1" ht="12.75"/>
    <row r="5588" s="4" customFormat="1" ht="12.75"/>
    <row r="5589" s="4" customFormat="1" ht="12.75"/>
    <row r="5590" s="4" customFormat="1" ht="12.75"/>
    <row r="5591" s="4" customFormat="1" ht="12.75"/>
    <row r="5592" s="4" customFormat="1" ht="12.75"/>
    <row r="5593" s="4" customFormat="1" ht="12.75"/>
    <row r="5594" s="4" customFormat="1" ht="12.75"/>
    <row r="5595" s="4" customFormat="1" ht="12.75"/>
    <row r="5596" s="4" customFormat="1" ht="12.75"/>
    <row r="5597" s="4" customFormat="1" ht="12.75"/>
    <row r="5598" s="4" customFormat="1" ht="12.75"/>
    <row r="5599" s="4" customFormat="1" ht="12.75"/>
    <row r="5600" s="4" customFormat="1" ht="12.75"/>
    <row r="5601" s="4" customFormat="1" ht="12.75"/>
    <row r="5602" s="4" customFormat="1" ht="12.75"/>
    <row r="5603" s="4" customFormat="1" ht="12.75"/>
    <row r="5604" s="4" customFormat="1" ht="12.75"/>
    <row r="5605" s="4" customFormat="1" ht="12.75"/>
    <row r="5606" s="4" customFormat="1" ht="12.75"/>
    <row r="5607" s="4" customFormat="1" ht="12.75"/>
    <row r="5608" s="4" customFormat="1" ht="12.75"/>
    <row r="5609" s="4" customFormat="1" ht="12.75"/>
    <row r="5610" s="4" customFormat="1" ht="12.75"/>
    <row r="5611" s="4" customFormat="1" ht="12.75"/>
    <row r="5612" s="4" customFormat="1" ht="12.75"/>
    <row r="5613" s="4" customFormat="1" ht="12.75"/>
    <row r="5614" s="4" customFormat="1" ht="12.75"/>
    <row r="5615" s="4" customFormat="1" ht="12.75"/>
    <row r="5616" s="4" customFormat="1" ht="12.75"/>
    <row r="5617" s="4" customFormat="1" ht="12.75"/>
    <row r="5618" s="4" customFormat="1" ht="12.75"/>
    <row r="5619" s="4" customFormat="1" ht="12.75"/>
    <row r="5620" s="4" customFormat="1" ht="12.75"/>
    <row r="5621" s="4" customFormat="1" ht="12.75"/>
    <row r="5622" s="4" customFormat="1" ht="12.75"/>
    <row r="5623" s="4" customFormat="1" ht="12.75"/>
    <row r="5624" s="4" customFormat="1" ht="12.75"/>
    <row r="5625" s="4" customFormat="1" ht="12.75"/>
    <row r="5626" s="4" customFormat="1" ht="12.75"/>
    <row r="5627" s="4" customFormat="1" ht="12.75"/>
    <row r="5628" s="4" customFormat="1" ht="12.75"/>
    <row r="5629" s="4" customFormat="1" ht="12.75"/>
    <row r="5630" s="4" customFormat="1" ht="12.75"/>
    <row r="5631" s="4" customFormat="1" ht="12.75"/>
    <row r="5632" s="4" customFormat="1" ht="12.75"/>
    <row r="5633" s="4" customFormat="1" ht="12.75"/>
    <row r="5634" s="4" customFormat="1" ht="12.75"/>
    <row r="5635" s="4" customFormat="1" ht="12.75"/>
    <row r="5636" s="4" customFormat="1" ht="12.75"/>
    <row r="5637" s="4" customFormat="1" ht="12.75"/>
    <row r="5638" s="4" customFormat="1" ht="12.75"/>
    <row r="5639" s="4" customFormat="1" ht="12.75"/>
    <row r="5640" s="4" customFormat="1" ht="12.75"/>
    <row r="5641" s="4" customFormat="1" ht="12.75"/>
    <row r="5642" s="4" customFormat="1" ht="12.75"/>
    <row r="5643" s="4" customFormat="1" ht="12.75"/>
    <row r="5644" s="4" customFormat="1" ht="12.75"/>
    <row r="5645" s="4" customFormat="1" ht="12.75"/>
    <row r="5646" s="4" customFormat="1" ht="12.75"/>
    <row r="5647" s="4" customFormat="1" ht="12.75"/>
    <row r="5648" s="4" customFormat="1" ht="12.75"/>
    <row r="5649" s="4" customFormat="1" ht="12.75"/>
    <row r="5650" s="4" customFormat="1" ht="12.75"/>
    <row r="5651" s="4" customFormat="1" ht="12.75"/>
    <row r="5652" s="4" customFormat="1" ht="12.75"/>
    <row r="5653" s="4" customFormat="1" ht="12.75"/>
    <row r="5654" s="4" customFormat="1" ht="12.75"/>
    <row r="5655" s="4" customFormat="1" ht="12.75"/>
    <row r="5656" s="4" customFormat="1" ht="12.75"/>
    <row r="5657" s="4" customFormat="1" ht="12.75"/>
    <row r="5658" s="4" customFormat="1" ht="12.75"/>
    <row r="5659" s="4" customFormat="1" ht="12.75"/>
    <row r="5660" s="4" customFormat="1" ht="12.75"/>
    <row r="5661" s="4" customFormat="1" ht="12.75"/>
    <row r="5662" s="4" customFormat="1" ht="12.75"/>
    <row r="5663" s="4" customFormat="1" ht="12.75"/>
    <row r="5664" s="4" customFormat="1" ht="12.75"/>
    <row r="5665" s="4" customFormat="1" ht="12.75"/>
    <row r="5666" s="4" customFormat="1" ht="12.75"/>
    <row r="5667" s="4" customFormat="1" ht="12.75"/>
    <row r="5668" s="4" customFormat="1" ht="12.75"/>
    <row r="5669" s="4" customFormat="1" ht="12.75"/>
    <row r="5670" s="4" customFormat="1" ht="12.75"/>
    <row r="5671" s="4" customFormat="1" ht="12.75"/>
    <row r="5672" s="4" customFormat="1" ht="12.75"/>
    <row r="5673" s="4" customFormat="1" ht="12.75"/>
    <row r="5674" s="4" customFormat="1" ht="12.75"/>
    <row r="5675" s="4" customFormat="1" ht="12.75"/>
    <row r="5676" s="4" customFormat="1" ht="12.75"/>
    <row r="5677" s="4" customFormat="1" ht="12.75"/>
    <row r="5678" s="4" customFormat="1" ht="12.75"/>
    <row r="5679" s="4" customFormat="1" ht="12.75"/>
    <row r="5680" s="4" customFormat="1" ht="12.75"/>
    <row r="5681" s="4" customFormat="1" ht="12.75"/>
    <row r="5682" s="4" customFormat="1" ht="12.75"/>
    <row r="5683" s="4" customFormat="1" ht="12.75"/>
    <row r="5684" s="4" customFormat="1" ht="12.75"/>
    <row r="5685" s="4" customFormat="1" ht="12.75"/>
    <row r="5686" s="4" customFormat="1" ht="12.75"/>
    <row r="5687" s="4" customFormat="1" ht="12.75"/>
    <row r="5688" s="4" customFormat="1" ht="12.75"/>
    <row r="5689" s="4" customFormat="1" ht="12.75"/>
    <row r="5690" s="4" customFormat="1" ht="12.75"/>
    <row r="5691" s="4" customFormat="1" ht="12.75"/>
    <row r="5692" s="4" customFormat="1" ht="12.75"/>
    <row r="5693" s="4" customFormat="1" ht="12.75"/>
    <row r="5694" s="4" customFormat="1" ht="12.75"/>
    <row r="5695" s="4" customFormat="1" ht="12.75"/>
    <row r="5696" s="4" customFormat="1" ht="12.75"/>
    <row r="5697" s="4" customFormat="1" ht="12.75"/>
    <row r="5698" s="4" customFormat="1" ht="12.75"/>
    <row r="5699" s="4" customFormat="1" ht="12.75"/>
    <row r="5700" s="4" customFormat="1" ht="12.75"/>
    <row r="5701" s="4" customFormat="1" ht="12.75"/>
    <row r="5702" s="4" customFormat="1" ht="12.75"/>
    <row r="5703" s="4" customFormat="1" ht="12.75"/>
    <row r="5704" s="4" customFormat="1" ht="12.75"/>
    <row r="5705" s="4" customFormat="1" ht="12.75"/>
    <row r="5706" s="4" customFormat="1" ht="12.75"/>
    <row r="5707" s="4" customFormat="1" ht="12.75"/>
    <row r="5708" s="4" customFormat="1" ht="12.75"/>
    <row r="5709" s="4" customFormat="1" ht="12.75"/>
    <row r="5710" s="4" customFormat="1" ht="12.75"/>
    <row r="5711" s="4" customFormat="1" ht="12.75"/>
    <row r="5712" s="4" customFormat="1" ht="12.75"/>
    <row r="5713" s="4" customFormat="1" ht="12.75"/>
    <row r="5714" s="4" customFormat="1" ht="12.75"/>
    <row r="5715" s="4" customFormat="1" ht="12.75"/>
    <row r="5716" s="4" customFormat="1" ht="12.75"/>
    <row r="5717" s="4" customFormat="1" ht="12.75"/>
    <row r="5718" s="4" customFormat="1" ht="12.75"/>
    <row r="5719" s="4" customFormat="1" ht="12.75"/>
    <row r="5720" s="4" customFormat="1" ht="12.75"/>
    <row r="5721" s="4" customFormat="1" ht="12.75"/>
    <row r="5722" s="4" customFormat="1" ht="12.75"/>
    <row r="5723" s="4" customFormat="1" ht="12.75"/>
    <row r="5724" s="4" customFormat="1" ht="12.75"/>
    <row r="5725" s="4" customFormat="1" ht="12.75"/>
    <row r="5726" s="4" customFormat="1" ht="12.75"/>
    <row r="5727" s="4" customFormat="1" ht="12.75"/>
    <row r="5728" s="4" customFormat="1" ht="12.75"/>
    <row r="5729" s="4" customFormat="1" ht="12.75"/>
    <row r="5730" s="4" customFormat="1" ht="12.75"/>
    <row r="5731" s="4" customFormat="1" ht="12.75"/>
    <row r="5732" s="4" customFormat="1" ht="12.75"/>
    <row r="5733" s="4" customFormat="1" ht="12.75"/>
    <row r="5734" s="4" customFormat="1" ht="12.75"/>
    <row r="5735" s="4" customFormat="1" ht="12.75"/>
    <row r="5736" s="4" customFormat="1" ht="12.75"/>
    <row r="5737" s="4" customFormat="1" ht="12.75"/>
    <row r="5738" s="4" customFormat="1" ht="12.75"/>
    <row r="5739" s="4" customFormat="1" ht="12.75"/>
    <row r="5740" s="4" customFormat="1" ht="12.75"/>
    <row r="5741" s="4" customFormat="1" ht="12.75"/>
    <row r="5742" s="4" customFormat="1" ht="12.75"/>
    <row r="5743" s="4" customFormat="1" ht="12.75"/>
    <row r="5744" s="4" customFormat="1" ht="12.75"/>
    <row r="5745" s="4" customFormat="1" ht="12.75"/>
    <row r="5746" s="4" customFormat="1" ht="12.75"/>
    <row r="5747" s="4" customFormat="1" ht="12.75"/>
    <row r="5748" s="4" customFormat="1" ht="12.75"/>
    <row r="5749" s="4" customFormat="1" ht="12.75"/>
    <row r="5750" s="4" customFormat="1" ht="12.75"/>
    <row r="5751" s="4" customFormat="1" ht="12.75"/>
    <row r="5752" s="4" customFormat="1" ht="12.75"/>
    <row r="5753" s="4" customFormat="1" ht="12.75"/>
    <row r="5754" s="4" customFormat="1" ht="12.75"/>
    <row r="5755" s="4" customFormat="1" ht="12.75"/>
    <row r="5756" s="4" customFormat="1" ht="12.75"/>
    <row r="5757" s="4" customFormat="1" ht="12.75"/>
    <row r="5758" s="4" customFormat="1" ht="12.75"/>
    <row r="5759" s="4" customFormat="1" ht="12.75"/>
    <row r="5760" s="4" customFormat="1" ht="12.75"/>
    <row r="5761" s="4" customFormat="1" ht="12.75"/>
    <row r="5762" s="4" customFormat="1" ht="12.75"/>
    <row r="5763" s="4" customFormat="1" ht="12.75"/>
    <row r="5764" s="4" customFormat="1" ht="12.75"/>
    <row r="5765" s="4" customFormat="1" ht="12.75"/>
    <row r="5766" s="4" customFormat="1" ht="12.75"/>
    <row r="5767" s="4" customFormat="1" ht="12.75"/>
    <row r="5768" s="4" customFormat="1" ht="12.75"/>
    <row r="5769" s="4" customFormat="1" ht="12.75"/>
    <row r="5770" s="4" customFormat="1" ht="12.75"/>
    <row r="5771" s="4" customFormat="1" ht="12.75"/>
    <row r="5772" s="4" customFormat="1" ht="12.75"/>
    <row r="5773" s="4" customFormat="1" ht="12.75"/>
    <row r="5774" s="4" customFormat="1" ht="12.75"/>
    <row r="5775" s="4" customFormat="1" ht="12.75"/>
    <row r="5776" s="4" customFormat="1" ht="12.75"/>
    <row r="5777" s="4" customFormat="1" ht="12.75"/>
    <row r="5778" s="4" customFormat="1" ht="12.75"/>
    <row r="5779" s="4" customFormat="1" ht="12.75"/>
    <row r="5780" s="4" customFormat="1" ht="12.75"/>
    <row r="5781" s="4" customFormat="1" ht="12.75"/>
    <row r="5782" s="4" customFormat="1" ht="12.75"/>
    <row r="5783" s="4" customFormat="1" ht="12.75"/>
    <row r="5784" s="4" customFormat="1" ht="12.75"/>
    <row r="5785" s="4" customFormat="1" ht="12.75"/>
    <row r="5786" s="4" customFormat="1" ht="12.75"/>
    <row r="5787" s="4" customFormat="1" ht="12.75"/>
    <row r="5788" s="4" customFormat="1" ht="12.75"/>
    <row r="5789" s="4" customFormat="1" ht="12.75"/>
    <row r="5790" s="4" customFormat="1" ht="12.75"/>
    <row r="5791" s="4" customFormat="1" ht="12.75"/>
    <row r="5792" s="4" customFormat="1" ht="12.75"/>
    <row r="5793" s="4" customFormat="1" ht="12.75"/>
    <row r="5794" s="4" customFormat="1" ht="12.75"/>
    <row r="5795" s="4" customFormat="1" ht="12.75"/>
    <row r="5796" s="4" customFormat="1" ht="12.75"/>
    <row r="5797" s="4" customFormat="1" ht="12.75"/>
    <row r="5798" s="4" customFormat="1" ht="12.75"/>
    <row r="5799" s="4" customFormat="1" ht="12.75"/>
    <row r="5800" s="4" customFormat="1" ht="12.75"/>
    <row r="5801" s="4" customFormat="1" ht="12.75"/>
    <row r="5802" s="4" customFormat="1" ht="12.75"/>
    <row r="5803" s="4" customFormat="1" ht="12.75"/>
    <row r="5804" s="4" customFormat="1" ht="12.75"/>
    <row r="5805" s="4" customFormat="1" ht="12.75"/>
    <row r="5806" s="4" customFormat="1" ht="12.75"/>
    <row r="5807" s="4" customFormat="1" ht="12.75"/>
    <row r="5808" s="4" customFormat="1" ht="12.75"/>
    <row r="5809" s="4" customFormat="1" ht="12.75"/>
    <row r="5810" s="4" customFormat="1" ht="12.75"/>
    <row r="5811" s="4" customFormat="1" ht="12.75"/>
    <row r="5812" s="4" customFormat="1" ht="12.75"/>
    <row r="5813" s="4" customFormat="1" ht="12.75"/>
    <row r="5814" s="4" customFormat="1" ht="12.75"/>
    <row r="5815" s="4" customFormat="1" ht="12.75"/>
    <row r="5816" s="4" customFormat="1" ht="12.75"/>
    <row r="5817" s="4" customFormat="1" ht="12.75"/>
    <row r="5818" s="4" customFormat="1" ht="12.75"/>
    <row r="5819" s="4" customFormat="1" ht="12.75"/>
    <row r="5820" s="4" customFormat="1" ht="12.75"/>
    <row r="5821" s="4" customFormat="1" ht="12.75"/>
    <row r="5822" s="4" customFormat="1" ht="12.75"/>
    <row r="5823" s="4" customFormat="1" ht="12.75"/>
    <row r="5824" s="4" customFormat="1" ht="12.75"/>
    <row r="5825" s="4" customFormat="1" ht="12.75"/>
    <row r="5826" s="4" customFormat="1" ht="12.75"/>
    <row r="5827" s="4" customFormat="1" ht="12.75"/>
    <row r="5828" s="4" customFormat="1" ht="12.75"/>
    <row r="5829" s="4" customFormat="1" ht="12.75"/>
    <row r="5830" s="4" customFormat="1" ht="12.75"/>
    <row r="5831" s="4" customFormat="1" ht="12.75"/>
    <row r="5832" s="4" customFormat="1" ht="12.75"/>
    <row r="5833" s="4" customFormat="1" ht="12.75"/>
    <row r="5834" s="4" customFormat="1" ht="12.75"/>
    <row r="5835" s="4" customFormat="1" ht="12.75"/>
    <row r="5836" s="4" customFormat="1" ht="12.75"/>
    <row r="5837" s="4" customFormat="1" ht="12.75"/>
    <row r="5838" s="4" customFormat="1" ht="12.75"/>
    <row r="5839" s="4" customFormat="1" ht="12.75"/>
    <row r="5840" s="4" customFormat="1" ht="12.75"/>
    <row r="5841" s="4" customFormat="1" ht="12.75"/>
    <row r="5842" s="4" customFormat="1" ht="12.75"/>
    <row r="5843" s="4" customFormat="1" ht="12.75"/>
    <row r="5844" s="4" customFormat="1" ht="12.75"/>
    <row r="5845" s="4" customFormat="1" ht="12.75"/>
    <row r="5846" s="4" customFormat="1" ht="12.75"/>
    <row r="5847" s="4" customFormat="1" ht="12.75"/>
    <row r="5848" s="4" customFormat="1" ht="12.75"/>
    <row r="5849" s="4" customFormat="1" ht="12.75"/>
    <row r="5850" s="4" customFormat="1" ht="12.75"/>
    <row r="5851" s="4" customFormat="1" ht="12.75"/>
    <row r="5852" s="4" customFormat="1" ht="12.75"/>
    <row r="5853" s="4" customFormat="1" ht="12.75"/>
    <row r="5854" s="4" customFormat="1" ht="12.75"/>
    <row r="5855" s="4" customFormat="1" ht="12.75"/>
    <row r="5856" s="4" customFormat="1" ht="12.75"/>
    <row r="5857" s="4" customFormat="1" ht="12.75"/>
    <row r="5858" s="4" customFormat="1" ht="12.75"/>
    <row r="5859" s="4" customFormat="1" ht="12.75"/>
    <row r="5860" s="4" customFormat="1" ht="12.75"/>
    <row r="5861" s="4" customFormat="1" ht="12.75"/>
    <row r="5862" s="4" customFormat="1" ht="12.75"/>
    <row r="5863" s="4" customFormat="1" ht="12.75"/>
    <row r="5864" s="4" customFormat="1" ht="12.75"/>
    <row r="5865" s="4" customFormat="1" ht="12.75"/>
    <row r="5866" s="4" customFormat="1" ht="12.75"/>
    <row r="5867" s="4" customFormat="1" ht="12.75"/>
    <row r="5868" s="4" customFormat="1" ht="12.75"/>
    <row r="5869" s="4" customFormat="1" ht="12.75"/>
    <row r="5870" s="4" customFormat="1" ht="12.75"/>
    <row r="5871" s="4" customFormat="1" ht="12.75"/>
    <row r="5872" s="4" customFormat="1" ht="12.75"/>
    <row r="5873" s="4" customFormat="1" ht="12.75"/>
    <row r="5874" s="4" customFormat="1" ht="12.75"/>
    <row r="5875" s="4" customFormat="1" ht="12.75"/>
    <row r="5876" s="4" customFormat="1" ht="12.75"/>
    <row r="5877" s="4" customFormat="1" ht="12.75"/>
    <row r="5878" s="4" customFormat="1" ht="12.75"/>
    <row r="5879" s="4" customFormat="1" ht="12.75"/>
    <row r="5880" s="4" customFormat="1" ht="12.75"/>
    <row r="5881" s="4" customFormat="1" ht="12.75"/>
    <row r="5882" s="4" customFormat="1" ht="12.75"/>
    <row r="5883" s="4" customFormat="1" ht="12.75"/>
    <row r="5884" s="4" customFormat="1" ht="12.75"/>
    <row r="5885" s="4" customFormat="1" ht="12.75"/>
    <row r="5886" s="4" customFormat="1" ht="12.75"/>
    <row r="5887" s="4" customFormat="1" ht="12.75"/>
    <row r="5888" s="4" customFormat="1" ht="12.75"/>
    <row r="5889" s="4" customFormat="1" ht="12.75"/>
    <row r="5890" s="4" customFormat="1" ht="12.75"/>
    <row r="5891" s="4" customFormat="1" ht="12.75"/>
    <row r="5892" s="4" customFormat="1" ht="12.75"/>
    <row r="5893" s="4" customFormat="1" ht="12.75"/>
    <row r="5894" s="4" customFormat="1" ht="12.75"/>
    <row r="5895" s="4" customFormat="1" ht="12.75"/>
  </sheetData>
  <printOptions/>
  <pageMargins left="0.25" right="0.25" top="1" bottom="1" header="0.5" footer="0.5"/>
  <pageSetup horizontalDpi="600" verticalDpi="600" orientation="landscape" scale="85" r:id="rId1"/>
  <headerFooter alignWithMargins="0">
    <oddFooter>&amp;L&amp;P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 Cope</dc:creator>
  <cp:keywords/>
  <dc:description/>
  <cp:lastModifiedBy>Angelica Vázquez</cp:lastModifiedBy>
  <cp:lastPrinted>2003-11-20T03:27:43Z</cp:lastPrinted>
  <dcterms:created xsi:type="dcterms:W3CDTF">2003-11-20T02:11:33Z</dcterms:created>
  <dcterms:modified xsi:type="dcterms:W3CDTF">2003-11-22T01:08:03Z</dcterms:modified>
  <cp:category/>
  <cp:version/>
  <cp:contentType/>
  <cp:contentStatus/>
</cp:coreProperties>
</file>