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328"/>
  <workbookPr/>
  <bookViews>
    <workbookView xWindow="65416" yWindow="65416" windowWidth="29040" windowHeight="15840" activeTab="0"/>
  </bookViews>
  <sheets>
    <sheet name="Operating - upload"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 localSheetId="0">#REF!</definedName>
    <definedName name="_00Salaries">#REF!</definedName>
    <definedName name="_01Salaries" localSheetId="0">#REF!</definedName>
    <definedName name="_01Salaries">#REF!</definedName>
    <definedName name="_02Salaries" localSheetId="0">#REF!</definedName>
    <definedName name="_02Salaries">#REF!</definedName>
    <definedName name="_03Salaries">'[1]Hourly Schedule'!$A$3:$K$102</definedName>
    <definedName name="_2005_IS_Budget_adjusted_by_Fiscal" localSheetId="0">#REF!</definedName>
    <definedName name="_2005_IS_Budget_adjusted_by_Fiscal">#REF!</definedName>
    <definedName name="_99Salaries" localSheetId="0">#REF!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 localSheetId="0">#REF!</definedName>
    <definedName name="actual">#REF!</definedName>
    <definedName name="ActualFundBalance" localSheetId="0">#REF!</definedName>
    <definedName name="ActualFundBalance">#REF!</definedName>
    <definedName name="AdoptedFundBalance" localSheetId="0">#REF!</definedName>
    <definedName name="AdoptedFundBalance">#REF!</definedName>
    <definedName name="AgencyContact">'[2]TOC Forms'!$C$57</definedName>
    <definedName name="agingtot" localSheetId="0">#REF!</definedName>
    <definedName name="agingtot">#REF!</definedName>
    <definedName name="all_other_reduction" localSheetId="0">#REF!</definedName>
    <definedName name="all_other_reduction">#REF!</definedName>
    <definedName name="AllocBasisTable2009">'[5]DCHS 07Tables for 09 Allocation'!$E$2:$P$3,'[5]DCHS 07Tables for 09 Allocation'!$B$4:$P$33</definedName>
    <definedName name="Appro" localSheetId="0">#REF!</definedName>
    <definedName name="Appro">#REF!</definedName>
    <definedName name="ApproUnitName">'[2]TOC Forms'!$C$59</definedName>
    <definedName name="April" localSheetId="0">#REF!,#REF!,#REF!,#REF!,#REF!,#REF!</definedName>
    <definedName name="April">#REF!,#REF!,#REF!,#REF!,#REF!,#REF!</definedName>
    <definedName name="ARMS08" localSheetId="0">#REF!</definedName>
    <definedName name="ARMS08">#REF!</definedName>
    <definedName name="asfda" hidden="1">{"NonWhole",#N/A,FALSE,"ReorgRevisted"}</definedName>
    <definedName name="August" localSheetId="0">#REF!,#REF!,#REF!,#REF!,#REF!,#REF!</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Budget_Codes">'[6]Replacement Analysis'!$B$8:$B$15</definedName>
    <definedName name="Carryover" localSheetId="0">#REF!</definedName>
    <definedName name="Carryover">#REF!</definedName>
    <definedName name="Cell" localSheetId="0">#REF!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 localSheetId="0">#REF!</definedName>
    <definedName name="COLA">#REF!</definedName>
    <definedName name="ContactPhone">'[2]TOC Forms'!$C$58</definedName>
    <definedName name="Core_Business_Code">'[7]DATA Tables'!$A$39:$A$48</definedName>
    <definedName name="criminal" hidden="1">{"NonWhole",#N/A,FALSE,"ReorgRevisted"}</definedName>
    <definedName name="CSD_ERP" localSheetId="0">#REF!</definedName>
    <definedName name="CSD_ERP">#REF!</definedName>
    <definedName name="CSD_Reduction" localSheetId="0">#REF!</definedName>
    <definedName name="CSD_Reduction">#REF!</definedName>
    <definedName name="CSD_Total" localSheetId="0">#REF!</definedName>
    <definedName name="CSD_Total">#REF!</definedName>
    <definedName name="CSOCON">'[8]2011 DCHS (0935) Alloc 4-13ver1'!$R$38</definedName>
    <definedName name="CSOSAL">'[8]2011 DCHS (0935) Alloc 4-13ver1'!$R$16</definedName>
    <definedName name="CSOTOT">'[8]2011 DCHS (0935) Alloc 4-13ver1'!$R$60</definedName>
    <definedName name="CXAgncy09">'[9]09 REQ Sum Corrected 6-24-08'!$D$7:$D$9,'[9]09 REQ Sum Corrected 6-24-08'!$D$13,'[9]09 REQ Sum Corrected 6-24-08'!$D$17:$D$20</definedName>
    <definedName name="cxs" hidden="1">{"Whole",#N/A,FALSE,"ReorgRevisted"}</definedName>
    <definedName name="d" hidden="1">{"NonWhole",#N/A,FALSE,"ReorgRevisted"}</definedName>
    <definedName name="DCHS08ARMS" localSheetId="0">#REF!</definedName>
    <definedName name="DCHS08ARMS">#REF!</definedName>
    <definedName name="ddd.ext" hidden="1">{"NonWhole",#N/A,FALSE,"ReorgRevisted"}</definedName>
    <definedName name="DDD_ERP" localSheetId="0">#REF!</definedName>
    <definedName name="DDD_ERP">#REF!</definedName>
    <definedName name="DDD_Total" localSheetId="0">#REF!</definedName>
    <definedName name="DDD_Total">#REF!</definedName>
    <definedName name="December" localSheetId="0">#REF!,#REF!,#REF!,#REF!,#REF!,#REF!,#REF!</definedName>
    <definedName name="December">#REF!,#REF!,#REF!,#REF!,#REF!,#REF!,#REF!</definedName>
    <definedName name="Dept_Num_Code">'[7]DATA Tables'!$A$11:$A$26</definedName>
    <definedName name="Division_Code">'[7]DATA Tables'!$A$3:$A$7</definedName>
    <definedName name="DO_ERP" localSheetId="0">#REF!</definedName>
    <definedName name="DO_ERP">#REF!</definedName>
    <definedName name="DO_Total" localSheetId="0">#REF!</definedName>
    <definedName name="DO_Total">#REF!</definedName>
    <definedName name="donya" hidden="1">{"Whole",#N/A,FALSE,"ReorgRevisted"}</definedName>
    <definedName name="drop_down">'[10]Replacement Analysis'!$B$8:$B$27</definedName>
    <definedName name="efg" hidden="1">{"cxtransfer",#N/A,FALSE,"ReorgRevisted"}</definedName>
    <definedName name="EstimatedFundBalance" localSheetId="0">#REF!</definedName>
    <definedName name="EstimatedFundBalance">#REF!</definedName>
    <definedName name="Expenditures" localSheetId="0">#REF!</definedName>
    <definedName name="Expenditures">#REF!</definedName>
    <definedName name="FB_1363">'[8]2011 DCHS (0935) Alloc 4-13ver1'!$N$2</definedName>
    <definedName name="FB_1376">'[8]2011 DCHS (0935) Alloc 4-13ver1'!$Q$2</definedName>
    <definedName name="FB_6831">'[8]2011 DCHS (0935) Alloc 4-13ver1'!$J$2</definedName>
    <definedName name="FB_6832">'[8]2011 DCHS (0935) Alloc 4-13ver1'!$L$2</definedName>
    <definedName name="FB_6833">'[8]2011 DCHS (0935) Alloc 4-13ver1'!$O$1</definedName>
    <definedName name="February" localSheetId="0">#REF!,#REF!,#REF!,#REF!,#REF!,#REF!</definedName>
    <definedName name="February">#REF!,#REF!,#REF!,#REF!,#REF!,#REF!</definedName>
    <definedName name="Financial_Plan" localSheetId="0">#REF!</definedName>
    <definedName name="Financial_Plan">#REF!</definedName>
    <definedName name="FinPlan" hidden="1">{"Whole",#N/A,FALSE,"ReorgRevisted"}</definedName>
    <definedName name="FirstQOO" localSheetId="0">#REF!</definedName>
    <definedName name="FirstQOO">#REF!</definedName>
    <definedName name="Footnote" localSheetId="0">#REF!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 localSheetId="0">#REF!</definedName>
    <definedName name="FourthQOO">#REF!</definedName>
    <definedName name="fr" hidden="1">{"NonWhole",#N/A,FALSE,"ReorgRevisted"}</definedName>
    <definedName name="Friday1" localSheetId="0">#REF!,#REF!,#REF!,#REF!,#REF!,#REF!,#REF!,#REF!,#REF!,#REF!,#REF!,#REF!,#REF!,#REF!,#REF!,#REF!,#REF!,#REF!,#REF!,#REF!,#REF!</definedName>
    <definedName name="Friday1">#REF!,#REF!,#REF!,#REF!,#REF!,#REF!,#REF!,#REF!,#REF!,#REF!,#REF!,#REF!,#REF!,#REF!,#REF!,#REF!,#REF!,#REF!,#REF!,#REF!,#REF!</definedName>
    <definedName name="Friday2" localSheetId="0">#REF!,#REF!,#REF!,#REF!,#REF!,#REF!,#REF!,#REF!,#REF!,#REF!,#REF!,#REF!,#REF!,#REF!,#REF!,#REF!,#REF!,#REF!,#REF!,#REF!</definedName>
    <definedName name="Friday2">#REF!,#REF!,#REF!,#REF!,#REF!,#REF!,#REF!,#REF!,#REF!,#REF!,#REF!,#REF!,#REF!,#REF!,#REF!,#REF!,#REF!,#REF!,#REF!,#REF!</definedName>
    <definedName name="Friday3" localSheetId="0">#REF!,#REF!,#REF!,#REF!,#REF!,#REF!,#REF!,#REF!,#REF!,#REF!,#REF!,#REF!,#REF!,#REF!,#REF!,#REF!,#REF!,#REF!,#REF!,#REF!</definedName>
    <definedName name="Friday3">#REF!,#REF!,#REF!,#REF!,#REF!,#REF!,#REF!,#REF!,#REF!,#REF!,#REF!,#REF!,#REF!,#REF!,#REF!,#REF!,#REF!,#REF!,#REF!,#REF!</definedName>
    <definedName name="FS" hidden="1">{"Dis",#N/A,FALSE,"ReorgRevisted"}</definedName>
    <definedName name="Fund_Dept">'[2]TOC Forms'!$C$56</definedName>
    <definedName name="Fund_Source_Code">'[7]DATA Tables'!$A$140:$A$150</definedName>
    <definedName name="gg" hidden="1">{"Dis",#N/A,FALSE,"ReorgRevisted"}</definedName>
    <definedName name="Goal_Code">'[7]DATA Tables'!$A$30:$A$35</definedName>
    <definedName name="GRNCON">'[8]2011 DCHS (0935) Alloc 4-13ver1'!$R$44</definedName>
    <definedName name="GRNSAL">'[8]2011 DCHS (0935) Alloc 4-13ver1'!$R$22</definedName>
    <definedName name="GRNTOT">'[8]2011 DCHS (0935) Alloc 4-13ver1'!$R$66</definedName>
    <definedName name="HOFMIDDCON">'[8]2011 DCHS (0935) Alloc 4-13ver1'!$R$47</definedName>
    <definedName name="HOFMIDDSAL">'[8]2011 DCHS (0935) Alloc 4-13ver1'!$R$25</definedName>
    <definedName name="HOFMIDDTOT">'[8]2011 DCHS (0935) Alloc 4-13ver1'!$R$69</definedName>
    <definedName name="housingtot" localSheetId="0">#REF!</definedName>
    <definedName name="housingtot">#REF!</definedName>
    <definedName name="human_service_reduction" localSheetId="0">#REF!</definedName>
    <definedName name="human_service_reduction">#REF!</definedName>
    <definedName name="iii" hidden="1">{"Dis",#N/A,FALSE,"ReorgRevisted"}</definedName>
    <definedName name="inn" hidden="1">{"NonWhole",#N/A,FALSE,"ReorgRevisted"}</definedName>
    <definedName name="January" localSheetId="0">#REF!,#REF!,#REF!,#REF!,#REF!,#REF!</definedName>
    <definedName name="January">#REF!,#REF!,#REF!,#REF!,#REF!,#REF!</definedName>
    <definedName name="JKBPons" localSheetId="0">#REF!</definedName>
    <definedName name="JKBPons">#REF!</definedName>
    <definedName name="July" localSheetId="0">#REF!,#REF!,#REF!,#REF!,#REF!,#REF!</definedName>
    <definedName name="July">#REF!,#REF!,#REF!,#REF!,#REF!,#REF!</definedName>
    <definedName name="June" localSheetId="0">#REF!,#REF!,#REF!,#REF!,#REF!,#REF!</definedName>
    <definedName name="June">#REF!,#REF!,#REF!,#REF!,#REF!,#REF!</definedName>
    <definedName name="k" hidden="1">{"NonWhole",#N/A,FALSE,"ReorgRevisted"}</definedName>
    <definedName name="kk" hidden="1">{"cxtransfer",#N/A,FALSE,"ReorgRevisted"}</definedName>
    <definedName name="LSJ_reduction" localSheetId="0">#REF!</definedName>
    <definedName name="LSJ_reduction">#REF!</definedName>
    <definedName name="mandatory_adds" localSheetId="0">#REF!</definedName>
    <definedName name="mandatory_adds">#REF!</definedName>
    <definedName name="March" localSheetId="0">#REF!,#REF!,#REF!,#REF!,#REF!,#REF!</definedName>
    <definedName name="March">#REF!,#REF!,#REF!,#REF!,#REF!,#REF!</definedName>
    <definedName name="May" localSheetId="0">#REF!,#REF!,#REF!,#REF!,#REF!,#REF!</definedName>
    <definedName name="May">#REF!,#REF!,#REF!,#REF!,#REF!,#REF!</definedName>
    <definedName name="mental" hidden="1">{"NonWhole",#N/A,FALSE,"ReorgRevisted"}</definedName>
    <definedName name="MHCADSD_ERP" localSheetId="0">#REF!</definedName>
    <definedName name="MHCADSD_ERP">#REF!</definedName>
    <definedName name="MHCADSD_Total" localSheetId="0">#REF!</definedName>
    <definedName name="MHCADSD_Total">#REF!</definedName>
    <definedName name="MIDDCON">'[8]2011 DCHS (0935) Alloc 4-13ver1'!$R$34</definedName>
    <definedName name="MIDDSAL">'[8]2011 DCHS (0935) Alloc 4-13ver1'!$R$12</definedName>
    <definedName name="MIDDSCON">'[8]2011 DCHS (0935) Alloc 4-13'!$R$49</definedName>
    <definedName name="MIDDSSAL">'[8]2011 DCHS (0935) Alloc 4-13'!$R$26</definedName>
    <definedName name="MIDDSTOT">'[8]2011 DCHS (0935) Alloc 4-13'!$R$72</definedName>
    <definedName name="MIDDTOTBUD">'[8]2011 DCHS (0935) Alloc 4-13ver1'!$R$56</definedName>
    <definedName name="Monthly_Ind_Ins">58.01</definedName>
    <definedName name="Monthly_Medical">1142</definedName>
    <definedName name="November" localSheetId="0">#REF!,#REF!,#REF!,#REF!,#REF!,#REF!</definedName>
    <definedName name="November">#REF!,#REF!,#REF!,#REF!,#REF!,#REF!</definedName>
    <definedName name="NT191a" localSheetId="0">#REF!</definedName>
    <definedName name="NT191a">#REF!</definedName>
    <definedName name="NT191b" localSheetId="0">#REF!</definedName>
    <definedName name="NT191b">#REF!</definedName>
    <definedName name="NT192a" localSheetId="0">#REF!</definedName>
    <definedName name="NT192a">#REF!</definedName>
    <definedName name="NT192b" localSheetId="0">#REF!</definedName>
    <definedName name="NT192b">#REF!</definedName>
    <definedName name="NT193a" localSheetId="0">#REF!</definedName>
    <definedName name="NT193a">#REF!</definedName>
    <definedName name="NT193b" localSheetId="0">#REF!</definedName>
    <definedName name="NT193b">#REF!</definedName>
    <definedName name="NTXIX1a" localSheetId="0">#REF!</definedName>
    <definedName name="NTXIX1a">#REF!</definedName>
    <definedName name="NTXIX1b" localSheetId="0">#REF!</definedName>
    <definedName name="NTXIX1b">#REF!</definedName>
    <definedName name="NTXIX2a" localSheetId="0">#REF!</definedName>
    <definedName name="NTXIX2a">#REF!</definedName>
    <definedName name="NTXIX2b" localSheetId="0">#REF!</definedName>
    <definedName name="NTXIX2b">#REF!</definedName>
    <definedName name="NTXIX3a" localSheetId="0">#REF!</definedName>
    <definedName name="NTXIX3a">#REF!</definedName>
    <definedName name="NTXIX3b" localSheetId="0">#REF!</definedName>
    <definedName name="NTXIX3b">#REF!</definedName>
    <definedName name="ob" hidden="1">{"cxtransfer",#N/A,FALSE,"ReorgRevisted"}</definedName>
    <definedName name="October" localSheetId="0">#REF!,#REF!,#REF!,#REF!,#REF!,#REF!</definedName>
    <definedName name="October">#REF!,#REF!,#REF!,#REF!,#REF!,#REF!</definedName>
    <definedName name="OPD_ERP" localSheetId="0">#REF!</definedName>
    <definedName name="OPD_ERP">#REF!</definedName>
    <definedName name="OPD_ERP_Direct" localSheetId="0">#REF!</definedName>
    <definedName name="OPD_ERP_Direct">#REF!</definedName>
    <definedName name="OPD_Total" localSheetId="0">#REF!</definedName>
    <definedName name="OPD_Total">#REF!</definedName>
    <definedName name="OPDMIDDCON">'[8]2011 DCHS (0935) Alloc 4-13'!$R$48</definedName>
    <definedName name="OPDMIDDSAL">'[8]2011 DCHS (0935) Alloc 4-13'!$R$25</definedName>
    <definedName name="OPDMIDDTOT">'[8]2011 DCHS (0935) Alloc 4-13'!$R$71</definedName>
    <definedName name="Other" localSheetId="0">#REF!</definedName>
    <definedName name="Other">#REF!</definedName>
    <definedName name="outcomes" localSheetId="0">#REF!</definedName>
    <definedName name="outcomes">#REF!</definedName>
    <definedName name="overhead_reduction" localSheetId="0">#REF!</definedName>
    <definedName name="overhead_reduction">#REF!</definedName>
    <definedName name="p" hidden="1">{"Dis",#N/A,FALSE,"ReorgRevisted"}</definedName>
    <definedName name="PERS_Percent">0.0613</definedName>
    <definedName name="_xlnm.Print_Area" localSheetId="0">'Operating - upload'!$A$1:$H$58</definedName>
    <definedName name="Program_Area_Code">'[7]DATA Tables'!$A$52:$A$136</definedName>
    <definedName name="Projected2FundBalance" localSheetId="0">#REF!</definedName>
    <definedName name="Projected2FundBalance">#REF!</definedName>
    <definedName name="Projected3FundBalance" localSheetId="0">#REF!</definedName>
    <definedName name="Projected3FundBalance">#REF!</definedName>
    <definedName name="ProjectedFundBalance" localSheetId="0">#REF!</definedName>
    <definedName name="ProjectedFundBalance">#REF!</definedName>
    <definedName name="ProposalTitle" localSheetId="0">#REF!</definedName>
    <definedName name="ProposalTitle">#REF!</definedName>
    <definedName name="ProposedExpenditure" localSheetId="0">#REF!</definedName>
    <definedName name="ProposedExpenditure">#REF!</definedName>
    <definedName name="ProposedRevenue" localSheetId="0">#REF!</definedName>
    <definedName name="ProposedRevenue">#REF!</definedName>
    <definedName name="PSQExp" localSheetId="0">#REF!</definedName>
    <definedName name="PSQExp">#REF!</definedName>
    <definedName name="PSQFTEs" localSheetId="0">#REF!</definedName>
    <definedName name="PSQFTEs">#REF!</definedName>
    <definedName name="PSQRev" localSheetId="0">#REF!</definedName>
    <definedName name="PSQRev">#REF!</definedName>
    <definedName name="PSQTLTs" localSheetId="0">#REF!</definedName>
    <definedName name="PSQTLTs">#REF!</definedName>
    <definedName name="qqq" hidden="1">{"Dis",#N/A,FALSE,"ReorgRevisted"}</definedName>
    <definedName name="qqqqq" hidden="1">{"Dis",#N/A,FALSE,"ReorgRevisted"}</definedName>
    <definedName name="Qry01_02_03Exp" localSheetId="0">#REF!</definedName>
    <definedName name="Qry01_02_03Exp">#REF!</definedName>
    <definedName name="re" hidden="1">{"Dis",#N/A,FALSE,"ReorgRevisted"}</definedName>
    <definedName name="RefAdopted" localSheetId="0">#REF!</definedName>
    <definedName name="RefAdopted">#REF!</definedName>
    <definedName name="RefAppro" localSheetId="0">#REF!</definedName>
    <definedName name="RefAppro">#REF!</definedName>
    <definedName name="Reference">'[11]Appro_Sections'!$B$7:$N$137</definedName>
    <definedName name="References" localSheetId="0">#REF!</definedName>
    <definedName name="References">#REF!</definedName>
    <definedName name="RefFTEs" localSheetId="0">#REF!</definedName>
    <definedName name="RefFTEs">#REF!</definedName>
    <definedName name="RefFundExp" localSheetId="0">#REF!</definedName>
    <definedName name="RefFundExp">#REF!</definedName>
    <definedName name="RefFundRev" localSheetId="0">#REF!</definedName>
    <definedName name="RefFundRev">#REF!</definedName>
    <definedName name="rename" hidden="1">{"NonWhole",#N/A,FALSE,"ReorgRevisted"}</definedName>
    <definedName name="Revenue_Percent_Exemption" localSheetId="0">#REF!</definedName>
    <definedName name="Revenue_Percent_Exemption">#REF!</definedName>
    <definedName name="Revenues" localSheetId="0">#REF!</definedName>
    <definedName name="Revenues">#REF!</definedName>
    <definedName name="rod" hidden="1">{"NonWhole",#N/A,FALSE,"ReorgRevisted"}</definedName>
    <definedName name="sad" hidden="1">{"NonWhole",#N/A,FALSE,"ReorgRevisted"}</definedName>
    <definedName name="sdd" hidden="1">{"NonWhole",#N/A,FALSE,"ReorgRevisted"}</definedName>
    <definedName name="SecondQOO" localSheetId="0">#REF!</definedName>
    <definedName name="SecondQOO">#REF!</definedName>
    <definedName name="September" localSheetId="0">#REF!,#REF!,#REF!,#REF!,#REF!,#REF!</definedName>
    <definedName name="September">#REF!,#REF!,#REF!,#REF!,#REF!,#REF!</definedName>
    <definedName name="Service_Code">'[7]DATA Tables'!$A$154:$A$158</definedName>
    <definedName name="sick.sick" hidden="1">{"Whole",#N/A,FALSE,"ReorgRevisted"}</definedName>
    <definedName name="sod" hidden="1">{"NonWhole",#N/A,FALSE,"ReorgRevisted"}</definedName>
    <definedName name="Sort_Area" localSheetId="0">#REF!</definedName>
    <definedName name="Sort_Area">#REF!</definedName>
    <definedName name="SSI_Excess">0.0145</definedName>
    <definedName name="SSI_Max">102000</definedName>
    <definedName name="SSI_Percent">0.062</definedName>
    <definedName name="Staff_Months" localSheetId="0">#REF!</definedName>
    <definedName name="Staff_Months">#REF!</definedName>
    <definedName name="steps" hidden="1">{"cxtransfer",#N/A,FALSE,"ReorgRevisted"}</definedName>
    <definedName name="Supplemental" localSheetId="0">#REF!</definedName>
    <definedName name="Supplemental">#REF!</definedName>
    <definedName name="T191a" localSheetId="0">#REF!</definedName>
    <definedName name="T191a">#REF!</definedName>
    <definedName name="T191b" localSheetId="0">#REF!</definedName>
    <definedName name="T191b">#REF!</definedName>
    <definedName name="T192a" localSheetId="0">#REF!</definedName>
    <definedName name="T192a">#REF!</definedName>
    <definedName name="T192b" localSheetId="0">#REF!</definedName>
    <definedName name="T192b">#REF!</definedName>
    <definedName name="T193a" localSheetId="0">#REF!</definedName>
    <definedName name="T193a">#REF!</definedName>
    <definedName name="T193b" localSheetId="0">#REF!</definedName>
    <definedName name="T193b">#REF!</definedName>
    <definedName name="Table" localSheetId="0">#REF!</definedName>
    <definedName name="Table">#REF!</definedName>
    <definedName name="test">'[12]DATA Tables'!$A$37:$A$46</definedName>
    <definedName name="Text1" localSheetId="0">#REF!,#REF!,#REF!,#REF!,#REF!,#REF!,#REF!,#REF!,#REF!,#REF!,#REF!,#REF!</definedName>
    <definedName name="Text1">#REF!,#REF!,#REF!,#REF!,#REF!,#REF!,#REF!,#REF!,#REF!,#REF!,#REF!,#REF!</definedName>
    <definedName name="Text2" localSheetId="0">#REF!,#REF!,#REF!,#REF!,#REF!,#REF!,#REF!,#REF!,#REF!,#REF!,#REF!,#REF!</definedName>
    <definedName name="Text2">#REF!,#REF!,#REF!,#REF!,#REF!,#REF!,#REF!,#REF!,#REF!,#REF!,#REF!,#REF!</definedName>
    <definedName name="Text3" localSheetId="0">#REF!,#REF!,#REF!,#REF!,#REF!,#REF!,#REF!,#REF!,#REF!,#REF!</definedName>
    <definedName name="Text3">#REF!,#REF!,#REF!,#REF!,#REF!,#REF!,#REF!,#REF!,#REF!,#REF!</definedName>
    <definedName name="Text4" localSheetId="0">#REF!,#REF!,#REF!,#REF!,#REF!,#REF!,#REF!,#REF!,#REF!,#REF!,#REF!,#REF!,#REF!,#REF!</definedName>
    <definedName name="Text4">#REF!,#REF!,#REF!,#REF!,#REF!,#REF!,#REF!,#REF!,#REF!,#REF!,#REF!,#REF!,#REF!,#REF!</definedName>
    <definedName name="ThirdQOO" localSheetId="0">#REF!</definedName>
    <definedName name="ThirdQOO">#REF!</definedName>
    <definedName name="Total_PSQ" localSheetId="0">#REF!</definedName>
    <definedName name="Total_PSQ">#REF!</definedName>
    <definedName name="TotalAPPN">'[8]2011 DCHS (0935) Alloc 4-13ver1'!$E$103</definedName>
    <definedName name="TotalREQ">'[8]2011 DCHS (0935) Alloc 4-13ver1'!$R$2</definedName>
    <definedName name="TXIX1a" localSheetId="0">#REF!</definedName>
    <definedName name="TXIX1a">#REF!</definedName>
    <definedName name="TXIX1b" localSheetId="0">#REF!</definedName>
    <definedName name="TXIX1b">#REF!</definedName>
    <definedName name="TXIX2a" localSheetId="0">#REF!</definedName>
    <definedName name="TXIX2a">#REF!</definedName>
    <definedName name="TXIX2b" localSheetId="0">#REF!</definedName>
    <definedName name="TXIX2b">#REF!</definedName>
    <definedName name="TXIX3a" localSheetId="0">#REF!</definedName>
    <definedName name="TXIX3a">#REF!</definedName>
    <definedName name="TXIX3b" localSheetId="0">#REF!</definedName>
    <definedName name="TXIX3b">#REF!</definedName>
    <definedName name="usertable" localSheetId="0">#REF!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 localSheetId="0">#REF!,#REF!,#REF!,#REF!,#REF!,#REF!,#REF!,#REF!,#REF!,#REF!,#REF!,#REF!,#REF!,#REF!,#REF!,#REF!,#REF!,#REF!,#REF!,#REF!,#REF!,#REF!,#REF!,#REF!,#REF!,#REF!,#REF!,#REF!,#REF!,#REF!,#REF!,#REF!,#REF!,#REF!,#REF!,#REF!,#REF! #REF!</definedName>
    <definedName name="Wednesday1">#REF!,#REF!,#REF!,#REF!,#REF!,#REF!,#REF!,#REF!,#REF!,#REF!,#REF!,#REF!,#REF!,#REF!,#REF!,#REF!,#REF!,#REF!,#REF!,#REF!,#REF!,#REF!,#REF!,#REF!,#REF!,#REF!,#REF!,#REF!,#REF!,#REF!,#REF!,#REF!,#REF!,#REF!,#REF!,#REF!,#REF! #REF!</definedName>
    <definedName name="Wednesday2" localSheetId="0">#REF!,#REF!,#REF!,#REF!,#REF!,#REF!,#REF!,#REF!,#REF!,#REF!,#REF!,#REF!,#REF!,#REF!,#REF!,#REF!,#REF!,#REF!,#REF!,#REF!,#REF!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ls" hidden="1">{"cxtransfer",#N/A,FALSE,"ReorgRevisted"}</definedName>
    <definedName name="xxx" hidden="1">{"Dis",#N/A,FALSE,"ReorgRevisted"}</definedName>
    <definedName name="y" hidden="1">{"cxtransfer",#N/A,FALSE,"ReorgRevisted"}</definedName>
    <definedName name="year" localSheetId="0">#REF!</definedName>
    <definedName name="year">#REF!</definedName>
    <definedName name="yes" hidden="1">{"Dis",#N/A,FALSE,"ReorgRevisted"}</definedName>
    <definedName name="yr" localSheetId="0">#REF!</definedName>
    <definedName name="yr">#REF!</definedName>
    <definedName name="za" hidden="1">{"cxtransfer",#N/A,FALSE,"ReorgRevisted"}</definedName>
    <definedName name="zz" hidden="1">{"Dis",#N/A,FALSE,"ReorgRevisted"}</definedName>
    <definedName name="zzz" hidden="1">{"cxtransfer",#N/A,FALSE,"ReorgRevisted"}</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<sst xmlns="http://schemas.openxmlformats.org/spreadsheetml/2006/main" count="65" uniqueCount="64">
  <si>
    <t>2019-2020 Supplemental Financial Plan</t>
  </si>
  <si>
    <t>Parks and Recreation/000001451</t>
  </si>
  <si>
    <t>HIDDEN COLUMNS - for PSB Variance Analysis</t>
  </si>
  <si>
    <t>Category</t>
  </si>
  <si>
    <t>2017-2018 Actuals</t>
  </si>
  <si>
    <t>2019-2020 Adopted Budget</t>
  </si>
  <si>
    <t>2019-2020 Current Budget</t>
  </si>
  <si>
    <t>2019-2020 Biennial-to-Date Actuals</t>
  </si>
  <si>
    <t>2021-2022 Projected</t>
  </si>
  <si>
    <t>2023-2024 Projected</t>
  </si>
  <si>
    <t>Diff: Actuals to Current Budget</t>
  </si>
  <si>
    <t>BTD Actuals as Percent of Current Budget</t>
  </si>
  <si>
    <t>Diff: Estimated to Current Budget</t>
  </si>
  <si>
    <t>Estimated as Percent of Current Budget</t>
  </si>
  <si>
    <t xml:space="preserve">Beginning Fund Balance </t>
  </si>
  <si>
    <t>Revenues</t>
  </si>
  <si>
    <t>Parks Levy (Transfer from A642, A643)</t>
  </si>
  <si>
    <t>Business Revenue</t>
  </si>
  <si>
    <t>Parks Capital and Grants Administration</t>
  </si>
  <si>
    <t>Levy Administration Fee</t>
  </si>
  <si>
    <t>Interest Earnings</t>
  </si>
  <si>
    <t>Delinquent 2008-2013 Levy Proceeds</t>
  </si>
  <si>
    <t>Total Revenues</t>
  </si>
  <si>
    <t xml:space="preserve">Expenditures </t>
  </si>
  <si>
    <t>Parks Operations &amp; Maintenance</t>
  </si>
  <si>
    <t>Community Partnerships &amp; Grants</t>
  </si>
  <si>
    <t>Targeted Equity Grants</t>
  </si>
  <si>
    <t>WSU Cooperative / 4-H</t>
  </si>
  <si>
    <t>King County Search and Rescue</t>
  </si>
  <si>
    <t>Vacancy Contra</t>
  </si>
  <si>
    <t>Total Expenditures</t>
  </si>
  <si>
    <r>
      <t>Estimated Underexpenditures</t>
    </r>
    <r>
      <rPr>
        <b/>
        <vertAlign val="superscript"/>
        <sz val="12"/>
        <rFont val="Calibri"/>
        <family val="2"/>
        <scheme val="minor"/>
      </rPr>
      <t xml:space="preserve"> </t>
    </r>
  </si>
  <si>
    <t>Other Fund Transactions</t>
  </si>
  <si>
    <t>Total Other Fund Transactions</t>
  </si>
  <si>
    <t>Ending Fund Balance</t>
  </si>
  <si>
    <t>Reserves</t>
  </si>
  <si>
    <t>Cash Flow Reserve</t>
  </si>
  <si>
    <t>Expenditure Contingency Reserve</t>
  </si>
  <si>
    <t>Levy Stabilization Reserve</t>
  </si>
  <si>
    <t>Business Revenue Shortfall Reserve</t>
  </si>
  <si>
    <t>Total Reserves</t>
  </si>
  <si>
    <t xml:space="preserve">Reserve Shortfall </t>
  </si>
  <si>
    <t>Ending Undesignated Fund Balance</t>
  </si>
  <si>
    <t xml:space="preserve">Financial Plan Notes </t>
  </si>
  <si>
    <t>Revenues Notes:</t>
  </si>
  <si>
    <t>• The 2014-2019 King County Parks Levy expires at the end of 2019. Starting in 2020, a portion of the 2020-2025 King County Parks Levy will be transferred to this fund.</t>
  </si>
  <si>
    <t>• Business revenue includes user fees and entrepreneurial efforts to support the park system and reduce the burden on taxpayers. Starting in 2020, the target will reset to $5.5 million and grow one percent annually.</t>
  </si>
  <si>
    <t>• Parks Capital and Grants Administration is reimbursement from Parks Capital Fund 3581 for staff and resources that support the overall capital program as well as new grant programs budgeted in Fund 3581 as well as the Community Partnerships and Grants Program.</t>
  </si>
  <si>
    <t>• Miscellaneous revenue includes interest earnings, delinquent levy proceeds from the previous levy term, and a levy administration fee. A levy administration fee is assumed to continue for 2020-2025.</t>
  </si>
  <si>
    <t>Expenditure Notes:</t>
  </si>
  <si>
    <t xml:space="preserve">• Starting in 2020, Community Partnerships and Grants will be funded through the Parks Capital Fund 3581.  </t>
  </si>
  <si>
    <t>• Targeted Equity Grants will be funded through the operating fund starting in 2020. This is a program through which King County provides monies in order to achieve equitable opportunities and access to public parks and recreation for underserved communities.</t>
  </si>
  <si>
    <t>• Parks will continue to contribute $100,000 starting in 2020, on a reimbursement basis, to the Washington State University Cooperative Extension in order to operate the 4-H program in King County. The amount in subsequent years will be inflation-adjusted, based on Seattle CPI-U, as reported by PSB and/or OEFA.</t>
  </si>
  <si>
    <t>• Starting in 2020, Parks will contribute $100,000, on a reimbursement basis, to King County Search and Rescue Association.  The amount in subsequent years will be inflation-adjusted, based on Seattle CPI-U, as reported by PSB and/or OEFA.</t>
  </si>
  <si>
    <t>• Office of Performance, Strategy, and Budget adds a vacancy contra to agency budgets to approximate the amount of budget unspent each biennium due to position vacancies.</t>
  </si>
  <si>
    <t>• Estimated underexpenditure is 5% of the total budget based on historical spending patterns and expenditure targets.</t>
  </si>
  <si>
    <t xml:space="preserve">Reserve Notes (see next page): </t>
  </si>
  <si>
    <t>• The Expenditure Contingency Reserve reserves funding for operational costs that may grow faster than the provided outyear growth rates provided by PSB (~3 percent). For example between 2014-2019, Parks' share of central county services has grown faster than average due to the agency taking on a larger scope of work. Central county services includes office space, computer workstations, legal support, and the coordinating financial transactions. This is anticipated to continue in 2020-2025 and reserves an additional 2.5 percent of the Parks Operations &amp; Maintenance expenditure category.</t>
  </si>
  <si>
    <t>• The Levy Stabilization Reserve reserves fund balance for the six-year levy term, allowing the fund to draw down reserves in the second half as new maintenance resources built into the six-year levy plan are brought online.</t>
  </si>
  <si>
    <t>• The Business Revenue Shortfall Reserve sets aside additional fund balance in the event business revenues do not meet the annual target.  This reserve will be discontinued starting in 2020 due to revised assumptions for the business revenue target.</t>
  </si>
  <si>
    <t>This plan was updated by J Lehman on August 8, 2019.</t>
  </si>
  <si>
    <t>2019-2020 Proposed</t>
  </si>
  <si>
    <t xml:space="preserve">2019-2020 Adopted Budget is a one-year budget; 2019-2020 Proposed includes estimates for this proposed 2020 supplemental budget.
Outyear revenue and expenditure inflation assumptions are consistent with figures provided by PSB and/or OEFA as well as the Parks, Recreation, Open Space, and Trails sub-fund.  </t>
  </si>
  <si>
    <t xml:space="preserve">• The Cash Flow Reserve is set to three months of budgeted expenditures, in compliance with Motion 13764, because the main revenue for this fund is a property tax which is collected in the second and fourth quarters of each year.  This reserve stabilizes the fund's cash balance from dipping below zero before the property tax payments are made in April and October.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</si>
</sst>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_(* #,##0.000_);_(* \(#,##0.000\);_(* &quot;-&quot;???_);_(@_)"/>
  </numFmts>
  <fonts count="9">
    <font>
      <sz val="11"/>
      <color theme="1"/>
      <name val="Calibri"/>
      <family val="2"/>
      <scheme val="minor"/>
    </font>
    <font>
      <sz val="10"/>
      <name val="Arial"/>
      <family val="2"/>
    </font>
    <font>
      <b/>
      <sz val="11"/>
      <color theme="1"/>
      <name val="Calibri"/>
      <family val="2"/>
      <scheme val="minor"/>
    </font>
    <font>
      <b/>
      <sz val="12"/>
      <name val="Calibri"/>
      <family val="2"/>
      <scheme val="minor"/>
    </font>
    <font>
      <sz val="12"/>
      <name val="Times New Roman"/>
      <family val="1"/>
    </font>
    <font>
      <sz val="12"/>
      <name val="Calibri"/>
      <family val="2"/>
      <scheme val="minor"/>
    </font>
    <font>
      <b/>
      <vertAlign val="superscript"/>
      <sz val="12"/>
      <name val="Calibri"/>
      <family val="2"/>
      <scheme val="minor"/>
    </font>
    <font>
      <sz val="11"/>
      <name val="Calibri"/>
      <family val="2"/>
      <scheme val="minor"/>
    </font>
    <font>
      <i/>
      <u val="single"/>
      <sz val="11"/>
      <name val="Calibri"/>
      <family val="2"/>
      <scheme val="minor"/>
    </font>
  </fonts>
  <fills count="4">
    <fill>
      <patternFill/>
    </fill>
    <fill>
      <patternFill patternType="gray125"/>
    </fill>
    <fill>
      <patternFill patternType="solid">
        <fgColor theme="0"/>
        <bgColor indexed="64"/>
      </patternFill>
    </fill>
    <fill>
      <patternFill patternType="solid">
        <fgColor theme="0" tint="-0.1499900072813034"/>
        <bgColor indexed="64"/>
      </patternFill>
    </fill>
  </fills>
  <borders count="15">
    <border>
      <left/>
      <right/>
      <top/>
      <bottom/>
      <diagonal/>
    </border>
    <border>
      <left style="thin"/>
      <right style="thin"/>
      <top style="thin"/>
      <bottom style="thin"/>
    </border>
    <border>
      <left style="thin"/>
      <right/>
      <top style="thin"/>
      <bottom style="thin"/>
    </border>
    <border>
      <left style="thin"/>
      <right style="thin"/>
      <top/>
      <bottom style="thin"/>
    </border>
    <border>
      <left/>
      <right style="thin"/>
      <top/>
      <bottom style="thin"/>
    </border>
    <border>
      <left style="thin"/>
      <right style="thin"/>
      <top/>
      <bottom/>
    </border>
    <border>
      <left style="thin"/>
      <right style="thin"/>
      <top style="thin"/>
      <bottom/>
    </border>
    <border>
      <left/>
      <right style="thin"/>
      <top style="thin"/>
      <bottom/>
    </border>
    <border>
      <left style="thin"/>
      <right/>
      <top/>
      <bottom/>
    </border>
    <border>
      <left/>
      <right style="thin"/>
      <top/>
      <bottom/>
    </border>
    <border>
      <left style="thin"/>
      <right/>
      <top/>
      <bottom style="thin"/>
    </border>
    <border>
      <left/>
      <right style="thin"/>
      <top style="thin"/>
      <bottom style="thin"/>
    </border>
    <border>
      <left/>
      <right/>
      <top/>
      <bottom style="thin"/>
    </border>
    <border>
      <left style="thin"/>
      <right/>
      <top style="thin"/>
      <bottom/>
    </border>
    <border>
      <left/>
      <right/>
      <top style="thin"/>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37" fontId="4" fillId="0" borderId="0">
      <alignment/>
      <protection/>
    </xf>
    <xf numFmtId="43" fontId="1" fillId="0" borderId="0" applyFont="0" applyFill="0" applyBorder="0" applyAlignment="0" applyProtection="0"/>
    <xf numFmtId="37" fontId="4" fillId="0" borderId="0">
      <alignment/>
      <protection/>
    </xf>
    <xf numFmtId="0" fontId="0" fillId="0" borderId="0">
      <alignment/>
      <protection/>
    </xf>
  </cellStyleXfs>
  <cellXfs count="109">
    <xf numFmtId="0" fontId="0" fillId="0" borderId="0" xfId="0"/>
    <xf numFmtId="0" fontId="0" fillId="0" borderId="0" xfId="0" applyProtection="1">
      <protection locked="0"/>
    </xf>
    <xf numFmtId="0" fontId="0" fillId="2" borderId="0" xfId="0" applyFill="1" applyProtection="1">
      <protection locked="0"/>
    </xf>
    <xf numFmtId="0" fontId="0" fillId="0" borderId="0" xfId="0" applyFill="1" applyProtection="1">
      <protection locked="0"/>
    </xf>
    <xf numFmtId="0" fontId="3" fillId="2" borderId="0" xfId="0" applyFont="1" applyFill="1" applyAlignment="1">
      <alignment horizontal="center"/>
    </xf>
    <xf numFmtId="37" fontId="3" fillId="2" borderId="1" xfId="20" applyFont="1" applyFill="1" applyBorder="1" applyAlignment="1" applyProtection="1">
      <alignment horizontal="left" wrapText="1"/>
      <protection/>
    </xf>
    <xf numFmtId="37" fontId="3" fillId="2" borderId="2" xfId="20" applyFont="1" applyFill="1" applyBorder="1" applyAlignment="1">
      <alignment horizontal="center" wrapText="1"/>
      <protection/>
    </xf>
    <xf numFmtId="37" fontId="3" fillId="2" borderId="1" xfId="20" applyFont="1" applyFill="1" applyBorder="1" applyAlignment="1">
      <alignment horizontal="center" wrapText="1"/>
      <protection/>
    </xf>
    <xf numFmtId="37" fontId="3" fillId="3" borderId="1" xfId="20" applyFont="1" applyFill="1" applyBorder="1" applyAlignment="1">
      <alignment horizontal="center" wrapText="1"/>
      <protection/>
    </xf>
    <xf numFmtId="37" fontId="3" fillId="0" borderId="1" xfId="20" applyFont="1" applyFill="1" applyBorder="1" applyAlignment="1">
      <alignment horizontal="center" wrapText="1"/>
      <protection/>
    </xf>
    <xf numFmtId="37" fontId="3" fillId="2" borderId="3" xfId="20" applyFont="1" applyFill="1" applyBorder="1" applyAlignment="1" applyProtection="1">
      <alignment horizontal="center" wrapText="1"/>
      <protection locked="0"/>
    </xf>
    <xf numFmtId="37" fontId="3" fillId="2" borderId="4" xfId="20" applyFont="1" applyFill="1" applyBorder="1" applyAlignment="1" applyProtection="1">
      <alignment horizontal="center" wrapText="1"/>
      <protection locked="0"/>
    </xf>
    <xf numFmtId="37" fontId="3" fillId="2" borderId="5" xfId="20" applyFont="1" applyFill="1" applyBorder="1" applyAlignment="1" applyProtection="1">
      <alignment horizontal="center" wrapText="1"/>
      <protection locked="0"/>
    </xf>
    <xf numFmtId="37" fontId="3" fillId="2" borderId="1" xfId="20" applyFont="1" applyFill="1" applyBorder="1" applyAlignment="1" applyProtection="1">
      <alignment horizontal="left"/>
      <protection locked="0"/>
    </xf>
    <xf numFmtId="164" fontId="3" fillId="2" borderId="1" xfId="21" applyNumberFormat="1" applyFont="1" applyFill="1" applyBorder="1" applyAlignment="1" applyProtection="1">
      <alignment horizontal="right" indent="1"/>
      <protection locked="0"/>
    </xf>
    <xf numFmtId="164" fontId="3" fillId="3" borderId="1" xfId="21" applyNumberFormat="1" applyFont="1" applyFill="1" applyBorder="1" applyAlignment="1" applyProtection="1">
      <alignment horizontal="right" indent="1"/>
      <protection/>
    </xf>
    <xf numFmtId="164" fontId="3" fillId="0" borderId="1" xfId="21" applyNumberFormat="1" applyFont="1" applyFill="1" applyBorder="1" applyAlignment="1" applyProtection="1">
      <alignment horizontal="right" indent="1"/>
      <protection/>
    </xf>
    <xf numFmtId="164" fontId="3" fillId="2" borderId="1" xfId="21" applyNumberFormat="1" applyFont="1" applyFill="1" applyBorder="1" applyAlignment="1" applyProtection="1">
      <alignment horizontal="right" indent="1"/>
      <protection/>
    </xf>
    <xf numFmtId="164" fontId="0" fillId="2" borderId="6" xfId="0" applyNumberFormat="1" applyFill="1" applyBorder="1" applyAlignment="1" applyProtection="1">
      <alignment horizontal="right" indent="1"/>
      <protection locked="0"/>
    </xf>
    <xf numFmtId="9" fontId="0" fillId="2" borderId="7" xfId="15" applyNumberFormat="1" applyFont="1" applyFill="1" applyBorder="1" applyProtection="1">
      <protection locked="0"/>
    </xf>
    <xf numFmtId="165" fontId="0" fillId="0" borderId="0" xfId="15" applyNumberFormat="1" applyFont="1" applyProtection="1">
      <protection locked="0"/>
    </xf>
    <xf numFmtId="37" fontId="3" fillId="2" borderId="5" xfId="20" applyFont="1" applyFill="1" applyBorder="1" applyAlignment="1" applyProtection="1">
      <alignment horizontal="left" vertical="center"/>
      <protection locked="0"/>
    </xf>
    <xf numFmtId="164" fontId="3" fillId="2" borderId="8" xfId="20" applyNumberFormat="1" applyFont="1" applyFill="1" applyBorder="1" applyAlignment="1">
      <alignment horizontal="right" vertical="center" indent="1"/>
      <protection/>
    </xf>
    <xf numFmtId="164" fontId="5" fillId="3" borderId="6" xfId="21" applyNumberFormat="1" applyFont="1" applyFill="1" applyBorder="1" applyAlignment="1">
      <alignment horizontal="right" vertical="center" indent="1"/>
    </xf>
    <xf numFmtId="164" fontId="5" fillId="0" borderId="6" xfId="21" applyNumberFormat="1" applyFont="1" applyFill="1" applyBorder="1" applyAlignment="1">
      <alignment horizontal="right" vertical="center" indent="1"/>
    </xf>
    <xf numFmtId="164" fontId="5" fillId="2" borderId="6" xfId="21" applyNumberFormat="1" applyFont="1" applyFill="1" applyBorder="1" applyAlignment="1">
      <alignment horizontal="right" vertical="center" indent="1"/>
    </xf>
    <xf numFmtId="0" fontId="0" fillId="2" borderId="7" xfId="0" applyFill="1" applyBorder="1" applyProtection="1">
      <protection locked="0"/>
    </xf>
    <xf numFmtId="37" fontId="5" fillId="2" borderId="5" xfId="20" applyFont="1" applyFill="1" applyBorder="1" applyAlignment="1" applyProtection="1">
      <alignment horizontal="left"/>
      <protection locked="0"/>
    </xf>
    <xf numFmtId="164" fontId="5" fillId="2" borderId="8" xfId="20" applyNumberFormat="1" applyFont="1" applyFill="1" applyBorder="1" applyAlignment="1">
      <alignment horizontal="right" vertical="center" indent="1"/>
      <protection/>
    </xf>
    <xf numFmtId="164" fontId="5" fillId="3" borderId="5" xfId="21" applyNumberFormat="1" applyFont="1" applyFill="1" applyBorder="1" applyAlignment="1">
      <alignment horizontal="right" vertical="center" indent="1"/>
    </xf>
    <xf numFmtId="164" fontId="5" fillId="0" borderId="5" xfId="21" applyNumberFormat="1" applyFont="1" applyFill="1" applyBorder="1" applyAlignment="1">
      <alignment horizontal="right" vertical="center" indent="1"/>
    </xf>
    <xf numFmtId="164" fontId="5" fillId="2" borderId="5" xfId="21" applyNumberFormat="1" applyFont="1" applyFill="1" applyBorder="1" applyAlignment="1">
      <alignment horizontal="right" vertical="center" indent="1"/>
    </xf>
    <xf numFmtId="164" fontId="0" fillId="2" borderId="5" xfId="0" applyNumberFormat="1" applyFill="1" applyBorder="1" applyAlignment="1" applyProtection="1">
      <alignment horizontal="right" indent="1"/>
      <protection locked="0"/>
    </xf>
    <xf numFmtId="0" fontId="0" fillId="2" borderId="9" xfId="0" applyFill="1" applyBorder="1" applyProtection="1">
      <protection locked="0"/>
    </xf>
    <xf numFmtId="164" fontId="5" fillId="2" borderId="8" xfId="20" applyNumberFormat="1" applyFont="1" applyFill="1" applyBorder="1" applyAlignment="1" applyProtection="1">
      <alignment horizontal="right" indent="1"/>
      <protection locked="0"/>
    </xf>
    <xf numFmtId="164" fontId="5" fillId="3" borderId="5" xfId="22" applyNumberFormat="1" applyFont="1" applyFill="1" applyBorder="1" applyAlignment="1" applyProtection="1">
      <alignment horizontal="right" indent="1"/>
      <protection locked="0"/>
    </xf>
    <xf numFmtId="9" fontId="0" fillId="2" borderId="9" xfId="15" applyNumberFormat="1" applyFont="1" applyFill="1" applyBorder="1" applyProtection="1">
      <protection locked="0"/>
    </xf>
    <xf numFmtId="0" fontId="0" fillId="0" borderId="0" xfId="0" applyFont="1" applyFill="1" applyProtection="1">
      <protection locked="0"/>
    </xf>
    <xf numFmtId="37" fontId="3" fillId="2" borderId="3" xfId="20" applyFont="1" applyFill="1" applyBorder="1" applyAlignment="1" applyProtection="1">
      <alignment horizontal="left" vertical="center"/>
      <protection locked="0"/>
    </xf>
    <xf numFmtId="164" fontId="3" fillId="2" borderId="10" xfId="21" applyNumberFormat="1" applyFont="1" applyFill="1" applyBorder="1" applyAlignment="1">
      <alignment horizontal="right" vertical="center" indent="1"/>
    </xf>
    <xf numFmtId="164" fontId="3" fillId="3" borderId="10" xfId="21" applyNumberFormat="1" applyFont="1" applyFill="1" applyBorder="1" applyAlignment="1">
      <alignment horizontal="right" vertical="center" indent="1"/>
    </xf>
    <xf numFmtId="164" fontId="3" fillId="0" borderId="10" xfId="21" applyNumberFormat="1" applyFont="1" applyFill="1" applyBorder="1" applyAlignment="1">
      <alignment horizontal="right" vertical="center" indent="1"/>
    </xf>
    <xf numFmtId="164" fontId="3" fillId="2" borderId="3" xfId="21" applyNumberFormat="1" applyFont="1" applyFill="1" applyBorder="1" applyAlignment="1">
      <alignment horizontal="right" vertical="center" indent="1"/>
    </xf>
    <xf numFmtId="164" fontId="5" fillId="3" borderId="6" xfId="21" applyNumberFormat="1" applyFont="1" applyFill="1" applyBorder="1" applyAlignment="1" applyProtection="1">
      <alignment horizontal="right" vertical="center" indent="1"/>
      <protection locked="0"/>
    </xf>
    <xf numFmtId="164" fontId="5" fillId="0" borderId="6" xfId="21" applyNumberFormat="1" applyFont="1" applyFill="1" applyBorder="1" applyAlignment="1" applyProtection="1">
      <alignment horizontal="right" vertical="center" indent="1"/>
      <protection locked="0"/>
    </xf>
    <xf numFmtId="164" fontId="5" fillId="2" borderId="6" xfId="21" applyNumberFormat="1" applyFont="1" applyFill="1" applyBorder="1" applyAlignment="1" applyProtection="1">
      <alignment horizontal="right" vertical="center" indent="1"/>
      <protection locked="0"/>
    </xf>
    <xf numFmtId="9" fontId="0" fillId="2" borderId="6" xfId="0" applyNumberFormat="1" applyFill="1" applyBorder="1" applyProtection="1">
      <protection locked="0"/>
    </xf>
    <xf numFmtId="164" fontId="5" fillId="3" borderId="5" xfId="21" applyNumberFormat="1" applyFont="1" applyFill="1" applyBorder="1" applyAlignment="1" applyProtection="1">
      <alignment horizontal="right" vertical="center" indent="1"/>
      <protection locked="0"/>
    </xf>
    <xf numFmtId="164" fontId="5" fillId="0" borderId="5" xfId="21" applyNumberFormat="1" applyFont="1" applyFill="1" applyBorder="1" applyAlignment="1" applyProtection="1">
      <alignment horizontal="right" vertical="center" indent="1"/>
      <protection locked="0"/>
    </xf>
    <xf numFmtId="9" fontId="0" fillId="2" borderId="5" xfId="0" applyNumberFormat="1" applyFill="1" applyBorder="1" applyProtection="1">
      <protection locked="0"/>
    </xf>
    <xf numFmtId="43" fontId="0" fillId="0" borderId="0" xfId="0" applyNumberFormat="1" applyFont="1" applyFill="1" applyProtection="1">
      <protection locked="0"/>
    </xf>
    <xf numFmtId="164" fontId="5" fillId="2" borderId="5" xfId="21" applyNumberFormat="1" applyFont="1" applyFill="1" applyBorder="1" applyAlignment="1" applyProtection="1">
      <alignment horizontal="right" vertical="center" indent="1"/>
      <protection locked="0"/>
    </xf>
    <xf numFmtId="166" fontId="0" fillId="0" borderId="0" xfId="0" applyNumberFormat="1" applyFont="1" applyProtection="1">
      <protection locked="0"/>
    </xf>
    <xf numFmtId="0" fontId="0" fillId="0" borderId="5" xfId="0" applyBorder="1" applyProtection="1">
      <protection locked="0"/>
    </xf>
    <xf numFmtId="9" fontId="0" fillId="2" borderId="5" xfId="15" applyNumberFormat="1" applyFont="1" applyFill="1" applyBorder="1" applyProtection="1">
      <protection locked="0"/>
    </xf>
    <xf numFmtId="164" fontId="0" fillId="0" borderId="0" xfId="18" applyNumberFormat="1" applyFont="1" applyProtection="1">
      <protection locked="0"/>
    </xf>
    <xf numFmtId="164" fontId="3" fillId="3" borderId="3" xfId="21" applyNumberFormat="1" applyFont="1" applyFill="1" applyBorder="1" applyAlignment="1">
      <alignment horizontal="right" vertical="center" indent="1"/>
    </xf>
    <xf numFmtId="164" fontId="3" fillId="0" borderId="3" xfId="21" applyNumberFormat="1" applyFont="1" applyFill="1" applyBorder="1" applyAlignment="1">
      <alignment horizontal="right" vertical="center" indent="1"/>
    </xf>
    <xf numFmtId="9" fontId="0" fillId="2" borderId="3" xfId="15" applyNumberFormat="1" applyFont="1" applyFill="1" applyBorder="1" applyProtection="1">
      <protection locked="0"/>
    </xf>
    <xf numFmtId="37" fontId="3" fillId="2" borderId="1" xfId="20" applyFont="1" applyFill="1" applyBorder="1" applyAlignment="1" applyProtection="1">
      <alignment horizontal="left" vertical="center"/>
      <protection locked="0"/>
    </xf>
    <xf numFmtId="164" fontId="3" fillId="2" borderId="1" xfId="20" applyNumberFormat="1" applyFont="1" applyFill="1" applyBorder="1" applyAlignment="1" applyProtection="1">
      <alignment horizontal="right" vertical="center" indent="1"/>
      <protection locked="0"/>
    </xf>
    <xf numFmtId="164" fontId="3" fillId="3" borderId="1" xfId="20" applyNumberFormat="1" applyFont="1" applyFill="1" applyBorder="1" applyAlignment="1" applyProtection="1">
      <alignment horizontal="right" vertical="center" indent="1"/>
      <protection locked="0"/>
    </xf>
    <xf numFmtId="164" fontId="5" fillId="3" borderId="1" xfId="18" applyNumberFormat="1" applyFont="1" applyFill="1" applyBorder="1" applyAlignment="1" applyProtection="1">
      <alignment horizontal="right" vertical="center" indent="1"/>
      <protection locked="0"/>
    </xf>
    <xf numFmtId="164" fontId="0" fillId="2" borderId="1" xfId="0" applyNumberFormat="1" applyFill="1" applyBorder="1" applyAlignment="1" applyProtection="1">
      <alignment horizontal="right" indent="1"/>
      <protection locked="0"/>
    </xf>
    <xf numFmtId="9" fontId="0" fillId="2" borderId="1" xfId="15" applyNumberFormat="1" applyFont="1" applyFill="1" applyBorder="1" applyProtection="1">
      <protection locked="0"/>
    </xf>
    <xf numFmtId="164" fontId="3" fillId="2" borderId="5" xfId="20" applyNumberFormat="1" applyFont="1" applyFill="1" applyBorder="1" applyAlignment="1" applyProtection="1">
      <alignment horizontal="right" vertical="center" indent="1"/>
      <protection locked="0"/>
    </xf>
    <xf numFmtId="37" fontId="5" fillId="2" borderId="8" xfId="20" applyFont="1" applyFill="1" applyBorder="1" applyAlignment="1" applyProtection="1" quotePrefix="1">
      <alignment horizontal="left" vertical="center"/>
      <protection locked="0"/>
    </xf>
    <xf numFmtId="164" fontId="5" fillId="3" borderId="8" xfId="20" applyNumberFormat="1" applyFont="1" applyFill="1" applyBorder="1" applyAlignment="1" applyProtection="1">
      <alignment horizontal="right" indent="1"/>
      <protection locked="0"/>
    </xf>
    <xf numFmtId="164" fontId="5" fillId="0" borderId="8" xfId="20" applyNumberFormat="1" applyFont="1" applyFill="1" applyBorder="1" applyAlignment="1" applyProtection="1">
      <alignment horizontal="right" indent="1"/>
      <protection locked="0"/>
    </xf>
    <xf numFmtId="164" fontId="5" fillId="2" borderId="5" xfId="20" applyNumberFormat="1" applyFont="1" applyFill="1" applyBorder="1" applyAlignment="1" applyProtection="1">
      <alignment horizontal="right" indent="1"/>
      <protection locked="0"/>
    </xf>
    <xf numFmtId="164" fontId="0" fillId="2" borderId="3" xfId="0" applyNumberFormat="1" applyFill="1" applyBorder="1" applyAlignment="1" applyProtection="1">
      <alignment horizontal="right" indent="1"/>
      <protection locked="0"/>
    </xf>
    <xf numFmtId="164" fontId="5" fillId="2" borderId="1" xfId="21" applyNumberFormat="1" applyFont="1" applyFill="1" applyBorder="1" applyAlignment="1" applyProtection="1" quotePrefix="1">
      <alignment horizontal="right" vertical="center" indent="1"/>
      <protection/>
    </xf>
    <xf numFmtId="164" fontId="5" fillId="3" borderId="1" xfId="21" applyNumberFormat="1" applyFont="1" applyFill="1" applyBorder="1" applyAlignment="1" applyProtection="1" quotePrefix="1">
      <alignment horizontal="right" vertical="center" indent="1"/>
      <protection/>
    </xf>
    <xf numFmtId="164" fontId="5" fillId="0" borderId="1" xfId="21" applyNumberFormat="1" applyFont="1" applyFill="1" applyBorder="1" applyAlignment="1" applyProtection="1" quotePrefix="1">
      <alignment horizontal="right" vertical="center" indent="1"/>
      <protection/>
    </xf>
    <xf numFmtId="164" fontId="3" fillId="2" borderId="5" xfId="20" applyNumberFormat="1" applyFont="1" applyFill="1" applyBorder="1" applyAlignment="1">
      <alignment horizontal="right" vertical="center" indent="1"/>
      <protection/>
    </xf>
    <xf numFmtId="9" fontId="0" fillId="2" borderId="9" xfId="0" applyNumberFormat="1" applyFill="1" applyBorder="1" applyProtection="1">
      <protection locked="0"/>
    </xf>
    <xf numFmtId="37" fontId="5" fillId="0" borderId="5" xfId="20" applyFont="1" applyFill="1" applyBorder="1" applyAlignment="1" applyProtection="1">
      <alignment horizontal="left"/>
      <protection locked="0"/>
    </xf>
    <xf numFmtId="164" fontId="5" fillId="2" borderId="9" xfId="21" applyNumberFormat="1" applyFont="1" applyFill="1" applyBorder="1" applyAlignment="1" applyProtection="1">
      <alignment horizontal="right" vertical="center" indent="1"/>
      <protection locked="0"/>
    </xf>
    <xf numFmtId="164" fontId="5" fillId="2" borderId="5" xfId="18" applyNumberFormat="1" applyFont="1" applyFill="1" applyBorder="1" applyAlignment="1" applyProtection="1">
      <alignment horizontal="right" vertical="center" indent="1"/>
      <protection locked="0"/>
    </xf>
    <xf numFmtId="164" fontId="5" fillId="3" borderId="5" xfId="18" applyNumberFormat="1" applyFont="1" applyFill="1" applyBorder="1" applyAlignment="1" applyProtection="1">
      <alignment horizontal="right" vertical="center" indent="1"/>
      <protection locked="0"/>
    </xf>
    <xf numFmtId="164" fontId="5" fillId="0" borderId="5" xfId="18" applyNumberFormat="1" applyFont="1" applyFill="1" applyBorder="1" applyAlignment="1" applyProtection="1">
      <alignment horizontal="right" vertical="center" indent="1"/>
      <protection locked="0"/>
    </xf>
    <xf numFmtId="164" fontId="3" fillId="2" borderId="5" xfId="21" applyNumberFormat="1" applyFont="1" applyFill="1" applyBorder="1" applyAlignment="1">
      <alignment horizontal="right" vertical="center" indent="1"/>
    </xf>
    <xf numFmtId="164" fontId="3" fillId="3" borderId="8" xfId="20" applyNumberFormat="1" applyFont="1" applyFill="1" applyBorder="1" applyAlignment="1" applyProtection="1">
      <alignment horizontal="right" indent="1"/>
      <protection locked="0"/>
    </xf>
    <xf numFmtId="37" fontId="5" fillId="2" borderId="5" xfId="20" applyFont="1" applyFill="1" applyBorder="1" applyAlignment="1" applyProtection="1">
      <alignment horizontal="left" vertical="center"/>
      <protection locked="0"/>
    </xf>
    <xf numFmtId="164" fontId="5" fillId="2" borderId="5" xfId="20" applyNumberFormat="1" applyFont="1" applyFill="1" applyBorder="1" applyAlignment="1">
      <alignment horizontal="right" vertical="center" indent="1"/>
      <protection/>
    </xf>
    <xf numFmtId="164" fontId="3" fillId="3" borderId="5" xfId="21" applyNumberFormat="1" applyFont="1" applyFill="1" applyBorder="1" applyAlignment="1">
      <alignment horizontal="right" vertical="center" indent="1"/>
    </xf>
    <xf numFmtId="164" fontId="3" fillId="0" borderId="5" xfId="21" applyNumberFormat="1" applyFont="1" applyFill="1" applyBorder="1" applyAlignment="1">
      <alignment horizontal="right" vertical="center" indent="1"/>
    </xf>
    <xf numFmtId="164" fontId="3" fillId="2" borderId="3" xfId="20" applyNumberFormat="1" applyFont="1" applyFill="1" applyBorder="1" applyAlignment="1">
      <alignment horizontal="right" vertical="center" indent="1"/>
      <protection/>
    </xf>
    <xf numFmtId="164" fontId="3" fillId="3" borderId="3" xfId="18" applyNumberFormat="1" applyFont="1" applyFill="1" applyBorder="1" applyAlignment="1">
      <alignment horizontal="right" vertical="center" indent="1"/>
    </xf>
    <xf numFmtId="164" fontId="3" fillId="0" borderId="3" xfId="18" applyNumberFormat="1" applyFont="1" applyFill="1" applyBorder="1" applyAlignment="1">
      <alignment horizontal="right" vertical="center" indent="1"/>
    </xf>
    <xf numFmtId="164" fontId="3" fillId="2" borderId="3" xfId="18" applyNumberFormat="1" applyFont="1" applyFill="1" applyBorder="1" applyAlignment="1">
      <alignment horizontal="right" vertical="center" indent="1"/>
    </xf>
    <xf numFmtId="164" fontId="3" fillId="2" borderId="1" xfId="18" applyNumberFormat="1" applyFont="1" applyFill="1" applyBorder="1" applyAlignment="1">
      <alignment horizontal="right" vertical="center" indent="1"/>
    </xf>
    <xf numFmtId="164" fontId="3" fillId="3" borderId="1" xfId="18" applyNumberFormat="1" applyFont="1" applyFill="1" applyBorder="1" applyAlignment="1">
      <alignment horizontal="right" vertical="center" indent="1"/>
    </xf>
    <xf numFmtId="164" fontId="3" fillId="0" borderId="1" xfId="18" applyNumberFormat="1" applyFont="1" applyFill="1" applyBorder="1" applyAlignment="1">
      <alignment horizontal="right" vertical="center" indent="1"/>
    </xf>
    <xf numFmtId="9" fontId="0" fillId="2" borderId="11" xfId="15" applyNumberFormat="1" applyFont="1" applyFill="1" applyBorder="1" applyProtection="1">
      <protection locked="0"/>
    </xf>
    <xf numFmtId="37" fontId="3" fillId="0" borderId="0" xfId="20" applyFont="1" applyFill="1" applyAlignment="1" applyProtection="1">
      <alignment horizontal="left"/>
      <protection locked="0"/>
    </xf>
    <xf numFmtId="37" fontId="3" fillId="0" borderId="0" xfId="20" applyFont="1" applyFill="1" applyAlignment="1">
      <alignment horizontal="left"/>
      <protection/>
    </xf>
    <xf numFmtId="37" fontId="5" fillId="0" borderId="0" xfId="20" applyFont="1" applyFill="1" applyBorder="1">
      <alignment/>
      <protection/>
    </xf>
    <xf numFmtId="0" fontId="8" fillId="0" borderId="0" xfId="23" applyFont="1" applyFill="1" applyAlignment="1" applyProtection="1">
      <alignment vertical="top" wrapText="1"/>
      <protection locked="0"/>
    </xf>
    <xf numFmtId="0" fontId="0" fillId="0" borderId="0" xfId="0" applyAlignment="1">
      <alignment vertical="center"/>
    </xf>
    <xf numFmtId="0" fontId="0" fillId="0" borderId="0" xfId="0" applyAlignment="1" applyProtection="1">
      <alignment vertical="center"/>
      <protection locked="0"/>
    </xf>
    <xf numFmtId="0" fontId="8" fillId="0" borderId="0" xfId="23" applyFont="1" applyFill="1" applyAlignment="1" applyProtection="1">
      <alignment vertical="center" wrapText="1"/>
      <protection locked="0"/>
    </xf>
    <xf numFmtId="37" fontId="7" fillId="0" borderId="0" xfId="20" applyFont="1" applyFill="1" applyAlignment="1" applyProtection="1">
      <alignment horizontal="left" vertical="top" wrapText="1"/>
      <protection locked="0"/>
    </xf>
    <xf numFmtId="0" fontId="3" fillId="2" borderId="0" xfId="0" applyFont="1" applyFill="1" applyAlignment="1" applyProtection="1">
      <alignment horizontal="center" wrapText="1"/>
      <protection locked="0"/>
    </xf>
    <xf numFmtId="0" fontId="3" fillId="2" borderId="0" xfId="0" applyFont="1" applyFill="1" applyAlignment="1" applyProtection="1">
      <alignment horizontal="center"/>
      <protection locked="0"/>
    </xf>
    <xf numFmtId="0" fontId="2" fillId="0" borderId="12" xfId="0" applyFont="1" applyFill="1" applyBorder="1" applyAlignment="1" applyProtection="1">
      <alignment horizontal="center"/>
      <protection locked="0"/>
    </xf>
    <xf numFmtId="0" fontId="2" fillId="3" borderId="13" xfId="0" applyFont="1" applyFill="1" applyBorder="1" applyAlignment="1" applyProtection="1">
      <alignment horizontal="center"/>
      <protection locked="0"/>
    </xf>
    <xf numFmtId="0" fontId="2" fillId="3" borderId="14" xfId="0" applyFont="1" applyFill="1" applyBorder="1" applyAlignment="1" applyProtection="1">
      <alignment horizontal="center"/>
      <protection locked="0"/>
    </xf>
    <xf numFmtId="0" fontId="2" fillId="3" borderId="7" xfId="0" applyFont="1" applyFill="1" applyBorder="1" applyAlignment="1" applyProtection="1">
      <alignment horizontal="center"/>
      <protection locked="0"/>
    </xf>
  </cellXfs>
  <cellStyles count="10">
    <cellStyle name="Normal" xfId="0"/>
    <cellStyle name="Percent" xfId="15"/>
    <cellStyle name="Currency" xfId="16"/>
    <cellStyle name="Currency [0]" xfId="17"/>
    <cellStyle name="Comma" xfId="18"/>
    <cellStyle name="Comma [0]" xfId="19"/>
    <cellStyle name="Normal_AIRPLAN.XLS" xfId="20"/>
    <cellStyle name="Comma 2" xfId="21"/>
    <cellStyle name="Normal_AIRPLAN.XLS_0640 ParksOperating 2011PSQ Fin Plan" xfId="22"/>
    <cellStyle name="Normal 2 16"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gonzacr\Local%20Settings\Temporary%20Internet%20Files\OLK65\Copy%20of%20Countywide_Equipment_Replacement_Templates%20BA%20Example%2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RPM\123data\HOF%20Files\2008\HOF%202008%20Budget%20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recordj\AppData\Local\Microsoft\Windows\Temporary%20Internet%20Files\Content.Outlook\DJH4TYBY\Countywide_Equipment_Replacement_Template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8"/>
  <sheetViews>
    <sheetView showGridLines="0" tabSelected="1" workbookViewId="0" topLeftCell="A43">
      <selection activeCell="A55" sqref="A55:H55"/>
    </sheetView>
  </sheetViews>
  <sheetFormatPr defaultColWidth="9.140625" defaultRowHeight="15" outlineLevelCol="1"/>
  <cols>
    <col min="1" max="1" width="39.57421875" style="0" customWidth="1"/>
    <col min="2" max="3" width="17.140625" style="0" customWidth="1"/>
    <col min="4" max="5" width="17.140625" style="0" hidden="1" customWidth="1"/>
    <col min="6" max="8" width="17.140625" style="0" customWidth="1"/>
    <col min="9" max="9" width="4.57421875" style="0" customWidth="1"/>
    <col min="10" max="11" width="15.7109375" style="0" hidden="1" customWidth="1" outlineLevel="1"/>
    <col min="12" max="12" width="1.8515625" style="0" hidden="1" customWidth="1" outlineLevel="1"/>
    <col min="13" max="14" width="15.7109375" style="0" hidden="1" customWidth="1" outlineLevel="1"/>
    <col min="15" max="15" width="9.140625" style="0" customWidth="1" collapsed="1"/>
    <col min="16" max="17" width="14.8515625" style="0" customWidth="1"/>
    <col min="18" max="20" width="9.140625" style="0" customWidth="1"/>
  </cols>
  <sheetData>
    <row r="1" spans="1:14" s="1" customFormat="1" ht="15.75" customHeight="1">
      <c r="A1" s="103" t="s">
        <v>0</v>
      </c>
      <c r="B1" s="104"/>
      <c r="C1" s="104"/>
      <c r="D1" s="104"/>
      <c r="E1" s="104"/>
      <c r="F1" s="104"/>
      <c r="G1" s="104"/>
      <c r="H1" s="104"/>
      <c r="J1" s="2"/>
      <c r="K1" s="2"/>
      <c r="L1" s="2"/>
      <c r="M1" s="2"/>
      <c r="N1" s="2"/>
    </row>
    <row r="2" spans="1:15" s="1" customFormat="1" ht="15.75">
      <c r="A2" s="104" t="s">
        <v>1</v>
      </c>
      <c r="B2" s="104"/>
      <c r="C2" s="104"/>
      <c r="D2" s="104"/>
      <c r="E2" s="104"/>
      <c r="F2" s="104"/>
      <c r="G2" s="104"/>
      <c r="H2" s="104"/>
      <c r="J2" s="105"/>
      <c r="K2" s="105"/>
      <c r="L2" s="105"/>
      <c r="M2" s="105"/>
      <c r="N2" s="105"/>
      <c r="O2" s="3"/>
    </row>
    <row r="3" spans="1:15" s="1" customFormat="1" ht="15.75">
      <c r="A3" s="4"/>
      <c r="B3" s="4"/>
      <c r="C3" s="4"/>
      <c r="D3" s="4"/>
      <c r="E3" s="4"/>
      <c r="F3" s="4"/>
      <c r="G3" s="4"/>
      <c r="H3" s="4"/>
      <c r="J3" s="106" t="s">
        <v>2</v>
      </c>
      <c r="K3" s="107"/>
      <c r="L3" s="107"/>
      <c r="M3" s="107"/>
      <c r="N3" s="108"/>
      <c r="O3" s="3"/>
    </row>
    <row r="4" spans="1:14" s="1" customFormat="1" ht="63">
      <c r="A4" s="5" t="s">
        <v>3</v>
      </c>
      <c r="B4" s="6" t="s">
        <v>4</v>
      </c>
      <c r="C4" s="7" t="s">
        <v>5</v>
      </c>
      <c r="D4" s="8" t="s">
        <v>6</v>
      </c>
      <c r="E4" s="8" t="s">
        <v>7</v>
      </c>
      <c r="F4" s="9" t="s">
        <v>61</v>
      </c>
      <c r="G4" s="7" t="s">
        <v>8</v>
      </c>
      <c r="H4" s="7" t="s">
        <v>9</v>
      </c>
      <c r="J4" s="10" t="s">
        <v>10</v>
      </c>
      <c r="K4" s="11" t="s">
        <v>11</v>
      </c>
      <c r="L4" s="2"/>
      <c r="M4" s="10" t="s">
        <v>12</v>
      </c>
      <c r="N4" s="12" t="s">
        <v>13</v>
      </c>
    </row>
    <row r="5" spans="1:15" s="1" customFormat="1" ht="15.75">
      <c r="A5" s="13" t="s">
        <v>14</v>
      </c>
      <c r="B5" s="14">
        <v>14789916</v>
      </c>
      <c r="C5" s="14">
        <v>14677755.514604792</v>
      </c>
      <c r="D5" s="15">
        <f>B27</f>
        <v>17381154.450000286</v>
      </c>
      <c r="E5" s="15">
        <f>B27</f>
        <v>17381154.450000286</v>
      </c>
      <c r="F5" s="16">
        <f>B27</f>
        <v>17381154.450000286</v>
      </c>
      <c r="G5" s="17">
        <f>F27</f>
        <v>19548535.55813799</v>
      </c>
      <c r="H5" s="17">
        <f>G27</f>
        <v>19513084.400694992</v>
      </c>
      <c r="J5" s="18">
        <f>E5-D5</f>
        <v>0</v>
      </c>
      <c r="K5" s="19">
        <f>_xlfn.IFERROR(E5/D5,"")</f>
        <v>1</v>
      </c>
      <c r="L5" s="2"/>
      <c r="M5" s="18">
        <f>F5-D5</f>
        <v>0</v>
      </c>
      <c r="N5" s="19">
        <f>_xlfn.IFERROR(F5/D5,"")</f>
        <v>1</v>
      </c>
      <c r="O5" s="20"/>
    </row>
    <row r="6" spans="1:14" s="1" customFormat="1" ht="15.75">
      <c r="A6" s="21" t="s">
        <v>15</v>
      </c>
      <c r="B6" s="22"/>
      <c r="C6" s="22"/>
      <c r="D6" s="23"/>
      <c r="E6" s="23"/>
      <c r="F6" s="24"/>
      <c r="G6" s="25"/>
      <c r="H6" s="25"/>
      <c r="J6" s="18"/>
      <c r="K6" s="26" t="str">
        <f aca="true" t="shared" si="0" ref="K6:K37">_xlfn.IFERROR(E6/D6,"")</f>
        <v/>
      </c>
      <c r="L6" s="2"/>
      <c r="M6" s="18"/>
      <c r="N6" s="26" t="str">
        <f aca="true" t="shared" si="1" ref="N6:N37">_xlfn.IFERROR(F6/D6,"")</f>
        <v/>
      </c>
    </row>
    <row r="7" spans="1:14" s="1" customFormat="1" ht="15.75">
      <c r="A7" s="27" t="s">
        <v>16</v>
      </c>
      <c r="B7" s="28">
        <v>69828346.4</v>
      </c>
      <c r="C7" s="28">
        <v>37555644</v>
      </c>
      <c r="D7" s="29">
        <v>38712712.50218</v>
      </c>
      <c r="E7" s="29">
        <v>18142380</v>
      </c>
      <c r="F7" s="30">
        <v>81153092.50218001</v>
      </c>
      <c r="G7" s="31">
        <v>88004207</v>
      </c>
      <c r="H7" s="31">
        <v>98357568</v>
      </c>
      <c r="J7" s="32"/>
      <c r="K7" s="33"/>
      <c r="L7" s="2"/>
      <c r="M7" s="32"/>
      <c r="N7" s="33"/>
    </row>
    <row r="8" spans="1:14" s="1" customFormat="1" ht="15.75">
      <c r="A8" s="27" t="s">
        <v>17</v>
      </c>
      <c r="B8" s="28">
        <v>11638405.129999999</v>
      </c>
      <c r="C8" s="28">
        <v>5882421</v>
      </c>
      <c r="D8" s="29">
        <v>5882421</v>
      </c>
      <c r="E8" s="29">
        <v>2533636.8400000003</v>
      </c>
      <c r="F8" s="30">
        <v>11382421</v>
      </c>
      <c r="G8" s="31">
        <v>11165550</v>
      </c>
      <c r="H8" s="31">
        <v>11389978</v>
      </c>
      <c r="J8" s="32"/>
      <c r="K8" s="33"/>
      <c r="L8" s="2"/>
      <c r="M8" s="32"/>
      <c r="N8" s="33"/>
    </row>
    <row r="9" spans="1:14" s="1" customFormat="1" ht="15.75">
      <c r="A9" s="27" t="s">
        <v>18</v>
      </c>
      <c r="B9" s="28">
        <v>2605417.27</v>
      </c>
      <c r="C9" s="28">
        <v>1695000</v>
      </c>
      <c r="D9" s="29">
        <v>1695000</v>
      </c>
      <c r="E9" s="29">
        <v>835941</v>
      </c>
      <c r="F9" s="30">
        <v>5145954</v>
      </c>
      <c r="G9" s="31">
        <v>7498855</v>
      </c>
      <c r="H9" s="31">
        <v>7955535</v>
      </c>
      <c r="J9" s="32"/>
      <c r="K9" s="33"/>
      <c r="L9" s="2"/>
      <c r="M9" s="32"/>
      <c r="N9" s="33"/>
    </row>
    <row r="10" spans="1:14" s="1" customFormat="1" ht="15.75">
      <c r="A10" s="27" t="s">
        <v>19</v>
      </c>
      <c r="B10" s="28">
        <v>615307.1799999999</v>
      </c>
      <c r="C10" s="28">
        <v>365000</v>
      </c>
      <c r="D10" s="29">
        <v>381550.7059577</v>
      </c>
      <c r="E10" s="29">
        <v>153986</v>
      </c>
      <c r="F10" s="30">
        <v>1043009.7059577</v>
      </c>
      <c r="G10" s="31">
        <v>1499899.994047</v>
      </c>
      <c r="H10" s="31">
        <v>1648737.565244</v>
      </c>
      <c r="J10" s="32"/>
      <c r="K10" s="33"/>
      <c r="L10" s="2"/>
      <c r="M10" s="32"/>
      <c r="N10" s="33"/>
    </row>
    <row r="11" spans="1:14" s="1" customFormat="1" ht="15.75">
      <c r="A11" s="27" t="s">
        <v>20</v>
      </c>
      <c r="B11" s="28">
        <v>360683.48</v>
      </c>
      <c r="C11" s="28">
        <v>150000</v>
      </c>
      <c r="D11" s="29">
        <v>150000</v>
      </c>
      <c r="E11" s="29">
        <v>219513.27999999997</v>
      </c>
      <c r="F11" s="30">
        <v>300000</v>
      </c>
      <c r="G11" s="31">
        <v>300000</v>
      </c>
      <c r="H11" s="31">
        <v>300000</v>
      </c>
      <c r="J11" s="32"/>
      <c r="K11" s="33"/>
      <c r="L11" s="2"/>
      <c r="M11" s="32"/>
      <c r="N11" s="33"/>
    </row>
    <row r="12" spans="1:15" s="1" customFormat="1" ht="15.75">
      <c r="A12" s="27" t="s">
        <v>21</v>
      </c>
      <c r="B12" s="34">
        <v>11749.12</v>
      </c>
      <c r="C12" s="34">
        <v>0</v>
      </c>
      <c r="D12" s="35"/>
      <c r="E12" s="29">
        <v>3675.16</v>
      </c>
      <c r="F12" s="30">
        <v>0</v>
      </c>
      <c r="G12" s="30">
        <v>0</v>
      </c>
      <c r="H12" s="30">
        <v>3675.16</v>
      </c>
      <c r="J12" s="32">
        <f>E12-D12</f>
        <v>3675.16</v>
      </c>
      <c r="K12" s="36" t="str">
        <f>_xlfn.IFERROR(E12/D12,"")</f>
        <v/>
      </c>
      <c r="L12" s="2"/>
      <c r="M12" s="32">
        <f>F12-D12</f>
        <v>0</v>
      </c>
      <c r="N12" s="36" t="str">
        <f t="shared" si="1"/>
        <v/>
      </c>
      <c r="O12" s="37"/>
    </row>
    <row r="13" spans="1:15" s="1" customFormat="1" ht="15.75">
      <c r="A13" s="38" t="s">
        <v>22</v>
      </c>
      <c r="B13" s="39">
        <f>SUM(B7:B12)</f>
        <v>85059908.58000001</v>
      </c>
      <c r="C13" s="39">
        <f>SUM(C7:C12)</f>
        <v>45648065</v>
      </c>
      <c r="D13" s="40">
        <f aca="true" t="shared" si="2" ref="D13:H13">SUM(D7:D12)</f>
        <v>46821684.208137706</v>
      </c>
      <c r="E13" s="40">
        <f>SUM(E7:E12)</f>
        <v>21889132.28</v>
      </c>
      <c r="F13" s="41">
        <f t="shared" si="2"/>
        <v>99024477.2081377</v>
      </c>
      <c r="G13" s="39">
        <f>SUM(G7:G12)</f>
        <v>108468511.994047</v>
      </c>
      <c r="H13" s="42">
        <f t="shared" si="2"/>
        <v>119655493.725244</v>
      </c>
      <c r="J13" s="32">
        <f>E13-D13</f>
        <v>-24932551.928137705</v>
      </c>
      <c r="K13" s="36">
        <f aca="true" t="shared" si="3" ref="K13:K25">_xlfn.IFERROR(E13/D13,"")</f>
        <v>0.46749989134725795</v>
      </c>
      <c r="L13" s="2"/>
      <c r="M13" s="32">
        <f aca="true" t="shared" si="4" ref="M13">F13-D13</f>
        <v>52202793</v>
      </c>
      <c r="N13" s="36">
        <f t="shared" si="1"/>
        <v>2.114927706742489</v>
      </c>
      <c r="O13" s="37"/>
    </row>
    <row r="14" spans="1:17" s="1" customFormat="1" ht="15.75">
      <c r="A14" s="21" t="s">
        <v>23</v>
      </c>
      <c r="B14" s="34"/>
      <c r="C14" s="34"/>
      <c r="D14" s="43"/>
      <c r="E14" s="43"/>
      <c r="F14" s="44"/>
      <c r="G14" s="45"/>
      <c r="H14" s="45"/>
      <c r="J14" s="18"/>
      <c r="K14" s="46" t="str">
        <f t="shared" si="3"/>
        <v/>
      </c>
      <c r="L14" s="2"/>
      <c r="M14" s="18"/>
      <c r="N14" s="46" t="str">
        <f t="shared" si="1"/>
        <v/>
      </c>
      <c r="O14" s="37"/>
      <c r="P14" s="37"/>
      <c r="Q14" s="37"/>
    </row>
    <row r="15" spans="1:17" s="1" customFormat="1" ht="15.75">
      <c r="A15" s="27" t="s">
        <v>24</v>
      </c>
      <c r="B15" s="34">
        <v>-77898157.04999973</v>
      </c>
      <c r="C15" s="34">
        <v>-46033770</v>
      </c>
      <c r="D15" s="47">
        <v>-46260880</v>
      </c>
      <c r="E15" s="47">
        <v>-24458673.489999894</v>
      </c>
      <c r="F15" s="48">
        <v>-94683118</v>
      </c>
      <c r="G15" s="48">
        <v>-104000057.4342</v>
      </c>
      <c r="H15" s="48">
        <v>-114210189.53194278</v>
      </c>
      <c r="J15" s="32"/>
      <c r="K15" s="49"/>
      <c r="L15" s="2"/>
      <c r="M15" s="32"/>
      <c r="N15" s="49"/>
      <c r="O15" s="37"/>
      <c r="P15" s="50"/>
      <c r="Q15" s="50"/>
    </row>
    <row r="16" spans="1:17" s="1" customFormat="1" ht="15.75">
      <c r="A16" s="27" t="s">
        <v>18</v>
      </c>
      <c r="B16" s="34">
        <v>-2605417.27</v>
      </c>
      <c r="C16" s="34">
        <v>-1695000</v>
      </c>
      <c r="D16" s="47">
        <v>-1695000</v>
      </c>
      <c r="E16" s="47">
        <v>-835941</v>
      </c>
      <c r="F16" s="48">
        <v>-5145954</v>
      </c>
      <c r="G16" s="48">
        <v>-7498855</v>
      </c>
      <c r="H16" s="48">
        <v>-7955535</v>
      </c>
      <c r="J16" s="32"/>
      <c r="K16" s="49"/>
      <c r="L16" s="2"/>
      <c r="M16" s="32"/>
      <c r="N16" s="49"/>
      <c r="O16" s="37"/>
      <c r="P16" s="50"/>
      <c r="Q16" s="50"/>
    </row>
    <row r="17" spans="1:17" s="1" customFormat="1" ht="15.75">
      <c r="A17" s="27" t="s">
        <v>25</v>
      </c>
      <c r="B17" s="34">
        <v>-1765095.8099999996</v>
      </c>
      <c r="C17" s="34">
        <v>-1004234</v>
      </c>
      <c r="D17" s="47">
        <v>-1004234</v>
      </c>
      <c r="E17" s="47">
        <v>-827229</v>
      </c>
      <c r="F17" s="48">
        <v>-1004234</v>
      </c>
      <c r="G17" s="51">
        <v>0</v>
      </c>
      <c r="H17" s="51">
        <v>0</v>
      </c>
      <c r="J17" s="32"/>
      <c r="K17" s="49"/>
      <c r="L17" s="2"/>
      <c r="M17" s="32"/>
      <c r="N17" s="49"/>
      <c r="O17" s="37"/>
      <c r="P17" s="52"/>
      <c r="Q17" s="52"/>
    </row>
    <row r="18" spans="1:17" s="1" customFormat="1" ht="15.75">
      <c r="A18" s="27" t="s">
        <v>26</v>
      </c>
      <c r="B18" s="34"/>
      <c r="C18" s="53"/>
      <c r="D18" s="47"/>
      <c r="E18" s="47"/>
      <c r="F18" s="48">
        <v>-1500000</v>
      </c>
      <c r="G18" s="51">
        <v>-3000000</v>
      </c>
      <c r="H18" s="51">
        <v>-3500000</v>
      </c>
      <c r="J18" s="32"/>
      <c r="K18" s="49"/>
      <c r="L18" s="2"/>
      <c r="M18" s="32"/>
      <c r="N18" s="49"/>
      <c r="O18" s="37"/>
      <c r="P18" s="52"/>
      <c r="Q18" s="52"/>
    </row>
    <row r="19" spans="1:17" s="1" customFormat="1" ht="15.75">
      <c r="A19" s="27" t="s">
        <v>27</v>
      </c>
      <c r="B19" s="34">
        <v>-200000</v>
      </c>
      <c r="C19" s="34">
        <v>-100000</v>
      </c>
      <c r="D19" s="47">
        <v>-100000</v>
      </c>
      <c r="E19" s="47">
        <v>-33736.06</v>
      </c>
      <c r="F19" s="48">
        <v>-200000</v>
      </c>
      <c r="G19" s="51">
        <v>-209000</v>
      </c>
      <c r="H19" s="51">
        <v>-222000</v>
      </c>
      <c r="J19" s="32"/>
      <c r="K19" s="49"/>
      <c r="L19" s="2"/>
      <c r="M19" s="32"/>
      <c r="N19" s="49"/>
      <c r="O19" s="37"/>
      <c r="P19" s="52"/>
      <c r="Q19" s="52"/>
    </row>
    <row r="20" spans="1:17" s="1" customFormat="1" ht="15.75">
      <c r="A20" s="27" t="s">
        <v>28</v>
      </c>
      <c r="B20" s="34"/>
      <c r="C20" s="34"/>
      <c r="D20" s="47"/>
      <c r="E20" s="47"/>
      <c r="F20" s="48">
        <v>-100000</v>
      </c>
      <c r="G20" s="51">
        <v>-209000</v>
      </c>
      <c r="H20" s="51">
        <v>-222000</v>
      </c>
      <c r="J20" s="32">
        <f>E20-D20</f>
        <v>0</v>
      </c>
      <c r="K20" s="54" t="str">
        <f t="shared" si="3"/>
        <v/>
      </c>
      <c r="L20" s="2"/>
      <c r="M20" s="32">
        <f>F20-D20</f>
        <v>-100000</v>
      </c>
      <c r="N20" s="54" t="str">
        <f t="shared" si="1"/>
        <v/>
      </c>
      <c r="Q20" s="52"/>
    </row>
    <row r="21" spans="1:17" s="1" customFormat="1" ht="15.75">
      <c r="A21" s="27" t="s">
        <v>29</v>
      </c>
      <c r="B21" s="34"/>
      <c r="C21" s="34">
        <v>339234</v>
      </c>
      <c r="D21" s="47">
        <v>339234</v>
      </c>
      <c r="E21" s="47"/>
      <c r="F21" s="48">
        <v>678468</v>
      </c>
      <c r="G21" s="51">
        <v>702214.3799999999</v>
      </c>
      <c r="H21" s="51">
        <v>726791.8832999999</v>
      </c>
      <c r="J21" s="32"/>
      <c r="K21" s="49"/>
      <c r="L21" s="2"/>
      <c r="M21" s="32"/>
      <c r="N21" s="49"/>
      <c r="O21" s="37"/>
      <c r="P21" s="55"/>
      <c r="Q21" s="55"/>
    </row>
    <row r="22" spans="1:17" s="1" customFormat="1" ht="15.75">
      <c r="A22" s="38" t="s">
        <v>30</v>
      </c>
      <c r="B22" s="42">
        <f>SUM(B15:B21)</f>
        <v>-82468670.12999973</v>
      </c>
      <c r="C22" s="42">
        <f>SUM(C15:C21)</f>
        <v>-48493770</v>
      </c>
      <c r="D22" s="56">
        <f>SUM(D15:D21)</f>
        <v>-48720880</v>
      </c>
      <c r="E22" s="56">
        <f>SUM(E15:E21)</f>
        <v>-26155579.549999893</v>
      </c>
      <c r="F22" s="57">
        <f aca="true" t="shared" si="5" ref="F22:H22">SUM(F15:F21)</f>
        <v>-101954838</v>
      </c>
      <c r="G22" s="42">
        <f t="shared" si="5"/>
        <v>-114214698.05420001</v>
      </c>
      <c r="H22" s="42">
        <f t="shared" si="5"/>
        <v>-125382932.64864278</v>
      </c>
      <c r="J22" s="32">
        <f>E22-D22</f>
        <v>22565300.450000107</v>
      </c>
      <c r="K22" s="58">
        <f t="shared" si="3"/>
        <v>0.5368453843608714</v>
      </c>
      <c r="L22" s="2"/>
      <c r="M22" s="32">
        <f>F22-D22</f>
        <v>-53233958</v>
      </c>
      <c r="N22" s="58">
        <f t="shared" si="1"/>
        <v>2.092631290732023</v>
      </c>
      <c r="Q22" s="55"/>
    </row>
    <row r="23" spans="1:17" s="1" customFormat="1" ht="18">
      <c r="A23" s="59" t="s">
        <v>31</v>
      </c>
      <c r="B23" s="60"/>
      <c r="C23" s="60">
        <f>-5%*C22</f>
        <v>2424688.5</v>
      </c>
      <c r="D23" s="61"/>
      <c r="E23" s="62"/>
      <c r="F23" s="60">
        <f>-5%*F22</f>
        <v>5097741.9</v>
      </c>
      <c r="G23" s="60">
        <f>-5%*G22</f>
        <v>5710734.902710001</v>
      </c>
      <c r="H23" s="60">
        <f>-5%*H22</f>
        <v>6269146.6324321395</v>
      </c>
      <c r="J23" s="63">
        <f>E23-D23</f>
        <v>0</v>
      </c>
      <c r="K23" s="64" t="str">
        <f t="shared" si="3"/>
        <v/>
      </c>
      <c r="L23" s="2"/>
      <c r="M23" s="63">
        <f>F23-D23</f>
        <v>5097741.9</v>
      </c>
      <c r="N23" s="64" t="str">
        <f t="shared" si="1"/>
        <v/>
      </c>
      <c r="P23" s="55"/>
      <c r="Q23" s="55"/>
    </row>
    <row r="24" spans="1:17" s="1" customFormat="1" ht="15.75">
      <c r="A24" s="21" t="s">
        <v>32</v>
      </c>
      <c r="B24" s="65"/>
      <c r="C24" s="65"/>
      <c r="D24" s="47"/>
      <c r="E24" s="47"/>
      <c r="F24" s="48"/>
      <c r="G24" s="51"/>
      <c r="H24" s="51"/>
      <c r="J24" s="18"/>
      <c r="K24" s="46" t="str">
        <f t="shared" si="3"/>
        <v/>
      </c>
      <c r="L24" s="2"/>
      <c r="M24" s="18"/>
      <c r="N24" s="46" t="str">
        <f t="shared" si="1"/>
        <v/>
      </c>
      <c r="P24" s="55"/>
      <c r="Q24" s="55"/>
    </row>
    <row r="25" spans="1:17" s="1" customFormat="1" ht="15.75">
      <c r="A25" s="66"/>
      <c r="B25" s="34"/>
      <c r="C25" s="34"/>
      <c r="D25" s="67"/>
      <c r="E25" s="67"/>
      <c r="F25" s="68"/>
      <c r="G25" s="34"/>
      <c r="H25" s="69"/>
      <c r="J25" s="32">
        <f>E25-D25</f>
        <v>0</v>
      </c>
      <c r="K25" s="54" t="str">
        <f t="shared" si="3"/>
        <v/>
      </c>
      <c r="L25" s="2"/>
      <c r="M25" s="32">
        <f aca="true" t="shared" si="6" ref="M25:M26">F25-D25</f>
        <v>0</v>
      </c>
      <c r="N25" s="54" t="str">
        <f t="shared" si="1"/>
        <v/>
      </c>
      <c r="P25" s="55"/>
      <c r="Q25" s="55"/>
    </row>
    <row r="26" spans="1:14" s="1" customFormat="1" ht="15.75">
      <c r="A26" s="21" t="s">
        <v>33</v>
      </c>
      <c r="B26" s="42">
        <f aca="true" t="shared" si="7" ref="B26:H26">SUM(B25:B25)</f>
        <v>0</v>
      </c>
      <c r="C26" s="42">
        <f t="shared" si="7"/>
        <v>0</v>
      </c>
      <c r="D26" s="56">
        <f t="shared" si="7"/>
        <v>0</v>
      </c>
      <c r="E26" s="56">
        <f t="shared" si="7"/>
        <v>0</v>
      </c>
      <c r="F26" s="57">
        <f t="shared" si="7"/>
        <v>0</v>
      </c>
      <c r="G26" s="42">
        <f t="shared" si="7"/>
        <v>0</v>
      </c>
      <c r="H26" s="42">
        <f t="shared" si="7"/>
        <v>0</v>
      </c>
      <c r="J26" s="70">
        <f>E26-D26</f>
        <v>0</v>
      </c>
      <c r="K26" s="58" t="str">
        <f t="shared" si="0"/>
        <v/>
      </c>
      <c r="L26" s="2"/>
      <c r="M26" s="70">
        <f t="shared" si="6"/>
        <v>0</v>
      </c>
      <c r="N26" s="58" t="str">
        <f t="shared" si="1"/>
        <v/>
      </c>
    </row>
    <row r="27" spans="1:14" s="1" customFormat="1" ht="15.75">
      <c r="A27" s="59" t="s">
        <v>34</v>
      </c>
      <c r="B27" s="71">
        <f aca="true" t="shared" si="8" ref="B27:H27">B5+B13+B22+B23+B26</f>
        <v>17381154.450000286</v>
      </c>
      <c r="C27" s="71">
        <f t="shared" si="8"/>
        <v>14256739.014604792</v>
      </c>
      <c r="D27" s="72">
        <f t="shared" si="8"/>
        <v>15481958.658137992</v>
      </c>
      <c r="E27" s="72">
        <f t="shared" si="8"/>
        <v>13114707.180000395</v>
      </c>
      <c r="F27" s="73">
        <f t="shared" si="8"/>
        <v>19548535.55813799</v>
      </c>
      <c r="G27" s="71">
        <f t="shared" si="8"/>
        <v>19513084.400694992</v>
      </c>
      <c r="H27" s="71">
        <f t="shared" si="8"/>
        <v>20054792.109728344</v>
      </c>
      <c r="J27" s="63">
        <f>E27-D27</f>
        <v>-2367251.4781375974</v>
      </c>
      <c r="K27" s="64">
        <f t="shared" si="0"/>
        <v>0.8470961245660434</v>
      </c>
      <c r="L27" s="2"/>
      <c r="M27" s="63">
        <f>F27-D27</f>
        <v>4066576.8999999985</v>
      </c>
      <c r="N27" s="64">
        <f t="shared" si="1"/>
        <v>1.262665531525782</v>
      </c>
    </row>
    <row r="28" spans="1:14" s="1" customFormat="1" ht="15.75">
      <c r="A28" s="21" t="s">
        <v>35</v>
      </c>
      <c r="B28" s="74"/>
      <c r="C28" s="74"/>
      <c r="D28" s="29"/>
      <c r="E28" s="29"/>
      <c r="F28" s="30"/>
      <c r="G28" s="31"/>
      <c r="H28" s="31"/>
      <c r="J28" s="18"/>
      <c r="K28" s="75" t="str">
        <f t="shared" si="0"/>
        <v/>
      </c>
      <c r="L28" s="2"/>
      <c r="M28" s="18"/>
      <c r="N28" s="75" t="str">
        <f t="shared" si="1"/>
        <v/>
      </c>
    </row>
    <row r="29" spans="1:14" s="1" customFormat="1" ht="15.75">
      <c r="A29" s="76" t="s">
        <v>36</v>
      </c>
      <c r="B29" s="51">
        <f>0.125*B22</f>
        <v>-10308583.766249966</v>
      </c>
      <c r="C29" s="77">
        <f>0.25*C22</f>
        <v>-12123442.5</v>
      </c>
      <c r="D29" s="47">
        <f>0.25*D22</f>
        <v>-12180220</v>
      </c>
      <c r="E29" s="47">
        <f>D29</f>
        <v>-12180220</v>
      </c>
      <c r="F29" s="51">
        <f>0.125*F22</f>
        <v>-12744354.75</v>
      </c>
      <c r="G29" s="51">
        <f>0.125*G22</f>
        <v>-14276837.256775001</v>
      </c>
      <c r="H29" s="51">
        <f>0.125*H22</f>
        <v>-15672866.581080347</v>
      </c>
      <c r="J29" s="32">
        <f>E29-D29</f>
        <v>0</v>
      </c>
      <c r="K29" s="36">
        <f t="shared" si="0"/>
        <v>1</v>
      </c>
      <c r="L29" s="2"/>
      <c r="M29" s="32">
        <f>F29-D29</f>
        <v>-564134.75</v>
      </c>
      <c r="N29" s="36">
        <f t="shared" si="1"/>
        <v>1.0463156453660114</v>
      </c>
    </row>
    <row r="30" spans="1:14" s="1" customFormat="1" ht="15.75">
      <c r="A30" s="76" t="s">
        <v>37</v>
      </c>
      <c r="B30" s="51"/>
      <c r="C30" s="51"/>
      <c r="D30" s="47"/>
      <c r="E30" s="47"/>
      <c r="F30" s="51">
        <f>F15*2.5%</f>
        <v>-2367077.95</v>
      </c>
      <c r="G30" s="51">
        <f>G15*2.5%</f>
        <v>-2600001.4358550003</v>
      </c>
      <c r="H30" s="51">
        <f>H15*2.5%</f>
        <v>-2855254.73829857</v>
      </c>
      <c r="J30" s="32">
        <f>E30-D30</f>
        <v>0</v>
      </c>
      <c r="K30" s="36" t="str">
        <f>_xlfn.IFERROR(E30/D30,"")</f>
        <v/>
      </c>
      <c r="L30" s="2"/>
      <c r="M30" s="32">
        <f aca="true" t="shared" si="9" ref="M30:M33">F30-D30</f>
        <v>-2367077.95</v>
      </c>
      <c r="N30" s="36" t="str">
        <f t="shared" si="1"/>
        <v/>
      </c>
    </row>
    <row r="31" spans="1:14" s="1" customFormat="1" ht="15.75">
      <c r="A31" s="27" t="s">
        <v>38</v>
      </c>
      <c r="B31" s="51"/>
      <c r="C31" s="51">
        <v>-1133296.21</v>
      </c>
      <c r="D31" s="47">
        <f>C31</f>
        <v>-1133296.21</v>
      </c>
      <c r="E31" s="47">
        <f>D31</f>
        <v>-1133296.21</v>
      </c>
      <c r="F31" s="48">
        <f>-SUM(F27:F30)</f>
        <v>-4437102.85813799</v>
      </c>
      <c r="G31" s="51">
        <f>-SUM(G27:G30)</f>
        <v>-2636245.708064991</v>
      </c>
      <c r="H31" s="51">
        <f>-SUM(H27:H30)</f>
        <v>-1526670.7903494267</v>
      </c>
      <c r="J31" s="32">
        <f>E31-D31</f>
        <v>0</v>
      </c>
      <c r="K31" s="36">
        <f t="shared" si="0"/>
        <v>1</v>
      </c>
      <c r="L31" s="2"/>
      <c r="M31" s="32">
        <f t="shared" si="9"/>
        <v>-3303806.6481379904</v>
      </c>
      <c r="N31" s="36">
        <f t="shared" si="1"/>
        <v>3.915219003633649</v>
      </c>
    </row>
    <row r="32" spans="1:14" s="1" customFormat="1" ht="15.75">
      <c r="A32" s="27" t="s">
        <v>39</v>
      </c>
      <c r="B32" s="78">
        <v>-1000000</v>
      </c>
      <c r="C32" s="78">
        <v>-1000000</v>
      </c>
      <c r="D32" s="79">
        <f>C32</f>
        <v>-1000000</v>
      </c>
      <c r="E32" s="79">
        <f>D32</f>
        <v>-1000000</v>
      </c>
      <c r="F32" s="80"/>
      <c r="G32" s="78"/>
      <c r="H32" s="78"/>
      <c r="J32" s="32">
        <f>E32-D32</f>
        <v>0</v>
      </c>
      <c r="K32" s="36">
        <f t="shared" si="0"/>
        <v>1</v>
      </c>
      <c r="L32" s="2"/>
      <c r="M32" s="32">
        <f t="shared" si="9"/>
        <v>1000000</v>
      </c>
      <c r="N32" s="36">
        <f t="shared" si="1"/>
        <v>0</v>
      </c>
    </row>
    <row r="33" spans="1:14" s="1" customFormat="1" ht="15.75">
      <c r="A33" s="21" t="s">
        <v>40</v>
      </c>
      <c r="B33" s="81">
        <f>SUM(B29:B32)</f>
        <v>-11308583.766249966</v>
      </c>
      <c r="C33" s="81">
        <f aca="true" t="shared" si="10" ref="C33:H33">SUM(C29:C32)</f>
        <v>-14256738.71</v>
      </c>
      <c r="D33" s="82">
        <f t="shared" si="10"/>
        <v>-14313516.21</v>
      </c>
      <c r="E33" s="82">
        <f t="shared" si="10"/>
        <v>-14313516.21</v>
      </c>
      <c r="F33" s="81">
        <f t="shared" si="10"/>
        <v>-19548535.55813799</v>
      </c>
      <c r="G33" s="81">
        <f t="shared" si="10"/>
        <v>-19513084.400694992</v>
      </c>
      <c r="H33" s="81">
        <f t="shared" si="10"/>
        <v>-20054792.109728344</v>
      </c>
      <c r="J33" s="32">
        <f>E33-D33</f>
        <v>0</v>
      </c>
      <c r="K33" s="36">
        <f t="shared" si="0"/>
        <v>1</v>
      </c>
      <c r="L33" s="2"/>
      <c r="M33" s="32">
        <f t="shared" si="9"/>
        <v>-5235019.34813799</v>
      </c>
      <c r="N33" s="36">
        <f t="shared" si="1"/>
        <v>1.3657395758898567</v>
      </c>
    </row>
    <row r="34" spans="1:14" s="1" customFormat="1" ht="15.75">
      <c r="A34" s="83"/>
      <c r="B34" s="84"/>
      <c r="C34" s="84"/>
      <c r="D34" s="85"/>
      <c r="E34" s="85"/>
      <c r="F34" s="86"/>
      <c r="G34" s="81"/>
      <c r="H34" s="81"/>
      <c r="J34" s="32"/>
      <c r="K34" s="75" t="str">
        <f t="shared" si="0"/>
        <v/>
      </c>
      <c r="L34" s="2"/>
      <c r="M34" s="32"/>
      <c r="N34" s="75" t="str">
        <f t="shared" si="1"/>
        <v/>
      </c>
    </row>
    <row r="35" spans="1:14" s="1" customFormat="1" ht="15.75">
      <c r="A35" s="83" t="s">
        <v>41</v>
      </c>
      <c r="B35" s="31">
        <f aca="true" t="shared" si="11" ref="B35:H35">ABS(IF(B27+B33&gt;0,0,B27+B33))</f>
        <v>0</v>
      </c>
      <c r="C35" s="31">
        <f t="shared" si="11"/>
        <v>0</v>
      </c>
      <c r="D35" s="29">
        <f t="shared" si="11"/>
        <v>0</v>
      </c>
      <c r="E35" s="29">
        <f t="shared" si="11"/>
        <v>1198809.0299996063</v>
      </c>
      <c r="F35" s="30">
        <f t="shared" si="11"/>
        <v>0</v>
      </c>
      <c r="G35" s="31">
        <f t="shared" si="11"/>
        <v>0</v>
      </c>
      <c r="H35" s="31">
        <f t="shared" si="11"/>
        <v>0</v>
      </c>
      <c r="J35" s="32">
        <f>E35-D35</f>
        <v>1198809.0299996063</v>
      </c>
      <c r="K35" s="36" t="str">
        <f t="shared" si="0"/>
        <v/>
      </c>
      <c r="L35" s="2"/>
      <c r="M35" s="32">
        <f>F35-D35</f>
        <v>0</v>
      </c>
      <c r="N35" s="36" t="str">
        <f t="shared" si="1"/>
        <v/>
      </c>
    </row>
    <row r="36" spans="1:14" s="1" customFormat="1" ht="15.75">
      <c r="A36" s="38"/>
      <c r="B36" s="87"/>
      <c r="C36" s="87"/>
      <c r="D36" s="88"/>
      <c r="E36" s="88"/>
      <c r="F36" s="89"/>
      <c r="G36" s="90"/>
      <c r="H36" s="90"/>
      <c r="J36" s="70"/>
      <c r="K36" s="75" t="str">
        <f t="shared" si="0"/>
        <v/>
      </c>
      <c r="L36" s="2"/>
      <c r="M36" s="70"/>
      <c r="N36" s="75" t="str">
        <f t="shared" si="1"/>
        <v/>
      </c>
    </row>
    <row r="37" spans="1:14" s="1" customFormat="1" ht="15.75">
      <c r="A37" s="59" t="s">
        <v>42</v>
      </c>
      <c r="B37" s="91">
        <f aca="true" t="shared" si="12" ref="B37:H37">ROUND(B27+B33+B35,0)</f>
        <v>6072571</v>
      </c>
      <c r="C37" s="91">
        <f t="shared" si="12"/>
        <v>0</v>
      </c>
      <c r="D37" s="92">
        <f t="shared" si="12"/>
        <v>1168442</v>
      </c>
      <c r="E37" s="92">
        <f t="shared" si="12"/>
        <v>0</v>
      </c>
      <c r="F37" s="93">
        <f t="shared" si="12"/>
        <v>0</v>
      </c>
      <c r="G37" s="91">
        <f t="shared" si="12"/>
        <v>0</v>
      </c>
      <c r="H37" s="91">
        <f t="shared" si="12"/>
        <v>0</v>
      </c>
      <c r="J37" s="63">
        <f>E37-D37</f>
        <v>-1168442</v>
      </c>
      <c r="K37" s="94">
        <f t="shared" si="0"/>
        <v>0</v>
      </c>
      <c r="L37" s="2"/>
      <c r="M37" s="63">
        <f>F37-D37</f>
        <v>-1168442</v>
      </c>
      <c r="N37" s="94">
        <f t="shared" si="1"/>
        <v>0</v>
      </c>
    </row>
    <row r="38" spans="1:8" s="1" customFormat="1" ht="15">
      <c r="A38"/>
      <c r="B38"/>
      <c r="C38"/>
      <c r="D38"/>
      <c r="E38"/>
      <c r="F38"/>
      <c r="G38"/>
      <c r="H38"/>
    </row>
    <row r="39" spans="1:19" ht="15.75">
      <c r="A39" s="95" t="s">
        <v>43</v>
      </c>
      <c r="B39" s="96"/>
      <c r="C39" s="96"/>
      <c r="D39" s="97"/>
      <c r="E39" s="97"/>
      <c r="F39" s="97"/>
      <c r="G39" s="97"/>
      <c r="H39" s="97"/>
      <c r="J39" s="1"/>
      <c r="K39" s="1"/>
      <c r="L39" s="1"/>
      <c r="M39" s="1"/>
      <c r="N39" s="1"/>
      <c r="O39" s="1"/>
      <c r="P39" s="1"/>
      <c r="Q39" s="1"/>
      <c r="R39" s="1"/>
      <c r="S39" s="1"/>
    </row>
    <row r="40" spans="1:19" ht="62.25" customHeight="1">
      <c r="A40" s="102" t="s">
        <v>62</v>
      </c>
      <c r="B40" s="102"/>
      <c r="C40" s="102"/>
      <c r="D40" s="102"/>
      <c r="E40" s="102"/>
      <c r="F40" s="102"/>
      <c r="G40" s="102"/>
      <c r="H40" s="102"/>
      <c r="J40" s="1"/>
      <c r="K40" s="1"/>
      <c r="L40" s="1"/>
      <c r="M40" s="1"/>
      <c r="N40" s="1"/>
      <c r="O40" s="1"/>
      <c r="P40" s="1"/>
      <c r="Q40" s="1"/>
      <c r="R40" s="1"/>
      <c r="S40" s="1"/>
    </row>
    <row r="41" spans="1:19" ht="17.25" customHeight="1">
      <c r="A41" s="98" t="s">
        <v>44</v>
      </c>
      <c r="B41" s="98"/>
      <c r="C41" s="98"/>
      <c r="D41" s="98"/>
      <c r="E41" s="98"/>
      <c r="F41" s="98"/>
      <c r="G41" s="98"/>
      <c r="H41" s="98"/>
      <c r="J41" s="1"/>
      <c r="K41" s="1"/>
      <c r="L41" s="1"/>
      <c r="M41" s="1"/>
      <c r="N41" s="1"/>
      <c r="O41" s="1"/>
      <c r="P41" s="1"/>
      <c r="Q41" s="1"/>
      <c r="R41" s="1"/>
      <c r="S41" s="1"/>
    </row>
    <row r="42" spans="1:19" s="99" customFormat="1" ht="33" customHeight="1">
      <c r="A42" s="102" t="s">
        <v>45</v>
      </c>
      <c r="B42" s="102"/>
      <c r="C42" s="102"/>
      <c r="D42" s="102"/>
      <c r="E42" s="102"/>
      <c r="F42" s="102"/>
      <c r="G42" s="102"/>
      <c r="H42" s="102"/>
      <c r="J42" s="100"/>
      <c r="K42" s="100"/>
      <c r="L42" s="100"/>
      <c r="M42" s="100"/>
      <c r="N42" s="100"/>
      <c r="O42" s="100"/>
      <c r="P42" s="100"/>
      <c r="Q42" s="100"/>
      <c r="R42" s="100"/>
      <c r="S42" s="100"/>
    </row>
    <row r="43" spans="1:19" s="99" customFormat="1" ht="33.75" customHeight="1">
      <c r="A43" s="102" t="s">
        <v>46</v>
      </c>
      <c r="B43" s="102"/>
      <c r="C43" s="102"/>
      <c r="D43" s="102"/>
      <c r="E43" s="102"/>
      <c r="F43" s="102"/>
      <c r="G43" s="102"/>
      <c r="H43" s="102"/>
      <c r="J43" s="100"/>
      <c r="K43" s="100"/>
      <c r="L43" s="100"/>
      <c r="M43" s="100"/>
      <c r="N43" s="100"/>
      <c r="O43" s="100"/>
      <c r="P43" s="100"/>
      <c r="Q43" s="100"/>
      <c r="R43" s="100"/>
      <c r="S43" s="100"/>
    </row>
    <row r="44" spans="1:19" s="99" customFormat="1" ht="46.5" customHeight="1">
      <c r="A44" s="102" t="s">
        <v>47</v>
      </c>
      <c r="B44" s="102"/>
      <c r="C44" s="102"/>
      <c r="D44" s="102"/>
      <c r="E44" s="102"/>
      <c r="F44" s="102"/>
      <c r="G44" s="102"/>
      <c r="H44" s="102"/>
      <c r="J44" s="100"/>
      <c r="K44" s="100"/>
      <c r="L44" s="100"/>
      <c r="M44" s="100"/>
      <c r="N44" s="100"/>
      <c r="O44" s="100"/>
      <c r="P44" s="100"/>
      <c r="Q44" s="100"/>
      <c r="R44" s="100"/>
      <c r="S44" s="100"/>
    </row>
    <row r="45" spans="1:8" s="99" customFormat="1" ht="30.75" customHeight="1">
      <c r="A45" s="102" t="s">
        <v>48</v>
      </c>
      <c r="B45" s="102"/>
      <c r="C45" s="102"/>
      <c r="D45" s="102"/>
      <c r="E45" s="102"/>
      <c r="F45" s="102"/>
      <c r="G45" s="102"/>
      <c r="H45" s="102"/>
    </row>
    <row r="46" spans="1:8" s="99" customFormat="1" ht="15">
      <c r="A46" s="101" t="s">
        <v>49</v>
      </c>
      <c r="B46" s="101"/>
      <c r="C46" s="101"/>
      <c r="D46" s="101"/>
      <c r="E46" s="101"/>
      <c r="F46" s="101"/>
      <c r="G46" s="101"/>
      <c r="H46" s="101"/>
    </row>
    <row r="47" spans="1:8" s="99" customFormat="1" ht="15" customHeight="1">
      <c r="A47" s="102" t="s">
        <v>50</v>
      </c>
      <c r="B47" s="102"/>
      <c r="C47" s="102"/>
      <c r="D47" s="102"/>
      <c r="E47" s="102"/>
      <c r="F47" s="102"/>
      <c r="G47" s="102"/>
      <c r="H47" s="102"/>
    </row>
    <row r="48" spans="1:8" s="99" customFormat="1" ht="47.25" customHeight="1">
      <c r="A48" s="102" t="s">
        <v>51</v>
      </c>
      <c r="B48" s="102"/>
      <c r="C48" s="102"/>
      <c r="D48" s="102"/>
      <c r="E48" s="102"/>
      <c r="F48" s="102"/>
      <c r="G48" s="102"/>
      <c r="H48" s="102"/>
    </row>
    <row r="49" spans="1:8" s="99" customFormat="1" ht="48" customHeight="1">
      <c r="A49" s="102" t="s">
        <v>52</v>
      </c>
      <c r="B49" s="102"/>
      <c r="C49" s="102"/>
      <c r="D49" s="102"/>
      <c r="E49" s="102"/>
      <c r="F49" s="102"/>
      <c r="G49" s="102"/>
      <c r="H49" s="102"/>
    </row>
    <row r="50" spans="1:8" s="99" customFormat="1" ht="47.25" customHeight="1">
      <c r="A50" s="102" t="s">
        <v>53</v>
      </c>
      <c r="B50" s="102"/>
      <c r="C50" s="102"/>
      <c r="D50" s="102"/>
      <c r="E50" s="102"/>
      <c r="F50" s="102"/>
      <c r="G50" s="102"/>
      <c r="H50" s="102"/>
    </row>
    <row r="51" spans="1:8" s="99" customFormat="1" ht="31.5" customHeight="1">
      <c r="A51" s="102" t="s">
        <v>54</v>
      </c>
      <c r="B51" s="102"/>
      <c r="C51" s="102"/>
      <c r="D51" s="102"/>
      <c r="E51" s="102"/>
      <c r="F51" s="102"/>
      <c r="G51" s="102"/>
      <c r="H51" s="102"/>
    </row>
    <row r="52" spans="1:8" ht="15" customHeight="1">
      <c r="A52" s="102" t="s">
        <v>55</v>
      </c>
      <c r="B52" s="102"/>
      <c r="C52" s="102"/>
      <c r="D52" s="102"/>
      <c r="E52" s="102"/>
      <c r="F52" s="102"/>
      <c r="G52" s="102"/>
      <c r="H52" s="102"/>
    </row>
    <row r="53" spans="1:8" ht="15">
      <c r="A53" s="98" t="s">
        <v>56</v>
      </c>
      <c r="B53" s="98"/>
      <c r="C53" s="98"/>
      <c r="D53" s="98"/>
      <c r="E53" s="98"/>
      <c r="F53" s="98"/>
      <c r="G53" s="98"/>
      <c r="H53" s="98"/>
    </row>
    <row r="54" spans="1:8" s="99" customFormat="1" ht="60" customHeight="1">
      <c r="A54" s="102" t="s">
        <v>63</v>
      </c>
      <c r="B54" s="102"/>
      <c r="C54" s="102"/>
      <c r="D54" s="102"/>
      <c r="E54" s="102"/>
      <c r="F54" s="102"/>
      <c r="G54" s="102"/>
      <c r="H54" s="102"/>
    </row>
    <row r="55" spans="1:8" s="99" customFormat="1" ht="93.75" customHeight="1">
      <c r="A55" s="102" t="s">
        <v>57</v>
      </c>
      <c r="B55" s="102"/>
      <c r="C55" s="102"/>
      <c r="D55" s="102"/>
      <c r="E55" s="102"/>
      <c r="F55" s="102"/>
      <c r="G55" s="102"/>
      <c r="H55" s="102"/>
    </row>
    <row r="56" spans="1:8" s="99" customFormat="1" ht="31.5" customHeight="1">
      <c r="A56" s="102" t="s">
        <v>58</v>
      </c>
      <c r="B56" s="102"/>
      <c r="C56" s="102"/>
      <c r="D56" s="102"/>
      <c r="E56" s="102"/>
      <c r="F56" s="102"/>
      <c r="G56" s="102"/>
      <c r="H56" s="102"/>
    </row>
    <row r="57" spans="1:8" s="99" customFormat="1" ht="47.25" customHeight="1">
      <c r="A57" s="102" t="s">
        <v>59</v>
      </c>
      <c r="B57" s="102"/>
      <c r="C57" s="102"/>
      <c r="D57" s="102"/>
      <c r="E57" s="102"/>
      <c r="F57" s="102"/>
      <c r="G57" s="102"/>
      <c r="H57" s="102"/>
    </row>
    <row r="58" spans="1:8" ht="15" customHeight="1">
      <c r="A58" s="102" t="s">
        <v>60</v>
      </c>
      <c r="B58" s="102"/>
      <c r="C58" s="102"/>
      <c r="D58" s="102"/>
      <c r="E58" s="102"/>
      <c r="F58" s="102"/>
      <c r="G58" s="102"/>
      <c r="H58" s="102"/>
    </row>
  </sheetData>
  <sheetProtection formatCells="0" formatColumns="0" formatRows="0" insertColumns="0" insertRows="0" deleteRows="0" pivotTables="0"/>
  <mergeCells count="20">
    <mergeCell ref="A49:H49"/>
    <mergeCell ref="A1:H1"/>
    <mergeCell ref="A2:H2"/>
    <mergeCell ref="J2:N2"/>
    <mergeCell ref="J3:N3"/>
    <mergeCell ref="A40:H40"/>
    <mergeCell ref="A42:H42"/>
    <mergeCell ref="A43:H43"/>
    <mergeCell ref="A44:H44"/>
    <mergeCell ref="A45:H45"/>
    <mergeCell ref="A47:H47"/>
    <mergeCell ref="A48:H48"/>
    <mergeCell ref="A57:H57"/>
    <mergeCell ref="A58:H58"/>
    <mergeCell ref="A50:H50"/>
    <mergeCell ref="A51:H51"/>
    <mergeCell ref="A52:H52"/>
    <mergeCell ref="A54:H54"/>
    <mergeCell ref="A55:H55"/>
    <mergeCell ref="A56:H56"/>
  </mergeCells>
  <printOptions/>
  <pageMargins left="0.5" right="0.5" top="0.75" bottom="0.75" header="0.3" footer="0.3"/>
  <pageSetup fitToHeight="0" fitToWidth="1" horizontalDpi="600" verticalDpi="600" orientation="portrait" scale="63"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8CE2CD532A68AB48A3602AC4D0557916" ma:contentTypeVersion="13" ma:contentTypeDescription="" ma:contentTypeScope="" ma:versionID="9d994575148d37c0e557427ecb7bf24b">
  <xsd:schema xmlns:xsd="http://www.w3.org/2001/XMLSchema" xmlns:xs="http://www.w3.org/2001/XMLSchema" xmlns:p="http://schemas.microsoft.com/office/2006/metadata/properties" xmlns:ns1="http://schemas.microsoft.com/sharepoint/v3" xmlns:ns2="308dc21f-8940-46b7-9ee9-f86b439897b1" xmlns:ns3="cc811197-5a73-4d86-a206-c117da05ddaa" xmlns:ns4="3b43700d-34ac-408a-a726-6f038be6893b" targetNamespace="http://schemas.microsoft.com/office/2006/metadata/properties" ma:root="true" ma:fieldsID="02d27fcda1f893aad90581e70b567159" ns1:_="" ns2:_="" ns3:_="" ns4:_="">
    <xsd:import namespace="http://schemas.microsoft.com/sharepoint/v3"/>
    <xsd:import namespace="308dc21f-8940-46b7-9ee9-f86b439897b1"/>
    <xsd:import namespace="cc811197-5a73-4d86-a206-c117da05ddaa"/>
    <xsd:import namespace="3b43700d-34ac-408a-a726-6f038be6893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element ref="ns4:n7r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43700d-34ac-408a-a726-6f038be6893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n7rm" ma:index="15" nillable="true" ma:displayName="PSB Reviewer" ma:list="UserInfo" ma:internalName="n7rm">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roposed_x002f_Passed_x0020__x0023__x003a_ xmlns="308dc21f-8940-46b7-9ee9-f86b439897b1" xsi:nil="true"/>
    <n7rm xmlns="3b43700d-34ac-408a-a726-6f038be6893b">
      <UserInfo>
        <DisplayName/>
        <AccountId xsi:nil="true"/>
        <AccountType/>
      </UserInfo>
    </n7rm>
  </documentManagement>
</p:properties>
</file>

<file path=customXml/itemProps1.xml><?xml version="1.0" encoding="utf-8"?>
<ds:datastoreItem xmlns:ds="http://schemas.openxmlformats.org/officeDocument/2006/customXml" ds:itemID="{E2ECF086-6460-44A2-9E22-AB821F6D43B4}">
  <ds:schemaRefs>
    <ds:schemaRef ds:uri="http://schemas.microsoft.com/sharepoint/v3/contenttype/forms"/>
  </ds:schemaRefs>
</ds:datastoreItem>
</file>

<file path=customXml/itemProps2.xml><?xml version="1.0" encoding="utf-8"?>
<ds:datastoreItem xmlns:ds="http://schemas.openxmlformats.org/officeDocument/2006/customXml" ds:itemID="{E8E341B7-D41E-49D6-89C5-737BBC41AA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3b43700d-34ac-408a-a726-6f038be689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0277CD-E8C5-407E-86A5-F3A33A930D44}">
  <ds:schemaRefs>
    <ds:schemaRef ds:uri="http://purl.org/dc/terms/"/>
    <ds:schemaRef ds:uri="3b43700d-34ac-408a-a726-6f038be6893b"/>
    <ds:schemaRef ds:uri="http://schemas.microsoft.com/office/2006/documentManagement/types"/>
    <ds:schemaRef ds:uri="http://purl.org/dc/elements/1.1/"/>
    <ds:schemaRef ds:uri="http://schemas.microsoft.com/office/2006/metadata/properties"/>
    <ds:schemaRef ds:uri="cc811197-5a73-4d86-a206-c117da05ddaa"/>
    <ds:schemaRef ds:uri="http://schemas.microsoft.com/office/infopath/2007/PartnerControls"/>
    <ds:schemaRef ds:uri="http://schemas.microsoft.com/sharepoint/v3"/>
    <ds:schemaRef ds:uri="http://schemas.openxmlformats.org/package/2006/metadata/core-properties"/>
    <ds:schemaRef ds:uri="308dc21f-8940-46b7-9ee9-f86b439897b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operating financial plan</dc:title>
  <dc:subject/>
  <dc:creator>Lehman, Jennifer</dc:creator>
  <cp:keywords/>
  <dc:description/>
  <cp:lastModifiedBy>McGowan, Christopher</cp:lastModifiedBy>
  <dcterms:created xsi:type="dcterms:W3CDTF">2019-08-22T21:18:20Z</dcterms:created>
  <dcterms:modified xsi:type="dcterms:W3CDTF">2019-08-29T20:04:42Z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0x010100D03C1FEDB24A304B88B22491CFC09769008CE2CD532A68AB48A3602AC4D0557916</vt:lpwstr>
  </property>
</Properties>
</file>