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defaultThemeVersion="124226"/>
  <bookViews>
    <workbookView xWindow="65461" yWindow="285" windowWidth="22920" windowHeight="9435" firstSheet="2" activeTab="2"/>
  </bookViews>
  <sheets>
    <sheet name="1.  Instructions" sheetId="3" state="hidden" r:id="rId1"/>
    <sheet name="2a.  Simple Form Data Entry" sheetId="2" state="hidden" r:id="rId2"/>
    <sheet name="3a.  Simple Form Fiscal Note" sheetId="1" r:id="rId3"/>
    <sheet name="Calc" sheetId="11" r:id="rId4"/>
    <sheet name="2b.  Complex Form Data Entry" sheetId="9" state="hidden" r:id="rId5"/>
    <sheet name="3b.  Complex Form Fiscal Note" sheetId="10" state="hidden" r:id="rId6"/>
  </sheets>
  <definedNames>
    <definedName name="_xlnm.Print_Area" localSheetId="2">'3a.  Simple Form Fiscal Note'!$A$1:$S$121</definedName>
    <definedName name="_xlnm.Print_Area" localSheetId="5">'3b.  Complex Form Fiscal Note'!$A$1:$S$133</definedName>
  </definedNames>
  <calcPr calcId="152511"/>
</workbook>
</file>

<file path=xl/sharedStrings.xml><?xml version="1.0" encoding="utf-8"?>
<sst xmlns="http://schemas.openxmlformats.org/spreadsheetml/2006/main" count="696" uniqueCount="183">
  <si>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</si>
  <si>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</si>
  <si>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</si>
  <si>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</si>
  <si>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</si>
  <si>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</si>
  <si>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</si>
  <si>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</si>
  <si>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</si>
  <si>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</si>
  <si>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</si>
  <si>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</si>
  <si>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</si>
  <si>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</si>
  <si>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</si>
  <si>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</si>
  <si>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</si>
  <si>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yrs</t>
  </si>
  <si>
    <t>Appropriation Unit</t>
  </si>
  <si>
    <t>Appr. Number</t>
  </si>
  <si>
    <t>Revenue Account Code and Source/Description</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</si>
  <si>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</si>
  <si>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</si>
  <si>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</si>
  <si>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</si>
  <si>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</si>
  <si>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</si>
  <si>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</si>
  <si>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</si>
  <si>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</si>
  <si>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</si>
  <si>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</si>
  <si>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</si>
  <si>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</si>
  <si>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Appropriation Unit Name</t>
  </si>
  <si>
    <t>Appr. Unit Number</t>
  </si>
  <si>
    <t>Net Present Value to King County:</t>
  </si>
  <si>
    <t>Net Present Value to Impacted Agency:</t>
  </si>
  <si>
    <t>Current Year:</t>
  </si>
  <si>
    <t>Project</t>
  </si>
  <si>
    <t>Expenditure Category</t>
  </si>
  <si>
    <t>Sum of Outyear Impacts</t>
  </si>
  <si>
    <t>Appropriation Unit/Project Combination #1</t>
  </si>
  <si>
    <t>Y</t>
  </si>
  <si>
    <t>N</t>
  </si>
  <si>
    <t>Appropriation Unit/Project Combination #2</t>
  </si>
  <si>
    <t>Appropriation Unit/Project Combination #3</t>
  </si>
  <si>
    <t>Appropriation Unit/Project Combination #4</t>
  </si>
  <si>
    <t>NA</t>
  </si>
  <si>
    <r>
      <t xml:space="preserve">KING COUNTY FISCAL NOTE </t>
    </r>
    <r>
      <rPr>
        <b/>
        <i/>
        <sz val="14"/>
        <color theme="1"/>
        <rFont val="Univers"/>
        <family val="2"/>
      </rPr>
      <t>- Property Leases and Sales</t>
    </r>
  </si>
  <si>
    <t xml:space="preserve"> </t>
  </si>
  <si>
    <t>Appropriation Unit/Expenditure Type</t>
  </si>
  <si>
    <t>2.</t>
  </si>
  <si>
    <t>Lease Payments/Associated O&amp;M</t>
  </si>
  <si>
    <t>Revenue Account Code 
and Source/Description</t>
  </si>
  <si>
    <t>Service Costs (Appraisal, Title, Move)</t>
  </si>
  <si>
    <t>Tenant and Other Improvements</t>
  </si>
  <si>
    <t>10% Art for General Fund Transactions</t>
  </si>
  <si>
    <t>Appropriation Unit/Project Combination #5</t>
  </si>
  <si>
    <t>Appropriation Unit/Project Combination #6</t>
  </si>
  <si>
    <t>Simple Form Data Entry</t>
  </si>
  <si>
    <t>Appropriation Units Impacted:</t>
  </si>
  <si>
    <t>Projects Impacted:</t>
  </si>
  <si>
    <t>Financial Plan Element</t>
  </si>
  <si>
    <t>Description/Guidance on Requested Information</t>
  </si>
  <si>
    <t>Data Entry Field</t>
  </si>
  <si>
    <t>Descriptions of Expenditure Categories:</t>
  </si>
  <si>
    <t>- In the highlighted cells, enter the information requested In this form.</t>
  </si>
  <si>
    <t>- A fiscal note for the property sale/lease will be generated based on this information (see Fiscal Note tab).</t>
  </si>
  <si>
    <t>The term of the lease/agreement or capital investment.  Property sale = NA.</t>
  </si>
  <si>
    <t>If not a sale = NA.</t>
  </si>
  <si>
    <t>All impacted appropriation unit names and numbers and department initials.</t>
  </si>
  <si>
    <t>FMD finance manager and property agent.</t>
  </si>
  <si>
    <t>1st/2nd/3rd omnibus, biennial review, stand alone ordinance, other.</t>
  </si>
  <si>
    <t>Sale, lease renewal, new lease for new service, relocation, other.</t>
  </si>
  <si>
    <t>Applicable division and department names.</t>
  </si>
  <si>
    <t>Include property name and related agency/service/function.</t>
  </si>
  <si>
    <t xml:space="preserve">The NPV of the transaction to King County as a whole.   NA = not performed.
</t>
  </si>
  <si>
    <t xml:space="preserve">The NPV of the transaction to the primary customer of the transaction.  NA = not performed.
</t>
  </si>
  <si>
    <r>
      <t xml:space="preserve">Is the cost of the transaction partially or entirely covered by </t>
    </r>
    <r>
      <rPr>
        <b/>
        <u val="single"/>
        <sz val="11"/>
        <rFont val="Univers"/>
        <family val="2"/>
      </rPr>
      <t>fund balance</t>
    </r>
    <r>
      <rPr>
        <sz val="11"/>
        <rFont val="Univers"/>
        <family val="2"/>
      </rPr>
      <t>?</t>
    </r>
  </si>
  <si>
    <r>
      <t xml:space="preserve">Is the activity partially or entirely covered by </t>
    </r>
    <r>
      <rPr>
        <b/>
        <u val="single"/>
        <sz val="11"/>
        <rFont val="Univers"/>
        <family val="2"/>
      </rPr>
      <t>reallocation of grants</t>
    </r>
    <r>
      <rPr>
        <sz val="11"/>
        <rFont val="Univers"/>
        <family val="2"/>
      </rPr>
      <t>?</t>
    </r>
  </si>
  <si>
    <t xml:space="preserve">          If yes, indicate fund balance amount:
         (enter as text, including $ and ,)</t>
  </si>
  <si>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</si>
  <si>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</si>
  <si>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Indicate expenditure impacts in the categories indicated and defined below that result from this transaction.</t>
  </si>
  <si>
    <t>Labor costs that RES has incurred associated with this transaction.</t>
  </si>
  <si>
    <t>Project management to be incurred in association with this transaction.</t>
  </si>
  <si>
    <t>Lease payments as well as associated O&amp;M for the life of the agreement.</t>
  </si>
  <si>
    <t>Moving/relocation costs, appraisal costs, title fees, and other services provided in support of the transaction.</t>
  </si>
  <si>
    <t>Tenant improvements , other capital costs, furnishings, equipment, etc.</t>
  </si>
  <si>
    <t>Items that do not fit in the above categories.  Contact  the PSB budget analyst for this transaction if other costs exceed 20% of total expenditures.</t>
  </si>
  <si>
    <t>1.  General Transaction Information</t>
  </si>
  <si>
    <t>2.  Financial Impacts - Net Present Value</t>
  </si>
  <si>
    <t>3.  Financial Impacts -  Revenue and Expenditure Impacts</t>
  </si>
  <si>
    <t>3.2.  Expenditures Impacts:</t>
  </si>
  <si>
    <t xml:space="preserve">3.1.  Revenue Impacts: </t>
  </si>
  <si>
    <t>4.  Appropriation Impacts</t>
  </si>
  <si>
    <t>Dropdown menu data entry</t>
  </si>
  <si>
    <t>Simple data entry field</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</si>
  <si>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</si>
  <si>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</si>
  <si>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5.  Notes</t>
  </si>
  <si>
    <t>Project numbers impacted by this transaction (enter as 7 digit number with', i.e., 'XXXXXXX).</t>
  </si>
  <si>
    <t>Date in XX/XX/XX text format (i.e., 'XX/XX/XX)</t>
  </si>
  <si>
    <t>Fund Number</t>
  </si>
  <si>
    <t>The transaction was anticipated in the adopted budget(s) so no appropriation impact is anticipated.</t>
  </si>
  <si>
    <t>If revenue has not been received, when and how will it be received?</t>
  </si>
  <si>
    <t>If the project has been grant backed, has the grant been awarded?</t>
  </si>
  <si>
    <t>Does the new revenue include grant revenue?</t>
  </si>
  <si>
    <t>If the transaction is backed by new revenue, has the revenue been received?</t>
  </si>
  <si>
    <t>Some deminimus costs, such as minor reductions in maintenance costs, may not be included in this fiscal note.</t>
  </si>
  <si>
    <t xml:space="preserve">A detailed explanation of how the revenue/expenditure impacts were developed is provided below, including major assumptions made in developing the values presented in the fiscal note and other supporting data: </t>
  </si>
  <si>
    <t>1.</t>
  </si>
  <si>
    <t>3.</t>
  </si>
  <si>
    <t>4.</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</si>
  <si>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r>
      <rPr>
        <vertAlign val="superscript"/>
        <sz val="10.5"/>
        <rFont val="Univers"/>
        <family val="2"/>
      </rPr>
      <t>1</t>
    </r>
  </si>
  <si>
    <t>The sum of outyear impacts is provided for capital projects and agreements.  This sum for revenue and expenditures includes all revenues/expenditures for the duration of the lease/other agreement or life of the capital investment.</t>
  </si>
  <si>
    <r>
      <t xml:space="preserve">Sum of Outyear Impacts </t>
    </r>
    <r>
      <rPr>
        <vertAlign val="superscript"/>
        <sz val="10.5"/>
        <rFont val="Arial"/>
        <family val="2"/>
      </rPr>
      <t>2</t>
    </r>
  </si>
  <si>
    <t>5.</t>
  </si>
  <si>
    <t>If an NPV analysis was not performed for either the County or the Agency or both, state rationale here:</t>
  </si>
  <si>
    <t>Is the transaction a sale that primarily generates revenue?</t>
  </si>
  <si>
    <t>Is the transaction backed by new revenue? (if above is Y, mark this as N)</t>
  </si>
  <si>
    <t>The transaction involves the sale of a property and the expenditures associated with this sale are limited to transaction costs.  No long-term expenditures requiring resource backing are associated with this transaction.</t>
  </si>
  <si>
    <t xml:space="preserve">- </t>
  </si>
  <si>
    <t>The transaction results in expenditures, but impacts can be absorbed within the current budget appropriation(s).</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</si>
  <si>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</si>
  <si>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t>Complex Form Data Entry</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</si>
  <si>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</si>
  <si>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</si>
  <si>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CIP Outyear</t>
  </si>
  <si>
    <t>Planning-
Level Costs</t>
  </si>
  <si>
    <t>Total 6-Year</t>
  </si>
  <si>
    <t>- If the transaction has potential capital appropriation impacts within the 6-year CIP but outside of the current biennium, indicate the estimated planning-level costs in the appropriate cells.</t>
  </si>
  <si>
    <r>
      <t xml:space="preserve">KING COUNTY FISCAL NOTE </t>
    </r>
    <r>
      <rPr>
        <b/>
        <i/>
        <sz val="14"/>
        <color theme="1"/>
        <rFont val="Univers"/>
        <family val="2"/>
      </rPr>
      <t>- Property Leases and Sales (continued)</t>
    </r>
  </si>
  <si>
    <t>An NPV analysis was not performed because …</t>
  </si>
  <si>
    <t>Total 6-Year CIP Outyear Planning Level Costs</t>
  </si>
  <si>
    <t>Total 6-Year CIP Outyear Planning Levele Costs</t>
  </si>
  <si>
    <t>First year of current biennium (in XXXX format, should be odd number).</t>
  </si>
  <si>
    <t>Enter additional notes as necessary directly in fiscal note form</t>
  </si>
  <si>
    <t>-</t>
  </si>
  <si>
    <t>***</t>
  </si>
  <si>
    <t>Was an Net Present Value calculation performed?</t>
  </si>
  <si>
    <t>Indicate whether a NPV analysis has been performed.  If no NPV, then indicate why below.</t>
  </si>
  <si>
    <t>Net Present Value to King County 
(all impacts): ***</t>
  </si>
  <si>
    <r>
      <t xml:space="preserve">Revenue to: </t>
    </r>
    <r>
      <rPr>
        <vertAlign val="superscript"/>
        <sz val="10.5"/>
        <rFont val="Univers"/>
        <family val="2"/>
      </rPr>
      <t>2,3,5</t>
    </r>
  </si>
  <si>
    <r>
      <t>Expenditures from:</t>
    </r>
    <r>
      <rPr>
        <sz val="10.5"/>
        <rFont val="Univers"/>
        <family val="2"/>
      </rPr>
      <t xml:space="preserve"> </t>
    </r>
    <r>
      <rPr>
        <vertAlign val="superscript"/>
        <sz val="10.5"/>
        <rFont val="Univers"/>
        <family val="2"/>
      </rPr>
      <t>2,3,4,5</t>
    </r>
  </si>
  <si>
    <r>
      <t>Expenditures from:</t>
    </r>
    <r>
      <rPr>
        <vertAlign val="superscript"/>
        <sz val="10.5"/>
        <rFont val="Univers"/>
        <family val="2"/>
      </rPr>
      <t xml:space="preserve"> 2,3,4,5</t>
    </r>
  </si>
  <si>
    <t>The new revenue will be received by …</t>
  </si>
  <si>
    <t>If the expenditure impact equals or exceeds five percent of the fund expenditures, a copy of the most recent applicable appropriation unit financial plan is attached to this transmittal.</t>
  </si>
  <si>
    <t>Description of Request:</t>
  </si>
  <si>
    <t xml:space="preserve">Affected Agency/Agencies:   </t>
  </si>
  <si>
    <r>
      <t>Net Present Value to Primary Impacted Agency 
(customer of transaction):</t>
    </r>
    <r>
      <rPr>
        <b/>
        <vertAlign val="superscript"/>
        <sz val="10.5"/>
        <rFont val="Univers"/>
        <family val="2"/>
      </rPr>
      <t xml:space="preserve"> ***</t>
    </r>
  </si>
  <si>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</si>
  <si>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</si>
  <si>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Enter additional notes as necessary directly in fiscal note form.</t>
  </si>
  <si>
    <t>KCIA Mente Lease</t>
  </si>
  <si>
    <t>King County International Airport</t>
  </si>
  <si>
    <t>New Lease</t>
  </si>
  <si>
    <t>Stand Alone</t>
  </si>
  <si>
    <t>Carolyn Mock/Tom Paine</t>
  </si>
  <si>
    <t>06/07/16</t>
  </si>
  <si>
    <t>35 Years</t>
  </si>
  <si>
    <t>KCIA</t>
  </si>
  <si>
    <t>KCIA Lease with Mente LLC for aircraft facility</t>
  </si>
  <si>
    <t>An NPV analysis was not performed because the tenant's use is consistent with the KCIA layout plan and it was determined that this is the highest and best use of the parcel.</t>
  </si>
  <si>
    <t>SF</t>
  </si>
  <si>
    <t>Base Rent PSF</t>
  </si>
  <si>
    <t>2.5% annual Increases on commencement anniversary date</t>
  </si>
  <si>
    <t>Term</t>
  </si>
  <si>
    <t>Year 1</t>
  </si>
  <si>
    <t>Year 2</t>
  </si>
  <si>
    <t>Year 3</t>
  </si>
  <si>
    <t>Year 4</t>
  </si>
  <si>
    <t>Year 5</t>
  </si>
  <si>
    <t>Annual</t>
  </si>
  <si>
    <t>Est Effective Date</t>
  </si>
  <si>
    <t>36250 Ext LT Space Fac Rent/Lease Revenue</t>
  </si>
  <si>
    <t>The new revenue will be received when lease commences</t>
  </si>
  <si>
    <t>-  Tenant will pay for and demolish existing facilities and construct improvements valued at a minimum of $30M.</t>
  </si>
  <si>
    <t>-  Initial base rent is $1.90/sf/year with 2.5% annual increases on anniversary of commencement date.  Rate is adjusted every 5th year based on fair market value appraisal</t>
  </si>
  <si>
    <t>A71000</t>
  </si>
  <si>
    <t>1028679</t>
  </si>
  <si>
    <t>Rate adjustment every 5th year based on Fair Market Value (FMV) appraisal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</si>
</sst>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47">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i/>
      <u val="single"/>
      <sz val="10.5"/>
      <name val="Univers"/>
      <family val="2"/>
    </font>
  </fonts>
  <fills count="7">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68">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right style="thin"/>
      <top style="medium"/>
      <bottom style="medium"/>
    </border>
    <border>
      <left style="thin"/>
      <right/>
      <top style="medium"/>
      <bottom style="medium"/>
    </border>
    <border>
      <left style="medium"/>
      <right style="medium"/>
      <top/>
      <bottom style="medium"/>
    </border>
    <border>
      <left/>
      <right style="thin"/>
      <top style="medium"/>
      <bottom/>
    </border>
    <border>
      <left/>
      <right style="thin"/>
      <top/>
      <bottom style="mediu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style="thin"/>
      <top style="medium"/>
      <bottom/>
    </border>
    <border>
      <left style="thin"/>
      <right style="thin"/>
      <top/>
      <bottom style="medium"/>
    </border>
    <border>
      <left style="thin"/>
      <right/>
      <top style="thin"/>
      <bottom style="thin"/>
    </border>
    <border>
      <left style="medium"/>
      <right/>
      <top/>
      <bottom style="medium"/>
    </border>
    <border>
      <left/>
      <right style="medium"/>
      <top/>
      <bottom style="medium"/>
    </border>
    <border>
      <left/>
      <right/>
      <top style="double"/>
      <bottom style="double"/>
    </border>
    <border>
      <left/>
      <right style="medium"/>
      <top style="thin"/>
      <bottom style="thin"/>
    </border>
    <border>
      <left style="medium"/>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right style="medium"/>
      <top style="medium"/>
      <bottom style="thin"/>
    </border>
    <border>
      <left style="medium"/>
      <right/>
      <top style="medium"/>
      <bottom/>
    </border>
    <border>
      <left/>
      <right style="medium"/>
      <top style="medium"/>
      <bottom/>
    </border>
    <border>
      <left/>
      <right/>
      <top style="medium"/>
      <bottom/>
    </border>
    <border>
      <left/>
      <right style="medium"/>
      <top/>
      <bottom style="thin"/>
    </border>
    <border>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78">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8" fillId="0" borderId="7" xfId="0" applyFont="1" applyBorder="1"/>
    <xf numFmtId="0" fontId="1" fillId="0" borderId="5" xfId="0" applyFont="1" applyBorder="1" applyAlignment="1">
      <alignment horizontal="center" wrapText="1"/>
    </xf>
    <xf numFmtId="0" fontId="18" fillId="0" borderId="4" xfId="0" applyFont="1" applyBorder="1"/>
    <xf numFmtId="0" fontId="18"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8" fillId="0" borderId="12" xfId="0" applyFont="1" applyBorder="1"/>
    <xf numFmtId="0" fontId="18"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8" fillId="0" borderId="3" xfId="0" applyFont="1" applyBorder="1"/>
    <xf numFmtId="0" fontId="19" fillId="0" borderId="0" xfId="0" applyFont="1" applyBorder="1" applyAlignment="1">
      <alignment horizontal="left" vertical="center" wrapText="1"/>
    </xf>
    <xf numFmtId="0" fontId="1" fillId="2" borderId="21" xfId="0" applyFont="1" applyFill="1" applyBorder="1" applyAlignment="1">
      <alignment horizontal="center"/>
    </xf>
    <xf numFmtId="0" fontId="18" fillId="0" borderId="6" xfId="0" applyFont="1" applyBorder="1" applyAlignment="1">
      <alignment horizontal="left" wrapText="1"/>
    </xf>
    <xf numFmtId="0" fontId="1" fillId="0" borderId="5" xfId="0" applyFont="1" applyFill="1" applyBorder="1" applyAlignment="1">
      <alignment horizontal="left"/>
    </xf>
    <xf numFmtId="0" fontId="1" fillId="0" borderId="21" xfId="0" applyFont="1" applyFill="1" applyBorder="1" applyAlignment="1">
      <alignment horizontal="left"/>
    </xf>
    <xf numFmtId="0" fontId="0" fillId="0" borderId="0" xfId="0" applyFont="1"/>
    <xf numFmtId="0" fontId="21" fillId="0" borderId="23" xfId="0" applyFont="1" applyBorder="1"/>
    <xf numFmtId="0" fontId="19" fillId="0" borderId="0" xfId="0" applyFont="1" applyBorder="1" applyAlignment="1" quotePrefix="1">
      <alignment horizontal="left" vertical="center" wrapText="1"/>
    </xf>
    <xf numFmtId="0" fontId="23" fillId="0" borderId="0" xfId="0" applyFont="1"/>
    <xf numFmtId="0" fontId="0" fillId="0" borderId="0" xfId="0" applyFont="1" applyAlignment="1" quotePrefix="1">
      <alignment horizontal="center"/>
    </xf>
    <xf numFmtId="0" fontId="30" fillId="0" borderId="24" xfId="0" applyFont="1" applyFill="1" applyBorder="1" applyAlignment="1">
      <alignment horizontal="left"/>
    </xf>
    <xf numFmtId="0" fontId="29" fillId="0" borderId="0" xfId="0" applyFont="1" applyFill="1" applyBorder="1"/>
    <xf numFmtId="166" fontId="2" fillId="0" borderId="3" xfId="16" applyNumberFormat="1" applyFont="1" applyBorder="1"/>
    <xf numFmtId="0" fontId="18" fillId="0" borderId="16" xfId="0" applyFont="1" applyBorder="1"/>
    <xf numFmtId="0" fontId="18"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6" fontId="2" fillId="0" borderId="15" xfId="16" applyNumberFormat="1" applyFont="1" applyBorder="1"/>
    <xf numFmtId="166" fontId="2" fillId="0" borderId="25" xfId="16" applyNumberFormat="1" applyFont="1" applyBorder="1"/>
    <xf numFmtId="166" fontId="2" fillId="0" borderId="26" xfId="16" applyNumberFormat="1" applyFont="1" applyBorder="1"/>
    <xf numFmtId="166" fontId="22"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21" fillId="0" borderId="24" xfId="0" applyFont="1" applyFill="1" applyBorder="1" applyAlignment="1">
      <alignment/>
    </xf>
    <xf numFmtId="0" fontId="21" fillId="0" borderId="0" xfId="0" applyFont="1" applyFill="1" applyBorder="1" applyAlignment="1">
      <alignment horizontal="right"/>
    </xf>
    <xf numFmtId="166" fontId="21" fillId="0" borderId="0" xfId="16" applyNumberFormat="1" applyFont="1" applyFill="1" applyBorder="1" applyAlignment="1">
      <alignment horizontal="right"/>
    </xf>
    <xf numFmtId="0" fontId="24" fillId="0" borderId="0" xfId="0" applyFont="1" applyFill="1" applyBorder="1"/>
    <xf numFmtId="0" fontId="1" fillId="0" borderId="23" xfId="0" applyFont="1" applyFill="1" applyBorder="1"/>
    <xf numFmtId="0" fontId="1" fillId="0" borderId="21" xfId="0" applyFont="1" applyFill="1" applyBorder="1" applyAlignment="1">
      <alignment horizontal="center"/>
    </xf>
    <xf numFmtId="166" fontId="1" fillId="0" borderId="21" xfId="16" applyNumberFormat="1" applyFont="1" applyFill="1" applyBorder="1" applyAlignment="1">
      <alignment horizontal="left"/>
    </xf>
    <xf numFmtId="0" fontId="1" fillId="0" borderId="4" xfId="0" applyFont="1" applyFill="1" applyBorder="1"/>
    <xf numFmtId="1" fontId="21" fillId="0" borderId="6" xfId="0" applyNumberFormat="1" applyFont="1" applyFill="1" applyBorder="1" applyAlignment="1">
      <alignment horizontal="center" wrapText="1"/>
    </xf>
    <xf numFmtId="166" fontId="1" fillId="0" borderId="5" xfId="16" applyNumberFormat="1" applyFont="1" applyFill="1" applyBorder="1" applyAlignment="1">
      <alignment horizontal="left"/>
    </xf>
    <xf numFmtId="166" fontId="1" fillId="0" borderId="21" xfId="16" applyNumberFormat="1" applyFont="1" applyFill="1" applyBorder="1"/>
    <xf numFmtId="166" fontId="7" fillId="0" borderId="21" xfId="16" applyNumberFormat="1" applyFont="1" applyFill="1" applyBorder="1" applyAlignment="1">
      <alignment horizontal="center"/>
    </xf>
    <xf numFmtId="166"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6"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6" fontId="1" fillId="0" borderId="11" xfId="16" applyNumberFormat="1" applyFont="1" applyFill="1" applyBorder="1" applyAlignment="1">
      <alignment horizontal="left"/>
    </xf>
    <xf numFmtId="0" fontId="1" fillId="0" borderId="27" xfId="0" applyFont="1" applyBorder="1"/>
    <xf numFmtId="0" fontId="9" fillId="0" borderId="28" xfId="0" applyFont="1" applyBorder="1"/>
    <xf numFmtId="0" fontId="1" fillId="0" borderId="28" xfId="0" applyFont="1" applyBorder="1"/>
    <xf numFmtId="0" fontId="1" fillId="0" borderId="29" xfId="0" applyFont="1" applyBorder="1" applyAlignment="1">
      <alignment horizontal="center" wrapText="1"/>
    </xf>
    <xf numFmtId="0" fontId="1" fillId="0" borderId="29" xfId="0" applyFont="1" applyBorder="1" applyAlignment="1">
      <alignment horizontal="center"/>
    </xf>
    <xf numFmtId="0" fontId="10" fillId="0" borderId="30"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6" fontId="7" fillId="0" borderId="5" xfId="16" applyNumberFormat="1" applyFont="1" applyFill="1" applyBorder="1" applyAlignment="1">
      <alignment horizontal="center"/>
    </xf>
    <xf numFmtId="44" fontId="1" fillId="0" borderId="21" xfId="16" applyFont="1" applyFill="1" applyBorder="1" applyAlignment="1">
      <alignment horizontal="left"/>
    </xf>
    <xf numFmtId="0" fontId="1" fillId="0" borderId="0" xfId="0" applyFont="1" applyFill="1" applyBorder="1" applyAlignment="1">
      <alignment horizontal="left"/>
    </xf>
    <xf numFmtId="166" fontId="1" fillId="0" borderId="29" xfId="16" applyNumberFormat="1" applyFont="1" applyBorder="1" applyAlignment="1">
      <alignment horizontal="center" wrapText="1"/>
    </xf>
    <xf numFmtId="166" fontId="1" fillId="0" borderId="22" xfId="16" applyNumberFormat="1" applyFont="1" applyFill="1" applyBorder="1"/>
    <xf numFmtId="0" fontId="0" fillId="0" borderId="0" xfId="0" applyProtection="1">
      <protection locked="0"/>
    </xf>
    <xf numFmtId="0" fontId="25" fillId="0" borderId="0" xfId="0" applyFont="1" applyProtection="1">
      <protection locked="0"/>
    </xf>
    <xf numFmtId="0" fontId="16" fillId="0" borderId="0" xfId="0" applyFont="1" applyProtection="1">
      <protection locked="0"/>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32" fillId="0" borderId="0" xfId="0" applyFont="1" applyProtection="1">
      <protection locked="0"/>
    </xf>
    <xf numFmtId="0" fontId="32" fillId="0" borderId="31" xfId="0" applyFont="1" applyBorder="1" applyAlignment="1" applyProtection="1">
      <alignment vertical="top"/>
      <protection/>
    </xf>
    <xf numFmtId="0" fontId="33" fillId="0" borderId="0" xfId="0" applyFont="1" applyBorder="1" applyAlignment="1" applyProtection="1">
      <alignment horizontal="left" vertical="center" wrapText="1"/>
      <protection locked="0"/>
    </xf>
    <xf numFmtId="0" fontId="0" fillId="0" borderId="32" xfId="0" applyBorder="1" applyProtection="1">
      <protection locked="0"/>
    </xf>
    <xf numFmtId="0" fontId="0" fillId="0" borderId="0" xfId="0" applyBorder="1" applyProtection="1">
      <protection locked="0"/>
    </xf>
    <xf numFmtId="0" fontId="36" fillId="0" borderId="0" xfId="0" applyFont="1" applyBorder="1" applyAlignment="1" applyProtection="1">
      <alignment vertical="top"/>
      <protection locked="0"/>
    </xf>
    <xf numFmtId="0" fontId="36" fillId="0" borderId="0" xfId="0" applyFont="1" applyBorder="1" applyProtection="1">
      <protection locked="0"/>
    </xf>
    <xf numFmtId="0" fontId="32" fillId="0" borderId="0" xfId="0" applyFont="1" applyBorder="1" applyAlignment="1" applyProtection="1">
      <alignment vertical="top"/>
      <protection locked="0"/>
    </xf>
    <xf numFmtId="0" fontId="41" fillId="0" borderId="0" xfId="0" applyFont="1" applyBorder="1" applyAlignment="1" applyProtection="1">
      <alignment vertical="top"/>
      <protection locked="0"/>
    </xf>
    <xf numFmtId="0" fontId="32" fillId="0" borderId="0" xfId="0" applyFont="1" applyBorder="1" applyProtection="1">
      <protection locked="0"/>
    </xf>
    <xf numFmtId="0" fontId="42" fillId="0" borderId="0" xfId="0" applyFont="1" applyBorder="1" applyAlignment="1" applyProtection="1">
      <alignment vertical="top"/>
      <protection locked="0"/>
    </xf>
    <xf numFmtId="0" fontId="0" fillId="0" borderId="33" xfId="0" applyBorder="1" applyAlignment="1" applyProtection="1">
      <alignment vertical="top"/>
      <protection locked="0"/>
    </xf>
    <xf numFmtId="0" fontId="0" fillId="0" borderId="33" xfId="0" applyBorder="1" applyProtection="1">
      <protection locked="0"/>
    </xf>
    <xf numFmtId="0" fontId="0" fillId="0" borderId="0" xfId="0" applyBorder="1" applyAlignment="1" applyProtection="1">
      <alignment vertical="top"/>
      <protection locked="0"/>
    </xf>
    <xf numFmtId="0" fontId="16" fillId="0" borderId="32" xfId="0" applyFont="1" applyBorder="1" applyAlignment="1" applyProtection="1">
      <alignment vertical="top"/>
      <protection locked="0"/>
    </xf>
    <xf numFmtId="0" fontId="0" fillId="0" borderId="32" xfId="0" applyBorder="1" applyAlignment="1" applyProtection="1">
      <alignment vertical="top"/>
      <protection locked="0"/>
    </xf>
    <xf numFmtId="0" fontId="37" fillId="0" borderId="0" xfId="0" applyFont="1" applyBorder="1" applyAlignment="1" applyProtection="1">
      <alignment vertical="top" wrapText="1"/>
      <protection locked="0"/>
    </xf>
    <xf numFmtId="0" fontId="16" fillId="0" borderId="0" xfId="0" applyFont="1" applyBorder="1" applyAlignment="1" applyProtection="1">
      <alignment vertical="top"/>
      <protection locked="0"/>
    </xf>
    <xf numFmtId="0" fontId="20" fillId="0" borderId="0" xfId="0" applyFont="1" applyBorder="1" applyAlignment="1" applyProtection="1" quotePrefix="1">
      <alignment wrapText="1"/>
      <protection locked="0"/>
    </xf>
    <xf numFmtId="0" fontId="20" fillId="0" borderId="0" xfId="0" applyFont="1" applyBorder="1" applyAlignment="1" applyProtection="1">
      <alignment wrapText="1"/>
      <protection locked="0"/>
    </xf>
    <xf numFmtId="0" fontId="38" fillId="0" borderId="0" xfId="0" applyFont="1" applyBorder="1" applyProtection="1">
      <protection locked="0"/>
    </xf>
    <xf numFmtId="0" fontId="41" fillId="0" borderId="0" xfId="0" applyFont="1" applyBorder="1" applyProtection="1">
      <protection locked="0"/>
    </xf>
    <xf numFmtId="0" fontId="32" fillId="0" borderId="33" xfId="0" applyFont="1" applyBorder="1" applyAlignment="1" applyProtection="1">
      <alignment vertical="top"/>
      <protection locked="0"/>
    </xf>
    <xf numFmtId="0" fontId="32" fillId="0" borderId="33" xfId="0" applyFont="1" applyBorder="1" applyProtection="1">
      <protection locked="0"/>
    </xf>
    <xf numFmtId="0" fontId="0" fillId="0" borderId="34" xfId="0" applyBorder="1" applyAlignment="1" applyProtection="1">
      <alignment vertical="top"/>
      <protection locked="0"/>
    </xf>
    <xf numFmtId="0" fontId="0" fillId="0" borderId="34" xfId="0" applyBorder="1" applyProtection="1">
      <protection locked="0"/>
    </xf>
    <xf numFmtId="0" fontId="35" fillId="3" borderId="27" xfId="0" applyFont="1" applyFill="1" applyBorder="1" applyAlignment="1" applyProtection="1">
      <alignment horizontal="left" vertical="top"/>
      <protection locked="0"/>
    </xf>
    <xf numFmtId="0" fontId="35" fillId="3" borderId="28" xfId="0" applyFont="1" applyFill="1" applyBorder="1" applyAlignment="1" applyProtection="1">
      <alignment horizontal="left" vertical="top"/>
      <protection locked="0"/>
    </xf>
    <xf numFmtId="0" fontId="35" fillId="3" borderId="30" xfId="0" applyFont="1" applyFill="1" applyBorder="1" applyAlignment="1" applyProtection="1">
      <alignment horizontal="left" vertical="top"/>
      <protection locked="0"/>
    </xf>
    <xf numFmtId="0" fontId="35" fillId="3" borderId="31" xfId="0" applyFont="1" applyFill="1" applyBorder="1" applyAlignment="1" applyProtection="1">
      <alignment horizontal="left" vertical="top"/>
      <protection locked="0"/>
    </xf>
    <xf numFmtId="166" fontId="35" fillId="3" borderId="31" xfId="16" applyNumberFormat="1" applyFont="1" applyFill="1" applyBorder="1" applyAlignment="1" applyProtection="1">
      <alignment horizontal="left" vertical="top"/>
      <protection locked="0"/>
    </xf>
    <xf numFmtId="0" fontId="35" fillId="3" borderId="27" xfId="0" applyFont="1" applyFill="1" applyBorder="1" applyAlignment="1" applyProtection="1">
      <alignment vertical="top"/>
      <protection locked="0"/>
    </xf>
    <xf numFmtId="0" fontId="35" fillId="3" borderId="28" xfId="0" applyFont="1" applyFill="1" applyBorder="1" applyAlignment="1" applyProtection="1">
      <alignment vertical="top"/>
      <protection locked="0"/>
    </xf>
    <xf numFmtId="0" fontId="33" fillId="3" borderId="30" xfId="0" applyFont="1" applyFill="1" applyBorder="1" applyAlignment="1" applyProtection="1">
      <alignment vertical="top"/>
      <protection locked="0"/>
    </xf>
    <xf numFmtId="0" fontId="33" fillId="3" borderId="31" xfId="0" applyFont="1" applyFill="1" applyBorder="1" applyAlignment="1" applyProtection="1">
      <alignment horizontal="left" vertical="top"/>
      <protection locked="0"/>
    </xf>
    <xf numFmtId="165" fontId="33" fillId="3" borderId="31" xfId="18" applyNumberFormat="1" applyFont="1" applyFill="1" applyBorder="1" applyAlignment="1" applyProtection="1">
      <alignment horizontal="center"/>
      <protection locked="0"/>
    </xf>
    <xf numFmtId="49" fontId="35" fillId="3" borderId="31" xfId="0" applyNumberFormat="1" applyFont="1" applyFill="1" applyBorder="1" applyAlignment="1" applyProtection="1">
      <alignment horizontal="right" vertical="top"/>
      <protection locked="0"/>
    </xf>
    <xf numFmtId="0" fontId="33" fillId="3" borderId="28"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166" fontId="33" fillId="3" borderId="29" xfId="16" applyNumberFormat="1" applyFont="1" applyFill="1" applyBorder="1" applyAlignment="1" applyProtection="1">
      <alignment horizontal="center"/>
      <protection locked="0"/>
    </xf>
    <xf numFmtId="166" fontId="33" fillId="3" borderId="36" xfId="16" applyNumberFormat="1" applyFont="1" applyFill="1" applyBorder="1" applyAlignment="1" applyProtection="1">
      <alignment horizontal="center"/>
      <protection locked="0"/>
    </xf>
    <xf numFmtId="49" fontId="32" fillId="3" borderId="27" xfId="0" applyNumberFormat="1" applyFont="1" applyFill="1" applyBorder="1" applyProtection="1">
      <protection locked="0"/>
    </xf>
    <xf numFmtId="0" fontId="32" fillId="3" borderId="30" xfId="0" applyFont="1" applyFill="1" applyBorder="1" applyProtection="1">
      <protection locked="0"/>
    </xf>
    <xf numFmtId="166" fontId="33" fillId="3" borderId="35" xfId="16" applyNumberFormat="1" applyFont="1" applyFill="1" applyBorder="1" applyAlignment="1" applyProtection="1">
      <alignment horizontal="center"/>
      <protection locked="0"/>
    </xf>
    <xf numFmtId="0" fontId="32" fillId="4" borderId="31" xfId="0" applyFont="1" applyFill="1" applyBorder="1" applyAlignment="1" applyProtection="1">
      <alignment horizontal="left" vertical="center"/>
      <protection locked="0"/>
    </xf>
    <xf numFmtId="49" fontId="32" fillId="4" borderId="31" xfId="0" applyNumberFormat="1" applyFont="1" applyFill="1" applyBorder="1" applyAlignment="1" applyProtection="1">
      <alignment horizontal="left" vertical="center"/>
      <protection locked="0"/>
    </xf>
    <xf numFmtId="1" fontId="32" fillId="4" borderId="37" xfId="0" applyNumberFormat="1" applyFont="1" applyFill="1" applyBorder="1" applyAlignment="1" applyProtection="1">
      <alignment horizontal="left" vertical="center"/>
      <protection locked="0"/>
    </xf>
    <xf numFmtId="1" fontId="32" fillId="4" borderId="31" xfId="0" applyNumberFormat="1" applyFont="1" applyFill="1" applyBorder="1" applyAlignment="1" applyProtection="1">
      <alignment horizontal="left" vertical="center"/>
      <protection locked="0"/>
    </xf>
    <xf numFmtId="0" fontId="32" fillId="4" borderId="31" xfId="0" applyFont="1" applyFill="1" applyBorder="1" applyAlignment="1" applyProtection="1">
      <alignment horizontal="left"/>
      <protection locked="0"/>
    </xf>
    <xf numFmtId="0" fontId="32" fillId="4" borderId="31" xfId="0" applyFont="1" applyFill="1" applyBorder="1" applyAlignment="1" applyProtection="1">
      <alignment vertical="top"/>
      <protection locked="0"/>
    </xf>
    <xf numFmtId="0" fontId="32" fillId="3" borderId="27" xfId="0" applyFont="1" applyFill="1" applyBorder="1" applyProtection="1">
      <protection locked="0"/>
    </xf>
    <xf numFmtId="0" fontId="32" fillId="3" borderId="31" xfId="0" applyFont="1" applyFill="1" applyBorder="1" applyAlignment="1" applyProtection="1">
      <alignment vertical="top"/>
      <protection locked="0"/>
    </xf>
    <xf numFmtId="0" fontId="15" fillId="0" borderId="0" xfId="0" applyFont="1" applyProtection="1" quotePrefix="1">
      <protection locked="0"/>
    </xf>
    <xf numFmtId="0" fontId="15" fillId="0" borderId="0" xfId="0" applyFont="1" applyAlignment="1" applyProtection="1" quotePrefix="1">
      <alignment wrapText="1"/>
      <protection locked="0"/>
    </xf>
    <xf numFmtId="0" fontId="15" fillId="0" borderId="0" xfId="0" applyFont="1" applyProtection="1">
      <protection locked="0"/>
    </xf>
    <xf numFmtId="0" fontId="15" fillId="0" borderId="0" xfId="0" applyFont="1" applyFill="1" applyProtection="1">
      <protection locked="0"/>
    </xf>
    <xf numFmtId="0" fontId="39" fillId="0" borderId="0" xfId="0" applyFont="1" applyAlignment="1" quotePrefix="1">
      <alignment wrapText="1"/>
    </xf>
    <xf numFmtId="0" fontId="39" fillId="0" borderId="0" xfId="0" applyFont="1" applyAlignment="1" applyProtection="1">
      <alignment wrapText="1"/>
      <protection locked="0"/>
    </xf>
    <xf numFmtId="0" fontId="0" fillId="3" borderId="27" xfId="0" applyFill="1" applyBorder="1" applyAlignment="1" applyProtection="1">
      <alignment horizontal="left"/>
      <protection locked="0"/>
    </xf>
    <xf numFmtId="0" fontId="0" fillId="3" borderId="30" xfId="0" applyFill="1" applyBorder="1" applyProtection="1">
      <protection locked="0"/>
    </xf>
    <xf numFmtId="0" fontId="0" fillId="4" borderId="31" xfId="0" applyFont="1" applyFill="1" applyBorder="1" applyAlignment="1" applyProtection="1">
      <alignment horizontal="left" vertical="center"/>
      <protection locked="0"/>
    </xf>
    <xf numFmtId="0" fontId="0" fillId="4" borderId="31" xfId="0" applyFont="1" applyFill="1" applyBorder="1" applyAlignment="1" applyProtection="1">
      <alignment horizontal="left"/>
      <protection locked="0"/>
    </xf>
    <xf numFmtId="0" fontId="21" fillId="0" borderId="33"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1" fillId="0" borderId="5" xfId="0" applyNumberFormat="1" applyFont="1" applyFill="1" applyBorder="1" applyAlignment="1">
      <alignment horizontal="center"/>
    </xf>
    <xf numFmtId="0" fontId="31" fillId="0" borderId="0" xfId="0" applyFont="1" applyAlignment="1" applyProtection="1">
      <alignment horizontal="center"/>
      <protection locked="0"/>
    </xf>
    <xf numFmtId="0" fontId="40" fillId="0" borderId="0" xfId="0" applyFont="1" applyBorder="1" applyAlignment="1" applyProtection="1" quotePrefix="1">
      <alignment vertical="center" wrapText="1"/>
      <protection locked="0"/>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vertical="center" wrapText="1"/>
      <protection locked="0"/>
    </xf>
    <xf numFmtId="0" fontId="42" fillId="0" borderId="0" xfId="0" applyFont="1" applyBorder="1" applyAlignment="1" applyProtection="1">
      <alignment horizontal="left" vertical="top" wrapText="1"/>
      <protection locked="0"/>
    </xf>
    <xf numFmtId="0" fontId="42" fillId="0" borderId="0" xfId="0" applyFont="1" applyBorder="1" applyAlignment="1" applyProtection="1">
      <alignment vertical="top" wrapText="1"/>
      <protection locked="0"/>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49" fontId="33" fillId="3" borderId="31" xfId="18" applyNumberFormat="1" applyFont="1" applyFill="1" applyBorder="1" applyAlignment="1" applyProtection="1" quotePrefix="1">
      <alignment horizontal="center"/>
      <protection locked="0"/>
    </xf>
    <xf numFmtId="49" fontId="35" fillId="3" borderId="31" xfId="0" applyNumberFormat="1" applyFont="1" applyFill="1" applyBorder="1" applyAlignment="1" applyProtection="1" quotePrefix="1">
      <alignment horizontal="left" vertical="top"/>
      <protection locked="0"/>
    </xf>
    <xf numFmtId="0" fontId="35" fillId="3" borderId="31" xfId="0" applyFont="1" applyFill="1" applyBorder="1" applyAlignment="1" applyProtection="1" quotePrefix="1">
      <alignment horizontal="left" vertical="top"/>
      <protection locked="0"/>
    </xf>
    <xf numFmtId="0" fontId="41" fillId="0" borderId="0" xfId="0" applyFont="1" applyBorder="1" applyAlignment="1" applyProtection="1" quotePrefix="1">
      <alignment vertical="top" wrapText="1"/>
      <protection locked="0"/>
    </xf>
    <xf numFmtId="0" fontId="21" fillId="0" borderId="38" xfId="0" applyFont="1" applyBorder="1" applyAlignment="1">
      <alignment horizontal="center" wrapText="1"/>
    </xf>
    <xf numFmtId="0" fontId="21" fillId="0" borderId="39" xfId="0" applyFont="1" applyBorder="1" applyAlignment="1">
      <alignment horizontal="center" wrapText="1"/>
    </xf>
    <xf numFmtId="166" fontId="33" fillId="3" borderId="28" xfId="16" applyNumberFormat="1" applyFont="1" applyFill="1" applyBorder="1" applyAlignment="1" applyProtection="1">
      <alignment horizontal="center"/>
      <protection locked="0"/>
    </xf>
    <xf numFmtId="166" fontId="33" fillId="3" borderId="40" xfId="16" applyNumberFormat="1" applyFont="1" applyFill="1" applyBorder="1" applyAlignment="1" applyProtection="1">
      <alignment horizontal="center"/>
      <protection locked="0"/>
    </xf>
    <xf numFmtId="0" fontId="32" fillId="4" borderId="41" xfId="0" applyFont="1" applyFill="1" applyBorder="1" applyAlignment="1" applyProtection="1">
      <alignment vertical="top"/>
      <protection locked="0"/>
    </xf>
    <xf numFmtId="0" fontId="32" fillId="4" borderId="31" xfId="0" applyFont="1" applyFill="1" applyBorder="1" applyAlignment="1" applyProtection="1">
      <alignment horizontal="center" vertical="center"/>
      <protection locked="0"/>
    </xf>
    <xf numFmtId="0" fontId="1" fillId="0" borderId="5" xfId="0" applyFont="1" applyFill="1" applyBorder="1" applyAlignment="1">
      <alignment horizontal="center" wrapText="1"/>
    </xf>
    <xf numFmtId="0" fontId="21"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42" xfId="0" applyFont="1" applyFill="1" applyBorder="1" applyAlignment="1">
      <alignment wrapText="1"/>
    </xf>
    <xf numFmtId="0" fontId="18" fillId="0" borderId="3" xfId="0" applyFont="1" applyFill="1" applyBorder="1" applyAlignment="1">
      <alignment wrapText="1"/>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20" fillId="0" borderId="46" xfId="0" applyFont="1" applyFill="1" applyBorder="1" applyAlignment="1" applyProtection="1">
      <alignment horizontal="left"/>
      <protection locked="0"/>
    </xf>
    <xf numFmtId="0" fontId="20" fillId="0" borderId="46" xfId="0" applyFont="1" applyFill="1" applyBorder="1" applyProtection="1">
      <protection locked="0"/>
    </xf>
    <xf numFmtId="0" fontId="20" fillId="0" borderId="46" xfId="0" applyFont="1" applyFill="1" applyBorder="1" applyAlignment="1" applyProtection="1">
      <alignment/>
      <protection locked="0"/>
    </xf>
    <xf numFmtId="49" fontId="0" fillId="0" borderId="0" xfId="0" applyNumberFormat="1" applyProtection="1">
      <protection locked="0"/>
    </xf>
    <xf numFmtId="165" fontId="33" fillId="0" borderId="31" xfId="18" applyNumberFormat="1" applyFont="1" applyFill="1" applyBorder="1" applyAlignment="1" applyProtection="1">
      <alignment horizontal="center"/>
      <protection locked="0"/>
    </xf>
    <xf numFmtId="0" fontId="0" fillId="0" borderId="47" xfId="0" applyBorder="1" applyProtection="1">
      <protection locked="0"/>
    </xf>
    <xf numFmtId="0" fontId="0" fillId="0" borderId="48" xfId="0" applyBorder="1" applyProtection="1">
      <protection locked="0"/>
    </xf>
    <xf numFmtId="0" fontId="20" fillId="0" borderId="46" xfId="0" applyFont="1" applyBorder="1" applyAlignment="1" applyProtection="1" quotePrefix="1">
      <alignment wrapText="1"/>
      <protection locked="0"/>
    </xf>
    <xf numFmtId="0" fontId="20" fillId="0" borderId="0" xfId="0" applyFont="1" applyAlignment="1" applyProtection="1" quotePrefix="1">
      <alignment wrapText="1"/>
      <protection locked="0"/>
    </xf>
    <xf numFmtId="0" fontId="19" fillId="0" borderId="0" xfId="0" applyFont="1" applyBorder="1" applyAlignment="1" applyProtection="1">
      <alignment horizontal="left" vertical="center" wrapText="1"/>
      <protection locked="0"/>
    </xf>
    <xf numFmtId="0" fontId="19" fillId="0" borderId="46"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8" fillId="0" borderId="46" xfId="0" applyFont="1" applyBorder="1" applyAlignment="1" applyProtection="1" quotePrefix="1">
      <alignment vertical="center" wrapText="1"/>
      <protection locked="0"/>
    </xf>
    <xf numFmtId="0" fontId="28"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2" fillId="0" borderId="0" xfId="0" applyFont="1" applyProtection="1" quotePrefix="1">
      <protection/>
    </xf>
    <xf numFmtId="0" fontId="16" fillId="0" borderId="32" xfId="0" applyFont="1" applyBorder="1" applyProtection="1">
      <protection/>
    </xf>
    <xf numFmtId="0" fontId="0" fillId="0" borderId="32" xfId="0" applyBorder="1" applyProtection="1">
      <protection/>
    </xf>
    <xf numFmtId="0" fontId="0" fillId="0" borderId="0" xfId="0" applyBorder="1" applyProtection="1">
      <protection/>
    </xf>
    <xf numFmtId="0" fontId="13" fillId="0" borderId="33" xfId="0" applyFont="1" applyBorder="1" applyProtection="1">
      <protection/>
    </xf>
    <xf numFmtId="0" fontId="33" fillId="0" borderId="0" xfId="0" applyFont="1" applyBorder="1" applyAlignment="1" applyProtection="1">
      <alignment horizontal="left" vertical="top"/>
      <protection/>
    </xf>
    <xf numFmtId="0" fontId="33" fillId="0" borderId="0" xfId="0" applyFont="1" applyBorder="1" applyAlignment="1" applyProtection="1">
      <alignment vertical="top" wrapText="1"/>
      <protection/>
    </xf>
    <xf numFmtId="0" fontId="33" fillId="0" borderId="0" xfId="0" applyFont="1" applyBorder="1" applyAlignment="1" applyProtection="1">
      <alignment vertical="top"/>
      <protection/>
    </xf>
    <xf numFmtId="0" fontId="40" fillId="0" borderId="24" xfId="0" applyFont="1" applyFill="1" applyBorder="1" applyAlignment="1" applyProtection="1">
      <alignment vertical="top" wrapText="1"/>
      <protection/>
    </xf>
    <xf numFmtId="0" fontId="33" fillId="0" borderId="0" xfId="0" applyFont="1" applyFill="1" applyBorder="1" applyAlignment="1" applyProtection="1">
      <alignment vertical="top"/>
      <protection/>
    </xf>
    <xf numFmtId="0" fontId="33" fillId="0" borderId="0" xfId="0" applyFont="1" applyFill="1" applyBorder="1" applyAlignment="1" applyProtection="1">
      <alignment horizontal="left" vertical="top"/>
      <protection/>
    </xf>
    <xf numFmtId="0" fontId="32" fillId="0" borderId="0" xfId="0" applyFont="1" applyBorder="1" applyAlignment="1" applyProtection="1">
      <alignment vertical="top"/>
      <protection/>
    </xf>
    <xf numFmtId="0" fontId="41" fillId="0" borderId="0" xfId="0" applyFont="1" applyBorder="1" applyAlignment="1" applyProtection="1">
      <alignment vertical="top"/>
      <protection/>
    </xf>
    <xf numFmtId="0" fontId="42" fillId="0" borderId="0" xfId="0" applyFont="1" applyBorder="1" applyAlignment="1" applyProtection="1">
      <alignment vertical="top"/>
      <protection/>
    </xf>
    <xf numFmtId="0" fontId="32" fillId="0" borderId="0" xfId="0" applyFont="1" applyBorder="1" applyAlignment="1" applyProtection="1">
      <alignment horizontal="center" vertical="center" wrapText="1"/>
      <protection/>
    </xf>
    <xf numFmtId="0" fontId="32" fillId="0" borderId="0" xfId="0" applyFont="1" applyBorder="1" applyAlignment="1" applyProtection="1">
      <alignment horizontal="center"/>
      <protection/>
    </xf>
    <xf numFmtId="0" fontId="0" fillId="0" borderId="33" xfId="0" applyBorder="1" applyProtection="1">
      <protection/>
    </xf>
    <xf numFmtId="0" fontId="33" fillId="0" borderId="0" xfId="0" applyFont="1" applyBorder="1" applyAlignment="1" applyProtection="1">
      <alignment horizontal="left" vertical="center" wrapText="1"/>
      <protection/>
    </xf>
    <xf numFmtId="0" fontId="16" fillId="0" borderId="32" xfId="0" applyFont="1" applyBorder="1" applyAlignment="1" applyProtection="1">
      <alignment vertical="top"/>
      <protection/>
    </xf>
    <xf numFmtId="0" fontId="0" fillId="0" borderId="32" xfId="0" applyBorder="1" applyAlignment="1" applyProtection="1">
      <alignment vertical="top"/>
      <protection/>
    </xf>
    <xf numFmtId="0" fontId="16" fillId="0" borderId="0" xfId="0" applyFont="1" applyBorder="1" applyAlignment="1" applyProtection="1">
      <alignment vertical="top"/>
      <protection/>
    </xf>
    <xf numFmtId="0" fontId="0" fillId="0" borderId="0" xfId="0" applyBorder="1" applyAlignment="1" applyProtection="1">
      <alignment vertical="top"/>
      <protection/>
    </xf>
    <xf numFmtId="0" fontId="3" fillId="0" borderId="0" xfId="0" applyFont="1" applyBorder="1" applyProtection="1">
      <protection/>
    </xf>
    <xf numFmtId="0" fontId="2" fillId="0" borderId="0" xfId="0" applyFont="1" applyBorder="1" applyProtection="1">
      <protection/>
    </xf>
    <xf numFmtId="0" fontId="33" fillId="0" borderId="0" xfId="0" applyFont="1" applyBorder="1" applyAlignment="1" applyProtection="1">
      <alignment wrapText="1"/>
      <protection/>
    </xf>
    <xf numFmtId="0" fontId="33" fillId="0" borderId="0" xfId="0" applyFont="1" applyBorder="1" applyProtection="1">
      <protection/>
    </xf>
    <xf numFmtId="0" fontId="32" fillId="0" borderId="49" xfId="0" applyFont="1" applyBorder="1" applyAlignment="1" applyProtection="1">
      <alignment horizontal="center"/>
      <protection/>
    </xf>
    <xf numFmtId="0" fontId="32" fillId="0" borderId="0" xfId="0" applyFont="1" applyBorder="1" applyProtection="1">
      <protection/>
    </xf>
    <xf numFmtId="0" fontId="33" fillId="0" borderId="49" xfId="0" applyFont="1" applyBorder="1" applyAlignment="1" applyProtection="1">
      <alignment horizontal="center" wrapText="1"/>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protection/>
    </xf>
    <xf numFmtId="0" fontId="32" fillId="0" borderId="0" xfId="0" applyFont="1" applyBorder="1" applyAlignment="1" applyProtection="1">
      <alignment horizontal="center" wrapText="1"/>
      <protection/>
    </xf>
    <xf numFmtId="0" fontId="38" fillId="0" borderId="0" xfId="0" applyFont="1" applyBorder="1" applyAlignment="1" applyProtection="1">
      <alignment vertical="top"/>
      <protection/>
    </xf>
    <xf numFmtId="0" fontId="38" fillId="0" borderId="0" xfId="0" applyFont="1" applyBorder="1" applyProtection="1">
      <protection/>
    </xf>
    <xf numFmtId="0" fontId="14" fillId="0" borderId="0" xfId="0" applyFont="1" applyBorder="1" applyAlignment="1" applyProtection="1">
      <alignment vertical="center" wrapText="1"/>
      <protection/>
    </xf>
    <xf numFmtId="0" fontId="34" fillId="0" borderId="0" xfId="0" applyFont="1" applyBorder="1" applyAlignment="1" applyProtection="1" quotePrefix="1">
      <alignment vertical="center" wrapText="1"/>
      <protection/>
    </xf>
    <xf numFmtId="0" fontId="35" fillId="0" borderId="0" xfId="0" applyFont="1" applyBorder="1" applyProtection="1">
      <protection/>
    </xf>
    <xf numFmtId="0" fontId="33" fillId="0" borderId="0" xfId="0" applyFont="1" applyBorder="1" applyProtection="1">
      <protection/>
    </xf>
    <xf numFmtId="0" fontId="40" fillId="0" borderId="0" xfId="0" applyFont="1" applyBorder="1" applyAlignment="1" applyProtection="1" quotePrefix="1">
      <alignment vertical="center" wrapText="1"/>
      <protection/>
    </xf>
    <xf numFmtId="0" fontId="41" fillId="0" borderId="0" xfId="0" applyFont="1" applyBorder="1" applyProtection="1">
      <protection/>
    </xf>
    <xf numFmtId="0" fontId="39" fillId="0" borderId="0" xfId="0" applyFont="1" applyBorder="1" applyAlignment="1" applyProtection="1">
      <alignment vertical="top"/>
      <protection/>
    </xf>
    <xf numFmtId="0" fontId="35" fillId="0" borderId="27" xfId="0" applyFont="1" applyBorder="1" applyProtection="1">
      <protection/>
    </xf>
    <xf numFmtId="0" fontId="33" fillId="0" borderId="30" xfId="0" applyFont="1" applyBorder="1" applyProtection="1">
      <protection/>
    </xf>
    <xf numFmtId="0" fontId="13" fillId="0" borderId="0" xfId="0" applyFont="1" applyBorder="1" applyAlignment="1" applyProtection="1">
      <alignment vertical="top"/>
      <protection/>
    </xf>
    <xf numFmtId="0" fontId="0" fillId="0" borderId="0" xfId="0" applyFont="1" applyBorder="1" applyAlignment="1" applyProtection="1">
      <alignment vertical="top"/>
      <protection/>
    </xf>
    <xf numFmtId="0" fontId="21" fillId="0" borderId="27" xfId="0" applyFont="1" applyBorder="1" applyProtection="1">
      <protection/>
    </xf>
    <xf numFmtId="0" fontId="1" fillId="0" borderId="30" xfId="0" applyFont="1" applyBorder="1" applyProtection="1">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0" fontId="10" fillId="0" borderId="0"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2" fillId="0" borderId="0" xfId="0" applyFont="1" applyBorder="1" applyAlignment="1" applyProtection="1">
      <alignment horizontal="center" vertical="top"/>
      <protection/>
    </xf>
    <xf numFmtId="0" fontId="35" fillId="0" borderId="49" xfId="0" applyFont="1" applyBorder="1" applyAlignment="1" applyProtection="1">
      <alignment horizontal="center" wrapText="1"/>
      <protection/>
    </xf>
    <xf numFmtId="0" fontId="21" fillId="0" borderId="50" xfId="0" applyFont="1" applyBorder="1" applyAlignment="1">
      <alignment horizontal="center" wrapText="1"/>
    </xf>
    <xf numFmtId="0" fontId="21" fillId="0" borderId="51" xfId="0" applyFont="1" applyBorder="1" applyAlignment="1">
      <alignment horizontal="center" wrapText="1"/>
    </xf>
    <xf numFmtId="0" fontId="32" fillId="0" borderId="0" xfId="0" applyFont="1" applyBorder="1" applyAlignment="1" applyProtection="1">
      <alignment horizontal="center"/>
      <protection locked="0"/>
    </xf>
    <xf numFmtId="0" fontId="32" fillId="0" borderId="0" xfId="0" applyFont="1" applyBorder="1" applyAlignment="1" applyProtection="1">
      <alignment horizontal="center" wrapText="1"/>
      <protection locked="0"/>
    </xf>
    <xf numFmtId="0" fontId="2" fillId="0" borderId="2" xfId="0" applyFont="1" applyBorder="1"/>
    <xf numFmtId="0" fontId="22" fillId="0" borderId="2" xfId="0" applyFont="1" applyBorder="1"/>
    <xf numFmtId="0" fontId="21" fillId="0" borderId="0" xfId="0" applyFont="1" applyFill="1" applyBorder="1" applyAlignment="1">
      <alignment horizontal="lef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xf numFmtId="0" fontId="19" fillId="0" borderId="0" xfId="0" applyFont="1" applyBorder="1" applyAlignment="1">
      <alignment horizontal="left" vertical="center" wrapText="1"/>
    </xf>
    <xf numFmtId="167" fontId="33" fillId="5" borderId="31" xfId="0" applyNumberFormat="1" applyFont="1" applyFill="1" applyBorder="1" applyAlignment="1" applyProtection="1">
      <alignment horizontal="center" vertical="center"/>
      <protection locked="0"/>
    </xf>
    <xf numFmtId="0" fontId="21" fillId="0"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xf numFmtId="0" fontId="1" fillId="0" borderId="6" xfId="0" applyFont="1" applyFill="1" applyBorder="1" applyAlignment="1">
      <alignment horizontal="right"/>
    </xf>
    <xf numFmtId="0" fontId="1" fillId="0" borderId="52" xfId="0" applyFont="1" applyFill="1" applyBorder="1" applyAlignment="1">
      <alignment horizontal="right"/>
    </xf>
    <xf numFmtId="3" fontId="1" fillId="0" borderId="0" xfId="0" applyNumberFormat="1" applyFont="1" applyBorder="1" applyAlignment="1">
      <alignment horizontal="center"/>
    </xf>
    <xf numFmtId="44" fontId="1" fillId="0" borderId="0" xfId="16" applyFont="1" applyBorder="1"/>
    <xf numFmtId="44" fontId="2" fillId="0" borderId="0" xfId="16" applyFont="1" applyBorder="1"/>
    <xf numFmtId="165" fontId="33" fillId="0" borderId="0" xfId="18" applyNumberFormat="1" applyFont="1" applyFill="1" applyBorder="1" applyAlignment="1" applyProtection="1">
      <alignment horizontal="center"/>
      <protection locked="0"/>
    </xf>
    <xf numFmtId="0" fontId="32" fillId="3" borderId="0" xfId="0" applyFont="1" applyFill="1" applyBorder="1" applyAlignment="1" applyProtection="1">
      <alignment vertical="top"/>
      <protection locked="0"/>
    </xf>
    <xf numFmtId="166" fontId="33" fillId="3" borderId="51" xfId="16" applyNumberFormat="1" applyFont="1" applyFill="1" applyBorder="1" applyAlignment="1" applyProtection="1">
      <alignment horizontal="center"/>
      <protection locked="0"/>
    </xf>
    <xf numFmtId="166" fontId="33" fillId="3" borderId="49" xfId="16" applyNumberFormat="1" applyFont="1" applyFill="1" applyBorder="1" applyAlignment="1" applyProtection="1">
      <alignment horizontal="center"/>
      <protection locked="0"/>
    </xf>
    <xf numFmtId="0" fontId="0" fillId="0" borderId="24" xfId="0" applyBorder="1"/>
    <xf numFmtId="166" fontId="7" fillId="0" borderId="11" xfId="16" applyNumberFormat="1" applyFont="1" applyFill="1" applyBorder="1" applyAlignment="1">
      <alignment horizontal="center"/>
    </xf>
    <xf numFmtId="166" fontId="22" fillId="0" borderId="26"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21" fillId="2" borderId="50" xfId="0" applyFont="1" applyFill="1" applyBorder="1" applyAlignment="1">
      <alignment horizontal="center"/>
    </xf>
    <xf numFmtId="0" fontId="21" fillId="2" borderId="51" xfId="0" applyFont="1" applyFill="1" applyBorder="1" applyAlignment="1">
      <alignment horizontal="center" wrapText="1"/>
    </xf>
    <xf numFmtId="166" fontId="7" fillId="2" borderId="5" xfId="16" applyNumberFormat="1" applyFont="1" applyFill="1" applyBorder="1" applyAlignment="1">
      <alignment horizontal="center"/>
    </xf>
    <xf numFmtId="166" fontId="22" fillId="2" borderId="3" xfId="16" applyNumberFormat="1" applyFont="1" applyFill="1" applyBorder="1"/>
    <xf numFmtId="0" fontId="21" fillId="0" borderId="0" xfId="0" applyFont="1" applyFill="1" applyBorder="1" applyAlignment="1">
      <alignment horizontal="right" vertical="center"/>
    </xf>
    <xf numFmtId="166" fontId="21" fillId="0" borderId="0" xfId="16" applyNumberFormat="1" applyFont="1" applyFill="1" applyBorder="1" applyAlignment="1">
      <alignment horizontal="center"/>
    </xf>
    <xf numFmtId="0" fontId="1" fillId="0" borderId="0" xfId="0" applyFont="1" applyAlignment="1">
      <alignment vertical="top"/>
    </xf>
    <xf numFmtId="0" fontId="46" fillId="0" borderId="0" xfId="0" applyFont="1"/>
    <xf numFmtId="0" fontId="32" fillId="0" borderId="0" xfId="0" applyFont="1" applyBorder="1" applyAlignment="1" applyProtection="1">
      <alignment vertical="top" wrapText="1"/>
      <protection locked="0"/>
    </xf>
    <xf numFmtId="166" fontId="33" fillId="5" borderId="31" xfId="16" applyNumberFormat="1" applyFont="1" applyFill="1" applyBorder="1" applyAlignment="1" applyProtection="1">
      <alignment horizontal="center" vertical="center"/>
      <protection locked="0"/>
    </xf>
    <xf numFmtId="166" fontId="33" fillId="5" borderId="31" xfId="16" applyNumberFormat="1" applyFont="1" applyFill="1" applyBorder="1" applyAlignment="1" applyProtection="1" quotePrefix="1">
      <alignment horizontal="center" vertical="center"/>
      <protection locked="0"/>
    </xf>
    <xf numFmtId="0" fontId="32" fillId="2" borderId="31"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21" fillId="0" borderId="24" xfId="0" applyFont="1" applyFill="1" applyBorder="1" applyAlignment="1">
      <alignment horizontal="left"/>
    </xf>
    <xf numFmtId="0" fontId="21" fillId="0" borderId="0" xfId="0" applyNumberFormat="1" applyFont="1" applyFill="1" applyBorder="1" applyAlignment="1">
      <alignment horizontal="left"/>
    </xf>
    <xf numFmtId="0" fontId="0" fillId="0" borderId="16" xfId="0" applyFont="1" applyBorder="1"/>
    <xf numFmtId="0" fontId="0" fillId="0" borderId="0" xfId="0" applyFont="1" applyBorder="1"/>
    <xf numFmtId="0" fontId="0" fillId="0" borderId="53" xfId="0" applyFont="1" applyBorder="1"/>
    <xf numFmtId="0" fontId="0" fillId="0" borderId="49" xfId="0" applyFont="1" applyBorder="1"/>
    <xf numFmtId="14" fontId="35" fillId="3" borderId="27" xfId="0" applyNumberFormat="1" applyFont="1" applyFill="1" applyBorder="1" applyAlignment="1" applyProtection="1">
      <alignment horizontal="left" vertical="top"/>
      <protection locked="0"/>
    </xf>
    <xf numFmtId="14" fontId="0" fillId="0" borderId="0" xfId="0" applyNumberFormat="1"/>
    <xf numFmtId="43" fontId="0" fillId="0" borderId="0" xfId="18" applyFont="1"/>
    <xf numFmtId="164" fontId="0" fillId="0" borderId="0" xfId="18" applyNumberFormat="1" applyFont="1"/>
    <xf numFmtId="14" fontId="0" fillId="0" borderId="0" xfId="0" applyNumberFormat="1" applyAlignment="1">
      <alignment horizontal="right"/>
    </xf>
    <xf numFmtId="0" fontId="0" fillId="0" borderId="0" xfId="0" applyAlignment="1">
      <alignment horizontal="center"/>
    </xf>
    <xf numFmtId="166" fontId="0" fillId="0" borderId="0" xfId="16" applyNumberFormat="1" applyFont="1"/>
    <xf numFmtId="0" fontId="13" fillId="0" borderId="0" xfId="0" applyFont="1"/>
    <xf numFmtId="164" fontId="0" fillId="0" borderId="0" xfId="18" applyNumberFormat="1" applyFont="1"/>
    <xf numFmtId="0" fontId="0" fillId="0" borderId="0" xfId="0" applyFont="1" applyAlignment="1">
      <alignment horizontal="center"/>
    </xf>
    <xf numFmtId="0" fontId="1" fillId="0" borderId="0" xfId="0" applyFont="1" applyAlignment="1" applyProtection="1">
      <alignment wrapText="1"/>
      <protection/>
    </xf>
    <xf numFmtId="0" fontId="32" fillId="5" borderId="27" xfId="0" applyFont="1" applyFill="1" applyBorder="1" applyAlignment="1" applyProtection="1">
      <alignment vertical="top"/>
      <protection locked="0"/>
    </xf>
    <xf numFmtId="0" fontId="32" fillId="5" borderId="28" xfId="0" applyFont="1" applyFill="1" applyBorder="1" applyAlignment="1" applyProtection="1">
      <alignment vertical="top"/>
      <protection locked="0"/>
    </xf>
    <xf numFmtId="0" fontId="32" fillId="5" borderId="30" xfId="0" applyFont="1" applyFill="1" applyBorder="1" applyAlignment="1" applyProtection="1">
      <alignment vertical="top"/>
      <protection locked="0"/>
    </xf>
    <xf numFmtId="49" fontId="32" fillId="5" borderId="27" xfId="0" applyNumberFormat="1" applyFont="1" applyFill="1" applyBorder="1" applyAlignment="1" applyProtection="1" quotePrefix="1">
      <alignment vertical="center" wrapText="1"/>
      <protection/>
    </xf>
    <xf numFmtId="49" fontId="32" fillId="5" borderId="28" xfId="0" applyNumberFormat="1" applyFont="1" applyFill="1" applyBorder="1" applyAlignment="1" applyProtection="1" quotePrefix="1">
      <alignment vertical="center" wrapText="1"/>
      <protection/>
    </xf>
    <xf numFmtId="49" fontId="32" fillId="5" borderId="30" xfId="0" applyNumberFormat="1" applyFont="1" applyFill="1" applyBorder="1" applyAlignment="1" applyProtection="1" quotePrefix="1">
      <alignment vertical="center" wrapText="1"/>
      <protection/>
    </xf>
    <xf numFmtId="0" fontId="40" fillId="0" borderId="0" xfId="0" applyFont="1" applyBorder="1" applyAlignment="1" applyProtection="1" quotePrefix="1">
      <alignment vertical="center" wrapText="1"/>
      <protection/>
    </xf>
    <xf numFmtId="49" fontId="32" fillId="5" borderId="27" xfId="0" applyNumberFormat="1" applyFont="1" applyFill="1" applyBorder="1" applyAlignment="1" applyProtection="1" quotePrefix="1">
      <alignment vertical="center" wrapText="1"/>
      <protection locked="0"/>
    </xf>
    <xf numFmtId="49" fontId="32" fillId="5" borderId="28" xfId="0" applyNumberFormat="1" applyFont="1" applyFill="1" applyBorder="1" applyAlignment="1" applyProtection="1" quotePrefix="1">
      <alignment vertical="center" wrapText="1"/>
      <protection locked="0"/>
    </xf>
    <xf numFmtId="49" fontId="32" fillId="5" borderId="30" xfId="0" applyNumberFormat="1" applyFont="1" applyFill="1" applyBorder="1" applyAlignment="1" applyProtection="1" quotePrefix="1">
      <alignment vertical="center" wrapText="1"/>
      <protection locked="0"/>
    </xf>
    <xf numFmtId="0" fontId="35" fillId="0" borderId="0" xfId="0" applyFont="1" applyFill="1" applyBorder="1" applyAlignment="1" applyProtection="1">
      <alignment horizontal="center" wrapText="1"/>
      <protection/>
    </xf>
    <xf numFmtId="0" fontId="35" fillId="0" borderId="49" xfId="0" applyFont="1" applyFill="1" applyBorder="1" applyAlignment="1" applyProtection="1">
      <alignment horizontal="center" wrapText="1"/>
      <protection/>
    </xf>
    <xf numFmtId="0" fontId="32" fillId="0" borderId="49" xfId="0" applyFont="1" applyBorder="1" applyAlignment="1" applyProtection="1">
      <alignment horizontal="center" wrapText="1"/>
      <protection/>
    </xf>
    <xf numFmtId="0" fontId="32" fillId="0" borderId="49" xfId="0" applyFont="1" applyBorder="1" applyAlignment="1" applyProtection="1">
      <alignment horizontal="center"/>
      <protection/>
    </xf>
    <xf numFmtId="0" fontId="21" fillId="0" borderId="27" xfId="0" applyFont="1" applyBorder="1" applyAlignment="1" applyProtection="1">
      <alignment wrapText="1"/>
      <protection/>
    </xf>
    <xf numFmtId="0" fontId="21" fillId="0" borderId="30" xfId="0" applyFont="1" applyBorder="1" applyAlignment="1" applyProtection="1">
      <alignment wrapText="1"/>
      <protection/>
    </xf>
    <xf numFmtId="0" fontId="21" fillId="0" borderId="27" xfId="0" applyFont="1" applyFill="1" applyBorder="1" applyAlignment="1" applyProtection="1">
      <alignment wrapText="1"/>
      <protection/>
    </xf>
    <xf numFmtId="0" fontId="21" fillId="0" borderId="30" xfId="0" applyFont="1" applyFill="1" applyBorder="1" applyAlignment="1" applyProtection="1">
      <alignment wrapText="1"/>
      <protection/>
    </xf>
    <xf numFmtId="0" fontId="21" fillId="0" borderId="27" xfId="0" applyFont="1" applyBorder="1" applyAlignment="1" applyProtection="1">
      <alignment vertical="top" wrapText="1"/>
      <protection/>
    </xf>
    <xf numFmtId="0" fontId="21" fillId="0" borderId="30" xfId="0" applyFont="1" applyBorder="1" applyAlignment="1" applyProtection="1">
      <alignment vertical="top" wrapText="1"/>
      <protection/>
    </xf>
    <xf numFmtId="0" fontId="32" fillId="0" borderId="0" xfId="0" applyFont="1" applyBorder="1" applyAlignment="1" applyProtection="1">
      <alignment horizontal="center"/>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5" fillId="0" borderId="27" xfId="0" applyFont="1" applyBorder="1" applyAlignment="1" applyProtection="1">
      <alignment wrapText="1"/>
      <protection/>
    </xf>
    <xf numFmtId="0" fontId="35" fillId="0" borderId="30" xfId="0" applyFont="1" applyBorder="1" applyAlignment="1" applyProtection="1">
      <alignment wrapText="1"/>
      <protection/>
    </xf>
    <xf numFmtId="0" fontId="32" fillId="0" borderId="49" xfId="0" applyFont="1" applyBorder="1" applyAlignment="1" applyProtection="1">
      <alignment horizontal="center" vertical="center"/>
      <protection/>
    </xf>
    <xf numFmtId="0" fontId="40" fillId="0" borderId="0" xfId="0" applyFont="1" applyBorder="1" applyAlignment="1" applyProtection="1">
      <alignment vertical="center" wrapText="1"/>
      <protection/>
    </xf>
    <xf numFmtId="0" fontId="35" fillId="0" borderId="27" xfId="0" applyFont="1" applyFill="1" applyBorder="1" applyAlignment="1" applyProtection="1">
      <alignment wrapText="1"/>
      <protection/>
    </xf>
    <xf numFmtId="0" fontId="35" fillId="0" borderId="30" xfId="0" applyFont="1" applyFill="1" applyBorder="1" applyAlignment="1" applyProtection="1">
      <alignment wrapText="1"/>
      <protection/>
    </xf>
    <xf numFmtId="0" fontId="35" fillId="0" borderId="27" xfId="0" applyFont="1" applyBorder="1" applyAlignment="1" applyProtection="1">
      <alignment vertical="top" wrapText="1"/>
      <protection/>
    </xf>
    <xf numFmtId="0" fontId="35" fillId="0" borderId="30" xfId="0" applyFont="1" applyBorder="1" applyAlignment="1" applyProtection="1">
      <alignment vertical="top" wrapText="1"/>
      <protection/>
    </xf>
    <xf numFmtId="0" fontId="42" fillId="0" borderId="0" xfId="0" applyFont="1" applyBorder="1" applyAlignment="1" applyProtection="1">
      <alignment horizontal="left" vertical="top" wrapText="1"/>
      <protection/>
    </xf>
    <xf numFmtId="0" fontId="33" fillId="0" borderId="49" xfId="0" applyFont="1" applyBorder="1" applyAlignment="1" applyProtection="1">
      <alignment horizontal="center" wrapText="1"/>
      <protection/>
    </xf>
    <xf numFmtId="0" fontId="40" fillId="0" borderId="0" xfId="0" applyFont="1" applyFill="1" applyBorder="1" applyAlignment="1" applyProtection="1">
      <alignment horizontal="left" vertical="top" wrapText="1"/>
      <protection/>
    </xf>
    <xf numFmtId="0" fontId="40" fillId="0" borderId="24" xfId="0" applyFont="1" applyFill="1" applyBorder="1" applyAlignment="1" applyProtection="1">
      <alignment horizontal="left" vertical="top" wrapText="1"/>
      <protection/>
    </xf>
    <xf numFmtId="0" fontId="40" fillId="0" borderId="0" xfId="0" applyFont="1" applyFill="1" applyBorder="1" applyAlignment="1" applyProtection="1">
      <alignment vertical="top" wrapText="1"/>
      <protection/>
    </xf>
    <xf numFmtId="0" fontId="40" fillId="0" borderId="24" xfId="0" applyFont="1" applyFill="1" applyBorder="1" applyAlignment="1" applyProtection="1">
      <alignment vertical="top" wrapText="1"/>
      <protection/>
    </xf>
    <xf numFmtId="0" fontId="40" fillId="0" borderId="0" xfId="0" applyFont="1" applyFill="1" applyBorder="1" applyAlignment="1" applyProtection="1" quotePrefix="1">
      <alignment vertical="top" wrapText="1"/>
      <protection/>
    </xf>
    <xf numFmtId="0" fontId="35" fillId="0" borderId="0" xfId="0" applyFont="1" applyFill="1" applyBorder="1" applyAlignment="1" applyProtection="1">
      <alignment wrapText="1"/>
      <protection/>
    </xf>
    <xf numFmtId="0" fontId="35" fillId="0" borderId="0" xfId="0" applyFont="1" applyBorder="1" applyAlignment="1" applyProtection="1">
      <alignment wrapText="1"/>
      <protection/>
    </xf>
    <xf numFmtId="0" fontId="35" fillId="0" borderId="0" xfId="0" applyFont="1" applyBorder="1" applyAlignment="1" applyProtection="1">
      <alignment vertical="top" wrapText="1"/>
      <protection/>
    </xf>
    <xf numFmtId="0" fontId="40" fillId="0" borderId="0" xfId="0" applyFont="1" applyBorder="1" applyAlignment="1" applyProtection="1">
      <alignment horizontal="left" vertical="center" wrapText="1"/>
      <protection/>
    </xf>
    <xf numFmtId="0" fontId="40" fillId="0" borderId="24" xfId="0" applyFont="1" applyBorder="1" applyAlignment="1" applyProtection="1">
      <alignment horizontal="left" vertical="center" wrapText="1"/>
      <protection/>
    </xf>
    <xf numFmtId="0" fontId="33" fillId="3" borderId="27"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41" fillId="0" borderId="33" xfId="0" applyFont="1" applyBorder="1" applyAlignment="1" applyProtection="1" quotePrefix="1">
      <alignment vertical="top" wrapText="1"/>
      <protection/>
    </xf>
    <xf numFmtId="0" fontId="42" fillId="0" borderId="0" xfId="0" applyFont="1" applyBorder="1" applyAlignment="1" applyProtection="1" quotePrefix="1">
      <alignment vertical="top" wrapText="1"/>
      <protection/>
    </xf>
    <xf numFmtId="0" fontId="42" fillId="0" borderId="0" xfId="0" applyFont="1" applyBorder="1" applyAlignment="1" applyProtection="1">
      <alignment vertical="top" wrapText="1"/>
      <protection/>
    </xf>
    <xf numFmtId="0" fontId="42" fillId="0" borderId="0" xfId="0" applyFont="1" applyBorder="1" applyAlignment="1" applyProtection="1">
      <alignment vertical="top" wrapText="1"/>
      <protection locked="0"/>
    </xf>
    <xf numFmtId="0" fontId="0" fillId="0" borderId="0" xfId="0" applyFont="1" applyBorder="1" applyAlignment="1">
      <alignment vertical="top"/>
    </xf>
    <xf numFmtId="0" fontId="0" fillId="0" borderId="24" xfId="0" applyFont="1" applyBorder="1" applyAlignment="1">
      <alignment vertical="top"/>
    </xf>
    <xf numFmtId="0" fontId="0" fillId="0" borderId="49" xfId="0" applyFont="1" applyBorder="1" applyAlignment="1">
      <alignment vertical="top"/>
    </xf>
    <xf numFmtId="0" fontId="0" fillId="0" borderId="54" xfId="0" applyFont="1" applyBorder="1" applyAlignment="1">
      <alignment vertical="top"/>
    </xf>
    <xf numFmtId="0" fontId="3" fillId="6" borderId="55" xfId="0" applyFont="1" applyFill="1" applyBorder="1" applyAlignment="1">
      <alignment horizontal="center" vertical="center"/>
    </xf>
    <xf numFmtId="166" fontId="21" fillId="0" borderId="27" xfId="16" applyNumberFormat="1" applyFont="1" applyFill="1" applyBorder="1" applyAlignment="1">
      <alignment horizontal="center" vertical="center" wrapText="1"/>
    </xf>
    <xf numFmtId="166" fontId="21" fillId="0" borderId="28" xfId="16" applyNumberFormat="1" applyFont="1" applyFill="1" applyBorder="1" applyAlignment="1">
      <alignment horizontal="center" vertical="center" wrapText="1"/>
    </xf>
    <xf numFmtId="166" fontId="21" fillId="0" borderId="30" xfId="16" applyNumberFormat="1" applyFont="1" applyFill="1" applyBorder="1" applyAlignment="1">
      <alignment horizontal="center" vertical="center" wrapText="1"/>
    </xf>
    <xf numFmtId="0" fontId="21" fillId="0" borderId="23" xfId="0" applyFont="1" applyBorder="1" applyAlignment="1">
      <alignment wrapText="1"/>
    </xf>
    <xf numFmtId="0" fontId="21" fillId="0" borderId="9" xfId="0" applyFont="1" applyBorder="1" applyAlignment="1">
      <alignment wrapText="1"/>
    </xf>
    <xf numFmtId="0" fontId="21" fillId="0" borderId="23" xfId="0" applyFont="1" applyFill="1" applyBorder="1" applyAlignment="1">
      <alignment wrapText="1"/>
    </xf>
    <xf numFmtId="0" fontId="21" fillId="0" borderId="9" xfId="0" applyFont="1" applyFill="1" applyBorder="1" applyAlignment="1">
      <alignment wrapText="1"/>
    </xf>
    <xf numFmtId="166" fontId="1" fillId="0" borderId="8" xfId="16" applyNumberFormat="1" applyFont="1" applyBorder="1" applyAlignment="1">
      <alignment horizontal="center"/>
    </xf>
    <xf numFmtId="166" fontId="1" fillId="0" borderId="56" xfId="16" applyNumberFormat="1" applyFont="1" applyBorder="1" applyAlignment="1">
      <alignment horizontal="center"/>
    </xf>
    <xf numFmtId="166" fontId="2" fillId="0" borderId="53" xfId="16" applyNumberFormat="1" applyFont="1" applyBorder="1" applyAlignment="1">
      <alignment horizontal="center"/>
    </xf>
    <xf numFmtId="166" fontId="2" fillId="0" borderId="54" xfId="16" applyNumberFormat="1" applyFont="1" applyBorder="1" applyAlignment="1">
      <alignment horizontal="center"/>
    </xf>
    <xf numFmtId="0" fontId="21" fillId="0" borderId="57" xfId="0" applyFont="1" applyFill="1" applyBorder="1" applyAlignment="1">
      <alignment horizontal="left"/>
    </xf>
    <xf numFmtId="0" fontId="21" fillId="0" borderId="58" xfId="0" applyFont="1" applyFill="1" applyBorder="1" applyAlignment="1">
      <alignment horizontal="left"/>
    </xf>
    <xf numFmtId="0" fontId="21" fillId="0" borderId="59" xfId="0" applyFont="1" applyFill="1" applyBorder="1" applyAlignment="1">
      <alignment horizontal="left"/>
    </xf>
    <xf numFmtId="0" fontId="21" fillId="0" borderId="8" xfId="0" applyFont="1" applyFill="1" applyBorder="1" applyAlignment="1">
      <alignment horizontal="left"/>
    </xf>
    <xf numFmtId="0" fontId="21" fillId="0" borderId="23" xfId="0" applyFont="1" applyFill="1" applyBorder="1" applyAlignment="1">
      <alignment horizontal="left"/>
    </xf>
    <xf numFmtId="0" fontId="21" fillId="0" borderId="9" xfId="0" applyFont="1" applyFill="1" applyBorder="1" applyAlignment="1">
      <alignment horizontal="left"/>
    </xf>
    <xf numFmtId="0" fontId="21" fillId="0" borderId="23" xfId="0" applyFont="1" applyBorder="1" applyAlignment="1">
      <alignment vertical="top" wrapText="1"/>
    </xf>
    <xf numFmtId="0" fontId="21" fillId="0" borderId="9" xfId="0" applyFont="1" applyBorder="1" applyAlignment="1">
      <alignment vertical="top" wrapText="1"/>
    </xf>
    <xf numFmtId="0" fontId="1" fillId="0" borderId="50" xfId="0" applyFont="1" applyBorder="1" applyAlignment="1">
      <alignment horizontal="center" wrapText="1"/>
    </xf>
    <xf numFmtId="0" fontId="1" fillId="0" borderId="51" xfId="0" applyFont="1" applyBorder="1" applyAlignment="1">
      <alignment horizontal="center" wrapText="1"/>
    </xf>
    <xf numFmtId="0" fontId="21" fillId="0" borderId="60" xfId="0" applyFont="1" applyBorder="1" applyAlignment="1">
      <alignment horizontal="center" wrapText="1"/>
    </xf>
    <xf numFmtId="0" fontId="21" fillId="0" borderId="61" xfId="0" applyFont="1" applyBorder="1" applyAlignment="1">
      <alignment horizontal="center" wrapText="1"/>
    </xf>
    <xf numFmtId="3" fontId="10" fillId="0" borderId="0" xfId="0" applyNumberFormat="1" applyFont="1" applyAlignment="1">
      <alignment vertical="top"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Alignment="1">
      <alignment vertical="top" wrapText="1"/>
    </xf>
    <xf numFmtId="0" fontId="10" fillId="0" borderId="0" xfId="0" applyFont="1" applyAlignment="1" applyProtection="1">
      <alignment vertical="top" wrapText="1"/>
      <protection locked="0"/>
    </xf>
    <xf numFmtId="0" fontId="21" fillId="0" borderId="50" xfId="0" applyFont="1" applyBorder="1" applyAlignment="1">
      <alignment horizontal="center" wrapText="1"/>
    </xf>
    <xf numFmtId="0" fontId="21" fillId="0" borderId="51" xfId="0" applyFont="1" applyBorder="1" applyAlignment="1">
      <alignment horizontal="center" wrapText="1"/>
    </xf>
    <xf numFmtId="166" fontId="1" fillId="0" borderId="57" xfId="16" applyNumberFormat="1" applyFont="1" applyBorder="1" applyAlignment="1">
      <alignment horizontal="center"/>
    </xf>
    <xf numFmtId="166" fontId="1" fillId="0" borderId="62" xfId="16" applyNumberFormat="1" applyFont="1" applyBorder="1" applyAlignment="1">
      <alignment horizontal="center"/>
    </xf>
    <xf numFmtId="3" fontId="1" fillId="0" borderId="63" xfId="0" applyNumberFormat="1" applyFont="1" applyBorder="1" applyAlignment="1">
      <alignment horizontal="center" vertical="center" wrapText="1"/>
    </xf>
    <xf numFmtId="3" fontId="1" fillId="0" borderId="64"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3" fontId="1" fillId="0" borderId="54" xfId="0" applyNumberFormat="1" applyFont="1" applyBorder="1" applyAlignment="1">
      <alignment horizontal="center" vertical="center" wrapText="1"/>
    </xf>
    <xf numFmtId="0" fontId="1" fillId="0" borderId="0" xfId="0" applyFont="1"/>
    <xf numFmtId="0" fontId="10" fillId="0" borderId="0" xfId="0" applyFont="1" applyFill="1" applyAlignment="1">
      <alignment wrapText="1"/>
    </xf>
    <xf numFmtId="0" fontId="10" fillId="0" borderId="0" xfId="0" applyFont="1" applyFill="1" applyAlignment="1">
      <alignment/>
    </xf>
    <xf numFmtId="0" fontId="21" fillId="0" borderId="50" xfId="0" applyFont="1" applyFill="1" applyBorder="1" applyAlignment="1">
      <alignment horizontal="center" wrapText="1"/>
    </xf>
    <xf numFmtId="0" fontId="21" fillId="0" borderId="51" xfId="0" applyFont="1" applyFill="1" applyBorder="1" applyAlignment="1">
      <alignment horizontal="center" wrapText="1"/>
    </xf>
    <xf numFmtId="0" fontId="10" fillId="0" borderId="0" xfId="0" applyNumberFormat="1" applyFont="1" applyAlignment="1">
      <alignment horizontal="left" vertical="top" wrapText="1"/>
    </xf>
    <xf numFmtId="0" fontId="21" fillId="0" borderId="0" xfId="0" applyFont="1" applyFill="1" applyBorder="1" applyAlignment="1">
      <alignment horizontal="left"/>
    </xf>
    <xf numFmtId="0" fontId="26" fillId="0" borderId="0" xfId="0" applyFont="1" applyAlignment="1">
      <alignment horizontal="center"/>
    </xf>
    <xf numFmtId="0" fontId="3" fillId="6" borderId="55" xfId="0" applyFont="1" applyFill="1" applyBorder="1" applyAlignment="1">
      <alignment horizontal="center" vertical="center"/>
    </xf>
    <xf numFmtId="0" fontId="14" fillId="6" borderId="55" xfId="0" applyFont="1" applyFill="1" applyBorder="1" applyAlignment="1">
      <alignment horizontal="center" vertical="center"/>
    </xf>
    <xf numFmtId="167" fontId="21" fillId="0" borderId="27" xfId="16" applyNumberFormat="1" applyFont="1" applyFill="1" applyBorder="1" applyAlignment="1">
      <alignment horizontal="center" vertical="center" wrapText="1"/>
    </xf>
    <xf numFmtId="167" fontId="21" fillId="0" borderId="28" xfId="16" applyNumberFormat="1" applyFont="1" applyFill="1" applyBorder="1" applyAlignment="1">
      <alignment horizontal="center" vertical="center" wrapText="1"/>
    </xf>
    <xf numFmtId="167" fontId="21" fillId="0" borderId="30"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wrapText="1"/>
    </xf>
    <xf numFmtId="0" fontId="1" fillId="0" borderId="16" xfId="0" applyFont="1" applyFill="1" applyBorder="1"/>
    <xf numFmtId="0" fontId="1" fillId="0" borderId="0" xfId="0" applyFont="1" applyFill="1" applyBorder="1"/>
    <xf numFmtId="0" fontId="22" fillId="0" borderId="0"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65" xfId="0" applyFont="1" applyBorder="1" applyAlignment="1">
      <alignment horizontal="left"/>
    </xf>
    <xf numFmtId="0" fontId="1" fillId="0" borderId="64" xfId="0" applyFont="1" applyBorder="1" applyAlignment="1">
      <alignment horizontal="left"/>
    </xf>
    <xf numFmtId="0" fontId="1" fillId="0" borderId="63" xfId="0" applyFont="1" applyBorder="1" applyAlignment="1">
      <alignment horizontal="left"/>
    </xf>
    <xf numFmtId="0" fontId="1" fillId="0" borderId="16" xfId="0" applyFont="1" applyFill="1" applyBorder="1" applyAlignment="1">
      <alignment wrapText="1"/>
    </xf>
    <xf numFmtId="0" fontId="21" fillId="0" borderId="63" xfId="0" applyFont="1" applyBorder="1"/>
    <xf numFmtId="0" fontId="21" fillId="0" borderId="65" xfId="0" applyFont="1" applyBorder="1"/>
    <xf numFmtId="0" fontId="21" fillId="0" borderId="38" xfId="0" applyFont="1" applyBorder="1"/>
    <xf numFmtId="0" fontId="21" fillId="0" borderId="53" xfId="0" applyFont="1" applyBorder="1"/>
    <xf numFmtId="0" fontId="21" fillId="0" borderId="49" xfId="0" applyFont="1" applyBorder="1"/>
    <xf numFmtId="0" fontId="21" fillId="0" borderId="39" xfId="0" applyFont="1" applyBorder="1"/>
    <xf numFmtId="167" fontId="21" fillId="0" borderId="27" xfId="18" applyNumberFormat="1" applyFont="1" applyFill="1" applyBorder="1" applyAlignment="1">
      <alignment horizontal="center" vertical="center" wrapText="1"/>
    </xf>
    <xf numFmtId="167" fontId="21" fillId="0" borderId="28" xfId="18" applyNumberFormat="1" applyFont="1" applyFill="1" applyBorder="1" applyAlignment="1">
      <alignment horizontal="center" vertical="center" wrapText="1"/>
    </xf>
    <xf numFmtId="167" fontId="21" fillId="0" borderId="30" xfId="18" applyNumberFormat="1" applyFont="1" applyFill="1" applyBorder="1" applyAlignment="1">
      <alignment horizontal="center" vertical="center" wrapText="1"/>
    </xf>
    <xf numFmtId="0" fontId="10" fillId="0" borderId="0" xfId="0" applyFont="1" applyFill="1" applyAlignment="1">
      <alignment horizontal="left" wrapText="1"/>
    </xf>
    <xf numFmtId="166" fontId="1" fillId="0" borderId="7" xfId="16" applyNumberFormat="1" applyFont="1" applyBorder="1"/>
    <xf numFmtId="166" fontId="1" fillId="0" borderId="66" xfId="16" applyNumberFormat="1" applyFont="1" applyBorder="1"/>
    <xf numFmtId="166" fontId="2" fillId="0" borderId="1" xfId="16" applyNumberFormat="1" applyFont="1" applyBorder="1"/>
    <xf numFmtId="166" fontId="2" fillId="0" borderId="67" xfId="16" applyNumberFormat="1"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customXml" Target="../customXml/item4.xml" /><Relationship Id="rId13" Type="http://schemas.openxmlformats.org/officeDocument/2006/relationships/customXml" Target="../customXml/item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9286875</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showRowColHeaders="0" workbookViewId="0" topLeftCell="A1">
      <selection activeCell="A14" sqref="A14"/>
    </sheetView>
  </sheetViews>
  <sheetFormatPr defaultColWidth="9.140625" defaultRowHeight="12.75"/>
  <cols>
    <col min="1" max="1" width="186.28125" style="0" customWidth="1"/>
  </cols>
  <sheetData>
    <row r="1" spans="1:9" ht="20.25" customHeight="1">
      <c r="A1" s="110"/>
      <c r="B1" s="111"/>
      <c r="C1" s="111"/>
      <c r="D1" s="111"/>
      <c r="E1" s="111"/>
      <c r="F1" s="111"/>
      <c r="G1" s="111"/>
      <c r="H1" s="111"/>
      <c r="I1" s="111"/>
    </row>
    <row r="2" spans="1:9" ht="12.75">
      <c r="A2" s="105"/>
      <c r="B2" s="105"/>
      <c r="C2" s="105"/>
      <c r="D2" s="105"/>
      <c r="E2" s="105"/>
      <c r="F2" s="105"/>
      <c r="G2" s="105"/>
      <c r="H2" s="105"/>
      <c r="I2" s="105"/>
    </row>
    <row r="3" spans="1:9" ht="29.25" customHeight="1">
      <c r="A3" s="164"/>
      <c r="B3" s="105"/>
      <c r="C3" s="105"/>
      <c r="D3" s="105"/>
      <c r="E3" s="105"/>
      <c r="F3" s="105"/>
      <c r="G3" s="105"/>
      <c r="H3" s="105"/>
      <c r="I3" s="105"/>
    </row>
    <row r="4" spans="1:9" ht="29.25" customHeight="1">
      <c r="A4" s="164"/>
      <c r="B4" s="105"/>
      <c r="C4" s="105"/>
      <c r="D4" s="105"/>
      <c r="E4" s="105"/>
      <c r="F4" s="105"/>
      <c r="G4" s="105"/>
      <c r="H4" s="105"/>
      <c r="I4" s="105"/>
    </row>
    <row r="5" spans="1:9" ht="44.25" customHeight="1">
      <c r="A5" s="165"/>
      <c r="B5" s="105"/>
      <c r="C5" s="105"/>
      <c r="D5" s="105"/>
      <c r="E5" s="105"/>
      <c r="F5" s="105"/>
      <c r="G5" s="105"/>
      <c r="H5" s="105"/>
      <c r="I5" s="105"/>
    </row>
    <row r="6" spans="1:9" ht="29.25" customHeight="1">
      <c r="A6" s="166"/>
      <c r="B6" s="105"/>
      <c r="C6" s="105"/>
      <c r="D6" s="105"/>
      <c r="E6" s="105"/>
      <c r="F6" s="105"/>
      <c r="G6" s="105"/>
      <c r="H6" s="105"/>
      <c r="I6" s="105"/>
    </row>
    <row r="7" spans="1:9" ht="29.25" customHeight="1">
      <c r="A7" s="167"/>
      <c r="B7" s="105"/>
      <c r="C7" s="105"/>
      <c r="D7" s="105"/>
      <c r="E7" s="105"/>
      <c r="F7" s="105"/>
      <c r="G7" s="105"/>
      <c r="H7" s="105"/>
      <c r="I7" s="105"/>
    </row>
    <row r="8" spans="1:9" ht="29.25" customHeight="1">
      <c r="A8" s="166"/>
      <c r="B8" s="105"/>
      <c r="C8" s="105"/>
      <c r="D8" s="105"/>
      <c r="E8" s="105"/>
      <c r="F8" s="105"/>
      <c r="G8" s="105"/>
      <c r="H8" s="105"/>
      <c r="I8" s="105"/>
    </row>
    <row r="9" spans="1:9" ht="39" customHeight="1">
      <c r="A9" s="165"/>
      <c r="B9" s="105"/>
      <c r="C9" s="105"/>
      <c r="D9" s="105"/>
      <c r="E9" s="105"/>
      <c r="F9" s="105"/>
      <c r="G9" s="105"/>
      <c r="H9" s="105"/>
      <c r="I9" s="105"/>
    </row>
    <row r="10" spans="1:9" ht="29.25" customHeight="1">
      <c r="A10" s="164"/>
      <c r="B10" s="105"/>
      <c r="C10" s="105"/>
      <c r="D10" s="105"/>
      <c r="E10" s="105"/>
      <c r="F10" s="105"/>
      <c r="G10" s="105"/>
      <c r="H10" s="105"/>
      <c r="I10" s="105"/>
    </row>
    <row r="11" spans="1:9" ht="29.25" customHeight="1">
      <c r="A11" s="166"/>
      <c r="B11" s="105"/>
      <c r="C11" s="105"/>
      <c r="D11" s="105"/>
      <c r="E11" s="105"/>
      <c r="F11" s="105"/>
      <c r="G11" s="105"/>
      <c r="H11" s="105"/>
      <c r="I11" s="105"/>
    </row>
    <row r="12" spans="1:9" ht="29.25" customHeight="1">
      <c r="A12" s="166"/>
      <c r="B12" s="105"/>
      <c r="C12" s="105"/>
      <c r="D12" s="105"/>
      <c r="E12" s="105"/>
      <c r="F12" s="105"/>
      <c r="G12" s="105"/>
      <c r="H12" s="105"/>
      <c r="I12" s="105"/>
    </row>
    <row r="13" spans="1:9" ht="29.25" customHeight="1">
      <c r="A13" s="164"/>
      <c r="B13" s="105"/>
      <c r="C13" s="105"/>
      <c r="D13" s="105"/>
      <c r="E13" s="105"/>
      <c r="F13" s="105"/>
      <c r="G13" s="105"/>
      <c r="H13" s="105"/>
      <c r="I13" s="105"/>
    </row>
    <row r="14" spans="1:9" ht="29.25" customHeight="1">
      <c r="A14" s="164"/>
      <c r="B14" s="105"/>
      <c r="C14" s="105"/>
      <c r="D14" s="105"/>
      <c r="E14" s="105"/>
      <c r="F14" s="105"/>
      <c r="G14" s="105"/>
      <c r="H14" s="105"/>
      <c r="I14" s="105"/>
    </row>
    <row r="15" spans="1:9" ht="29.25" customHeight="1">
      <c r="A15" s="164"/>
      <c r="B15" s="105"/>
      <c r="C15" s="105"/>
      <c r="D15" s="105"/>
      <c r="E15" s="105"/>
      <c r="F15" s="105"/>
      <c r="G15" s="105"/>
      <c r="H15" s="105"/>
      <c r="I15" s="105"/>
    </row>
    <row r="18" ht="18.75">
      <c r="A18" s="106"/>
    </row>
    <row r="19" ht="18.75">
      <c r="A19" s="106"/>
    </row>
    <row r="20" ht="15">
      <c r="A20" s="169"/>
    </row>
    <row r="21" ht="267" customHeight="1">
      <c r="A21" s="168"/>
    </row>
  </sheetData>
  <printOptions/>
  <pageMargins left="0.7" right="0.7" top="0.75" bottom="0.75" header="0.3" footer="0.3"/>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42"/>
  <sheetViews>
    <sheetView showGridLines="0" zoomScale="80" zoomScaleNormal="80" workbookViewId="0" topLeftCell="A1">
      <selection activeCell="L21" sqref="L21"/>
    </sheetView>
  </sheetViews>
  <sheetFormatPr defaultColWidth="9.140625" defaultRowHeight="12.75"/>
  <cols>
    <col min="1" max="1" width="2.00390625" style="105" customWidth="1"/>
    <col min="2" max="2" width="2.8515625" style="105" customWidth="1"/>
    <col min="3" max="3" width="41.8515625" style="105" customWidth="1"/>
    <col min="4" max="4" width="12.7109375" style="105" customWidth="1"/>
    <col min="5" max="5" width="63.140625" style="105" customWidth="1"/>
    <col min="6" max="6" width="21.7109375" style="105" customWidth="1"/>
    <col min="7" max="7" width="15.710937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8">
      <c r="C1" s="107"/>
    </row>
    <row r="2" spans="3:14" ht="23.25">
      <c r="C2" s="366" t="s">
        <v>60</v>
      </c>
      <c r="D2" s="366"/>
      <c r="E2" s="366"/>
      <c r="F2" s="366"/>
      <c r="G2" s="366"/>
      <c r="H2" s="366"/>
      <c r="I2" s="366"/>
      <c r="J2" s="366"/>
      <c r="K2" s="366"/>
      <c r="L2" s="366"/>
      <c r="M2" s="366"/>
      <c r="N2" s="178"/>
    </row>
    <row r="3" ht="14.25">
      <c r="C3" s="112"/>
    </row>
    <row r="4" spans="3:12" ht="14.25">
      <c r="C4" s="232" t="s">
        <v>67</v>
      </c>
      <c r="I4" s="176"/>
      <c r="J4" s="112" t="s">
        <v>98</v>
      </c>
      <c r="K4" s="112"/>
      <c r="L4" s="112"/>
    </row>
    <row r="5" spans="3:12" ht="14.25">
      <c r="C5" s="232" t="s">
        <v>68</v>
      </c>
      <c r="I5" s="175"/>
      <c r="J5" s="112" t="s">
        <v>97</v>
      </c>
      <c r="K5" s="112"/>
      <c r="L5" s="112"/>
    </row>
    <row r="6" ht="13.5" thickBot="1"/>
    <row r="7" spans="2:15" ht="18.75" thickTop="1">
      <c r="B7" s="208"/>
      <c r="C7" s="233" t="s">
        <v>91</v>
      </c>
      <c r="D7" s="234"/>
      <c r="E7" s="234"/>
      <c r="F7" s="234"/>
      <c r="G7" s="115"/>
      <c r="H7" s="115"/>
      <c r="I7" s="115"/>
      <c r="J7" s="115"/>
      <c r="K7" s="115"/>
      <c r="L7" s="115"/>
      <c r="M7" s="115"/>
      <c r="N7" s="115"/>
      <c r="O7" s="209"/>
    </row>
    <row r="8" spans="2:15" ht="12.75">
      <c r="B8" s="210"/>
      <c r="C8" s="235"/>
      <c r="D8" s="235"/>
      <c r="E8" s="235"/>
      <c r="F8" s="235"/>
      <c r="G8" s="116"/>
      <c r="H8" s="116"/>
      <c r="I8" s="116"/>
      <c r="J8" s="116"/>
      <c r="K8" s="116"/>
      <c r="L8" s="116"/>
      <c r="M8" s="116"/>
      <c r="N8" s="116"/>
      <c r="O8" s="211"/>
    </row>
    <row r="9" spans="2:15" ht="13.5" thickBot="1">
      <c r="B9" s="210"/>
      <c r="C9" s="236" t="s">
        <v>63</v>
      </c>
      <c r="D9" s="236" t="s">
        <v>64</v>
      </c>
      <c r="E9" s="236"/>
      <c r="F9" s="236"/>
      <c r="G9" s="236" t="s">
        <v>65</v>
      </c>
      <c r="H9" s="124"/>
      <c r="I9" s="124"/>
      <c r="J9" s="124"/>
      <c r="K9" s="124"/>
      <c r="L9" s="124"/>
      <c r="M9" s="124"/>
      <c r="N9" s="116"/>
      <c r="O9" s="211"/>
    </row>
    <row r="10" spans="2:15" ht="32.25" customHeight="1" thickBot="1" thickTop="1">
      <c r="B10" s="210"/>
      <c r="C10" s="259" t="s">
        <v>149</v>
      </c>
      <c r="D10" s="235"/>
      <c r="E10" s="235"/>
      <c r="F10" s="235"/>
      <c r="G10" s="138" t="s">
        <v>163</v>
      </c>
      <c r="H10" s="139"/>
      <c r="I10" s="139"/>
      <c r="J10" s="139"/>
      <c r="K10" s="139"/>
      <c r="L10" s="139"/>
      <c r="M10" s="140"/>
      <c r="N10" s="116"/>
      <c r="O10" s="211"/>
    </row>
    <row r="11" spans="2:15" ht="15" thickBot="1">
      <c r="B11" s="210"/>
      <c r="C11" s="237" t="s">
        <v>0</v>
      </c>
      <c r="D11" s="378" t="s">
        <v>76</v>
      </c>
      <c r="E11" s="378"/>
      <c r="F11" s="379"/>
      <c r="G11" s="138" t="s">
        <v>155</v>
      </c>
      <c r="H11" s="139"/>
      <c r="I11" s="139"/>
      <c r="J11" s="139"/>
      <c r="K11" s="139"/>
      <c r="L11" s="139"/>
      <c r="M11" s="140"/>
      <c r="N11" s="116"/>
      <c r="O11" s="212"/>
    </row>
    <row r="12" spans="2:15" ht="15" thickBot="1">
      <c r="B12" s="210"/>
      <c r="C12" s="238" t="s">
        <v>1</v>
      </c>
      <c r="D12" s="380" t="s">
        <v>75</v>
      </c>
      <c r="E12" s="380"/>
      <c r="F12" s="381"/>
      <c r="G12" s="138" t="s">
        <v>156</v>
      </c>
      <c r="H12" s="139"/>
      <c r="I12" s="139"/>
      <c r="J12" s="139"/>
      <c r="K12" s="139"/>
      <c r="L12" s="139"/>
      <c r="M12" s="140"/>
      <c r="N12" s="116"/>
      <c r="O12" s="213"/>
    </row>
    <row r="13" spans="2:15" ht="15" thickBot="1">
      <c r="B13" s="210"/>
      <c r="C13" s="238" t="s">
        <v>10</v>
      </c>
      <c r="D13" s="380" t="s">
        <v>74</v>
      </c>
      <c r="E13" s="380"/>
      <c r="F13" s="381"/>
      <c r="G13" s="138" t="s">
        <v>157</v>
      </c>
      <c r="H13" s="139"/>
      <c r="I13" s="139"/>
      <c r="J13" s="139"/>
      <c r="K13" s="139"/>
      <c r="L13" s="139"/>
      <c r="M13" s="140"/>
      <c r="N13" s="116"/>
      <c r="O13" s="214"/>
    </row>
    <row r="14" spans="2:15" ht="15" thickBot="1">
      <c r="B14" s="210"/>
      <c r="C14" s="238" t="s">
        <v>9</v>
      </c>
      <c r="D14" s="382" t="s">
        <v>73</v>
      </c>
      <c r="E14" s="380"/>
      <c r="F14" s="381"/>
      <c r="G14" s="138" t="s">
        <v>158</v>
      </c>
      <c r="H14" s="139"/>
      <c r="I14" s="139"/>
      <c r="J14" s="139"/>
      <c r="K14" s="139"/>
      <c r="L14" s="139"/>
      <c r="M14" s="140"/>
      <c r="N14" s="116"/>
      <c r="O14" s="213"/>
    </row>
    <row r="15" spans="2:15" ht="15" thickBot="1">
      <c r="B15" s="210"/>
      <c r="C15" s="239" t="s">
        <v>2</v>
      </c>
      <c r="D15" s="380" t="s">
        <v>72</v>
      </c>
      <c r="E15" s="380"/>
      <c r="F15" s="381"/>
      <c r="G15" s="138" t="s">
        <v>159</v>
      </c>
      <c r="H15" s="139"/>
      <c r="I15" s="139"/>
      <c r="J15" s="139"/>
      <c r="K15" s="139"/>
      <c r="L15" s="139"/>
      <c r="M15" s="140"/>
      <c r="N15" s="116"/>
      <c r="O15" s="214"/>
    </row>
    <row r="16" spans="2:15" ht="17.25" customHeight="1" thickBot="1">
      <c r="B16" s="210"/>
      <c r="C16" s="239" t="s">
        <v>8</v>
      </c>
      <c r="D16" s="380" t="s">
        <v>103</v>
      </c>
      <c r="E16" s="380"/>
      <c r="F16" s="240"/>
      <c r="G16" s="187" t="s">
        <v>160</v>
      </c>
      <c r="H16" s="117"/>
      <c r="I16" s="117"/>
      <c r="J16" s="118"/>
      <c r="K16" s="118"/>
      <c r="L16" s="118"/>
      <c r="M16" s="118"/>
      <c r="N16" s="118"/>
      <c r="O16" s="214"/>
    </row>
    <row r="17" spans="2:15" ht="15" customHeight="1" thickBot="1">
      <c r="B17" s="210"/>
      <c r="C17" s="241" t="s">
        <v>16</v>
      </c>
      <c r="D17" s="380" t="s">
        <v>69</v>
      </c>
      <c r="E17" s="380"/>
      <c r="F17" s="381"/>
      <c r="G17" s="141" t="s">
        <v>161</v>
      </c>
      <c r="H17" s="117"/>
      <c r="I17" s="117"/>
      <c r="J17" s="118"/>
      <c r="K17" s="118"/>
      <c r="L17" s="118"/>
      <c r="M17" s="118"/>
      <c r="N17" s="118"/>
      <c r="O17" s="211"/>
    </row>
    <row r="18" spans="2:15" ht="15" thickBot="1">
      <c r="B18" s="210"/>
      <c r="C18" s="242" t="s">
        <v>27</v>
      </c>
      <c r="D18" s="378" t="s">
        <v>70</v>
      </c>
      <c r="E18" s="378"/>
      <c r="F18" s="379"/>
      <c r="G18" s="142" t="s">
        <v>48</v>
      </c>
      <c r="H18" s="117"/>
      <c r="I18" s="117"/>
      <c r="J18" s="118"/>
      <c r="K18" s="118"/>
      <c r="L18" s="118"/>
      <c r="M18" s="118"/>
      <c r="N18" s="118"/>
      <c r="O18" s="211"/>
    </row>
    <row r="19" spans="2:16" ht="15" thickBot="1">
      <c r="B19" s="210"/>
      <c r="C19" s="242" t="s">
        <v>38</v>
      </c>
      <c r="D19" s="378" t="s">
        <v>137</v>
      </c>
      <c r="E19" s="378"/>
      <c r="F19" s="379"/>
      <c r="G19" s="188">
        <v>2015</v>
      </c>
      <c r="H19" s="117"/>
      <c r="I19" s="117"/>
      <c r="J19" s="118"/>
      <c r="K19" s="118"/>
      <c r="L19" s="118"/>
      <c r="M19" s="118"/>
      <c r="N19" s="118"/>
      <c r="O19" s="211"/>
      <c r="P19" s="215"/>
    </row>
    <row r="20" spans="2:15" ht="29.25" thickBot="1">
      <c r="B20" s="210"/>
      <c r="C20" s="243"/>
      <c r="D20" s="244"/>
      <c r="E20" s="244"/>
      <c r="F20" s="244"/>
      <c r="G20" s="370" t="s">
        <v>34</v>
      </c>
      <c r="H20" s="370"/>
      <c r="I20" s="370"/>
      <c r="J20" s="246" t="s">
        <v>35</v>
      </c>
      <c r="K20" s="247" t="s">
        <v>5</v>
      </c>
      <c r="L20" s="247" t="s">
        <v>104</v>
      </c>
      <c r="O20" s="211"/>
    </row>
    <row r="21" spans="2:15" ht="15" thickBot="1">
      <c r="B21" s="210"/>
      <c r="C21" s="243" t="s">
        <v>61</v>
      </c>
      <c r="D21" s="245" t="s">
        <v>71</v>
      </c>
      <c r="E21" s="245"/>
      <c r="F21" s="245"/>
      <c r="G21" s="143" t="s">
        <v>162</v>
      </c>
      <c r="H21" s="144"/>
      <c r="I21" s="145"/>
      <c r="J21" s="146" t="s">
        <v>180</v>
      </c>
      <c r="K21" s="146">
        <v>710001</v>
      </c>
      <c r="L21" s="146">
        <v>4290</v>
      </c>
      <c r="O21" s="211"/>
    </row>
    <row r="22" spans="2:15" ht="15" thickBot="1">
      <c r="B22" s="210"/>
      <c r="C22" s="243"/>
      <c r="D22" s="245"/>
      <c r="E22" s="245"/>
      <c r="F22" s="245"/>
      <c r="G22" s="143"/>
      <c r="H22" s="144"/>
      <c r="I22" s="145"/>
      <c r="J22" s="146"/>
      <c r="K22" s="146"/>
      <c r="L22" s="146"/>
      <c r="O22" s="211"/>
    </row>
    <row r="23" spans="2:15" ht="15" thickBot="1">
      <c r="B23" s="210"/>
      <c r="C23" s="243"/>
      <c r="D23" s="245"/>
      <c r="E23" s="245"/>
      <c r="F23" s="245"/>
      <c r="G23" s="143"/>
      <c r="H23" s="144"/>
      <c r="I23" s="145"/>
      <c r="J23" s="146"/>
      <c r="K23" s="146"/>
      <c r="L23" s="146"/>
      <c r="O23" s="211"/>
    </row>
    <row r="24" spans="2:15" ht="15" thickBot="1">
      <c r="B24" s="210"/>
      <c r="C24" s="243"/>
      <c r="D24" s="245"/>
      <c r="E24" s="245"/>
      <c r="F24" s="245"/>
      <c r="G24" s="143"/>
      <c r="H24" s="144"/>
      <c r="I24" s="145"/>
      <c r="J24" s="146"/>
      <c r="K24" s="146"/>
      <c r="L24" s="146"/>
      <c r="O24" s="211"/>
    </row>
    <row r="25" spans="2:15" ht="15" thickBot="1">
      <c r="B25" s="210"/>
      <c r="C25" s="243"/>
      <c r="D25" s="245"/>
      <c r="E25" s="245"/>
      <c r="F25" s="245"/>
      <c r="G25" s="143"/>
      <c r="H25" s="144"/>
      <c r="I25" s="145"/>
      <c r="J25" s="146"/>
      <c r="K25" s="146"/>
      <c r="L25" s="146"/>
      <c r="O25" s="211"/>
    </row>
    <row r="26" spans="2:15" ht="15" thickBot="1">
      <c r="B26" s="210"/>
      <c r="C26" s="243"/>
      <c r="D26" s="245"/>
      <c r="E26" s="245"/>
      <c r="F26" s="245"/>
      <c r="G26" s="143"/>
      <c r="H26" s="144"/>
      <c r="I26" s="145"/>
      <c r="J26" s="146"/>
      <c r="K26" s="146"/>
      <c r="L26" s="146"/>
      <c r="O26" s="211"/>
    </row>
    <row r="27" spans="2:15" ht="15" hidden="1" thickBot="1">
      <c r="B27" s="210"/>
      <c r="C27" s="243"/>
      <c r="D27" s="229"/>
      <c r="E27" s="244"/>
      <c r="F27" s="244"/>
      <c r="G27" s="113"/>
      <c r="H27" s="119"/>
      <c r="I27" s="119"/>
      <c r="J27" s="121"/>
      <c r="K27" s="121"/>
      <c r="L27" s="121"/>
      <c r="M27" s="121"/>
      <c r="N27" s="121"/>
      <c r="O27" s="211"/>
    </row>
    <row r="28" spans="2:15" ht="15" thickBot="1">
      <c r="B28" s="210"/>
      <c r="C28" s="243"/>
      <c r="D28" s="244"/>
      <c r="E28" s="244"/>
      <c r="F28" s="244"/>
      <c r="G28" s="119"/>
      <c r="H28" s="119"/>
      <c r="I28" s="119"/>
      <c r="J28" s="121"/>
      <c r="K28" s="121"/>
      <c r="L28" s="121"/>
      <c r="M28" s="121"/>
      <c r="N28" s="121"/>
      <c r="O28" s="211"/>
    </row>
    <row r="29" spans="2:15" ht="15" thickBot="1">
      <c r="B29" s="210"/>
      <c r="C29" s="243" t="s">
        <v>62</v>
      </c>
      <c r="D29" s="245" t="s">
        <v>102</v>
      </c>
      <c r="E29" s="244"/>
      <c r="F29" s="244"/>
      <c r="G29" s="186" t="s">
        <v>181</v>
      </c>
      <c r="H29" s="186"/>
      <c r="I29" s="186"/>
      <c r="M29" s="121"/>
      <c r="N29" s="121"/>
      <c r="O29" s="211"/>
    </row>
    <row r="30" spans="2:15" ht="15" hidden="1" thickBot="1">
      <c r="B30" s="210"/>
      <c r="C30" s="119"/>
      <c r="D30" s="122"/>
      <c r="E30" s="120"/>
      <c r="F30" s="120"/>
      <c r="G30" s="147"/>
      <c r="H30" s="147"/>
      <c r="I30" s="147"/>
      <c r="M30" s="121"/>
      <c r="N30" s="121"/>
      <c r="O30" s="211"/>
    </row>
    <row r="31" spans="2:15" ht="15" hidden="1" thickBot="1">
      <c r="B31" s="210"/>
      <c r="C31" s="119"/>
      <c r="D31" s="122"/>
      <c r="E31" s="120"/>
      <c r="F31" s="120"/>
      <c r="G31" s="120"/>
      <c r="H31" s="120"/>
      <c r="I31" s="216" t="s">
        <v>48</v>
      </c>
      <c r="J31" s="216" t="s">
        <v>50</v>
      </c>
      <c r="K31" s="306"/>
      <c r="L31" s="306"/>
      <c r="M31" s="121"/>
      <c r="N31" s="121"/>
      <c r="O31" s="211"/>
    </row>
    <row r="32" spans="2:15" ht="13.5" thickBot="1">
      <c r="B32" s="217"/>
      <c r="C32" s="123"/>
      <c r="D32" s="123"/>
      <c r="E32" s="123"/>
      <c r="F32" s="123"/>
      <c r="G32" s="123"/>
      <c r="H32" s="123"/>
      <c r="I32" s="123"/>
      <c r="J32" s="124"/>
      <c r="K32" s="124"/>
      <c r="L32" s="124"/>
      <c r="M32" s="124"/>
      <c r="N32" s="124"/>
      <c r="O32" s="218"/>
    </row>
    <row r="33" spans="2:15" ht="14.25" thickBot="1" thickTop="1">
      <c r="B33" s="116"/>
      <c r="C33" s="125"/>
      <c r="D33" s="125"/>
      <c r="E33" s="125"/>
      <c r="F33" s="125"/>
      <c r="G33" s="125"/>
      <c r="H33" s="125"/>
      <c r="I33" s="125"/>
      <c r="J33" s="116"/>
      <c r="K33" s="116"/>
      <c r="L33" s="116"/>
      <c r="M33" s="116"/>
      <c r="N33" s="116"/>
      <c r="O33" s="116"/>
    </row>
    <row r="34" spans="2:15" ht="18.75" thickTop="1">
      <c r="B34" s="208"/>
      <c r="C34" s="126" t="s">
        <v>92</v>
      </c>
      <c r="D34" s="127"/>
      <c r="E34" s="127"/>
      <c r="F34" s="127"/>
      <c r="G34" s="127"/>
      <c r="H34" s="127"/>
      <c r="I34" s="127"/>
      <c r="J34" s="115"/>
      <c r="K34" s="115"/>
      <c r="L34" s="115"/>
      <c r="M34" s="115"/>
      <c r="N34" s="115"/>
      <c r="O34" s="209"/>
    </row>
    <row r="35" spans="2:15" ht="6.75" customHeight="1">
      <c r="B35" s="210"/>
      <c r="C35" s="125"/>
      <c r="D35" s="125"/>
      <c r="E35" s="125"/>
      <c r="F35" s="125"/>
      <c r="G35" s="125"/>
      <c r="H35" s="125"/>
      <c r="I35" s="125"/>
      <c r="J35" s="116"/>
      <c r="K35" s="116"/>
      <c r="L35" s="116"/>
      <c r="M35" s="116"/>
      <c r="N35" s="116"/>
      <c r="O35" s="211"/>
    </row>
    <row r="36" spans="2:15" ht="117.75" customHeight="1">
      <c r="B36" s="210"/>
      <c r="C36" s="376" t="s">
        <v>125</v>
      </c>
      <c r="D36" s="376"/>
      <c r="E36" s="376"/>
      <c r="F36" s="376"/>
      <c r="G36" s="376"/>
      <c r="H36" s="376"/>
      <c r="I36" s="376"/>
      <c r="J36" s="376"/>
      <c r="K36" s="376"/>
      <c r="L36" s="376"/>
      <c r="M36" s="376"/>
      <c r="N36" s="182"/>
      <c r="O36" s="211"/>
    </row>
    <row r="37" spans="2:15" ht="16.5" customHeight="1" thickBot="1">
      <c r="B37" s="210"/>
      <c r="C37" s="236" t="s">
        <v>63</v>
      </c>
      <c r="D37" s="236" t="s">
        <v>64</v>
      </c>
      <c r="E37" s="236"/>
      <c r="F37" s="236"/>
      <c r="G37" s="236" t="s">
        <v>65</v>
      </c>
      <c r="H37" s="248"/>
      <c r="I37" s="248"/>
      <c r="J37" s="248"/>
      <c r="K37" s="248"/>
      <c r="L37" s="248"/>
      <c r="M37" s="248"/>
      <c r="N37" s="116"/>
      <c r="O37" s="211"/>
    </row>
    <row r="38" spans="2:15" ht="6.75" customHeight="1" thickBot="1" thickTop="1">
      <c r="B38" s="210"/>
      <c r="C38" s="119"/>
      <c r="D38" s="128"/>
      <c r="E38" s="128"/>
      <c r="F38" s="128"/>
      <c r="G38" s="119"/>
      <c r="H38" s="119"/>
      <c r="I38" s="119"/>
      <c r="J38" s="121"/>
      <c r="K38" s="121"/>
      <c r="L38" s="121"/>
      <c r="M38" s="121"/>
      <c r="N38" s="121"/>
      <c r="O38" s="211"/>
    </row>
    <row r="39" spans="2:15" ht="28.5" customHeight="1" thickBot="1">
      <c r="B39" s="210"/>
      <c r="C39" s="323" t="s">
        <v>141</v>
      </c>
      <c r="D39" s="396" t="s">
        <v>142</v>
      </c>
      <c r="E39" s="396"/>
      <c r="F39" s="396"/>
      <c r="G39" s="195" t="s">
        <v>44</v>
      </c>
      <c r="H39" s="119"/>
      <c r="I39" s="119"/>
      <c r="J39" s="121"/>
      <c r="K39" s="121"/>
      <c r="L39" s="121"/>
      <c r="M39" s="121"/>
      <c r="N39" s="121"/>
      <c r="O39" s="211"/>
    </row>
    <row r="40" spans="2:15" ht="28.5" customHeight="1" thickBot="1">
      <c r="B40" s="210"/>
      <c r="C40" s="249" t="s">
        <v>36</v>
      </c>
      <c r="D40" s="386" t="s">
        <v>77</v>
      </c>
      <c r="E40" s="386"/>
      <c r="F40" s="387"/>
      <c r="G40" s="324" t="s">
        <v>48</v>
      </c>
      <c r="H40" s="119"/>
      <c r="I40" s="119"/>
      <c r="J40" s="121"/>
      <c r="K40" s="121"/>
      <c r="L40" s="121"/>
      <c r="M40" s="121"/>
      <c r="N40" s="121"/>
      <c r="O40" s="211"/>
    </row>
    <row r="41" spans="2:15" ht="27" customHeight="1" thickBot="1">
      <c r="B41" s="210"/>
      <c r="C41" s="249" t="s">
        <v>37</v>
      </c>
      <c r="D41" s="386" t="s">
        <v>78</v>
      </c>
      <c r="E41" s="386"/>
      <c r="F41" s="387"/>
      <c r="G41" s="325" t="s">
        <v>48</v>
      </c>
      <c r="H41" s="119"/>
      <c r="I41" s="119"/>
      <c r="J41" s="121"/>
      <c r="K41" s="121"/>
      <c r="L41" s="121"/>
      <c r="M41" s="121"/>
      <c r="N41" s="121"/>
      <c r="O41" s="211"/>
    </row>
    <row r="42" spans="2:15" ht="12.75" customHeight="1" thickBot="1">
      <c r="B42" s="210"/>
      <c r="C42" s="114"/>
      <c r="D42" s="180"/>
      <c r="E42" s="180"/>
      <c r="F42" s="180"/>
      <c r="G42" s="180"/>
      <c r="H42" s="119"/>
      <c r="I42" s="119"/>
      <c r="J42" s="121"/>
      <c r="K42" s="121"/>
      <c r="L42" s="121"/>
      <c r="M42" s="121"/>
      <c r="N42" s="121"/>
      <c r="O42" s="211"/>
    </row>
    <row r="43" spans="2:15" ht="42" customHeight="1" thickBot="1">
      <c r="B43" s="210"/>
      <c r="C43" s="249" t="s">
        <v>119</v>
      </c>
      <c r="D43" s="390" t="s">
        <v>164</v>
      </c>
      <c r="E43" s="391"/>
      <c r="F43" s="391"/>
      <c r="G43" s="391"/>
      <c r="H43" s="391"/>
      <c r="I43" s="392"/>
      <c r="J43" s="121"/>
      <c r="K43" s="121"/>
      <c r="L43" s="121"/>
      <c r="M43" s="121"/>
      <c r="N43" s="121"/>
      <c r="O43" s="211"/>
    </row>
    <row r="44" spans="2:15" ht="13.5" thickBot="1">
      <c r="B44" s="217"/>
      <c r="C44" s="123"/>
      <c r="D44" s="123"/>
      <c r="E44" s="123"/>
      <c r="F44" s="123"/>
      <c r="G44" s="123"/>
      <c r="H44" s="123"/>
      <c r="I44" s="123"/>
      <c r="J44" s="124"/>
      <c r="K44" s="124"/>
      <c r="L44" s="124"/>
      <c r="M44" s="124"/>
      <c r="N44" s="124"/>
      <c r="O44" s="218"/>
    </row>
    <row r="45" spans="2:15" ht="14.25" thickBot="1" thickTop="1">
      <c r="B45" s="116"/>
      <c r="C45" s="125"/>
      <c r="D45" s="125"/>
      <c r="E45" s="125"/>
      <c r="F45" s="125"/>
      <c r="G45" s="125"/>
      <c r="H45" s="125"/>
      <c r="I45" s="125"/>
      <c r="J45" s="116"/>
      <c r="K45" s="116"/>
      <c r="L45" s="116"/>
      <c r="M45" s="116"/>
      <c r="N45" s="116"/>
      <c r="O45" s="116"/>
    </row>
    <row r="46" spans="2:15" ht="18.75" thickTop="1">
      <c r="B46" s="208"/>
      <c r="C46" s="250" t="s">
        <v>93</v>
      </c>
      <c r="D46" s="251"/>
      <c r="E46" s="251"/>
      <c r="F46" s="251"/>
      <c r="G46" s="251"/>
      <c r="H46" s="251"/>
      <c r="I46" s="251"/>
      <c r="J46" s="234"/>
      <c r="K46" s="234"/>
      <c r="L46" s="234"/>
      <c r="M46" s="234"/>
      <c r="N46" s="115"/>
      <c r="O46" s="209"/>
    </row>
    <row r="47" spans="2:15" ht="11.25" customHeight="1">
      <c r="B47" s="210"/>
      <c r="C47" s="252"/>
      <c r="D47" s="253"/>
      <c r="E47" s="253"/>
      <c r="F47" s="253"/>
      <c r="G47" s="253"/>
      <c r="H47" s="253"/>
      <c r="I47" s="253"/>
      <c r="J47" s="235"/>
      <c r="K47" s="235"/>
      <c r="L47" s="235"/>
      <c r="M47" s="235"/>
      <c r="N47" s="116"/>
      <c r="O47" s="211"/>
    </row>
    <row r="48" spans="2:15" ht="196.5" customHeight="1" thickBot="1">
      <c r="B48" s="210"/>
      <c r="C48" s="393" t="s">
        <v>99</v>
      </c>
      <c r="D48" s="393"/>
      <c r="E48" s="393"/>
      <c r="F48" s="393"/>
      <c r="G48" s="393"/>
      <c r="H48" s="393"/>
      <c r="I48" s="393"/>
      <c r="J48" s="393"/>
      <c r="K48" s="393"/>
      <c r="L48" s="393"/>
      <c r="M48" s="393"/>
      <c r="N48" s="189"/>
      <c r="O48" s="211"/>
    </row>
    <row r="49" spans="2:22" ht="14.25" thickTop="1">
      <c r="B49" s="210"/>
      <c r="C49" s="130"/>
      <c r="D49" s="131" t="s">
        <v>50</v>
      </c>
      <c r="E49" s="130"/>
      <c r="F49" s="130"/>
      <c r="G49" s="130"/>
      <c r="H49" s="130"/>
      <c r="I49" s="130"/>
      <c r="J49" s="130"/>
      <c r="K49" s="130"/>
      <c r="L49" s="130"/>
      <c r="M49" s="130"/>
      <c r="N49" s="130"/>
      <c r="O49" s="219"/>
      <c r="P49" s="220"/>
      <c r="Q49" s="220"/>
      <c r="R49" s="220"/>
      <c r="S49" s="220"/>
      <c r="T49" s="221"/>
      <c r="U49" s="221"/>
      <c r="V49" s="221"/>
    </row>
    <row r="50" spans="2:15" ht="15.75">
      <c r="B50" s="210"/>
      <c r="C50" s="254" t="s">
        <v>95</v>
      </c>
      <c r="D50" s="116"/>
      <c r="E50" s="116"/>
      <c r="F50" s="116"/>
      <c r="G50" s="125"/>
      <c r="H50" s="125"/>
      <c r="I50" s="125"/>
      <c r="J50" s="116"/>
      <c r="K50" s="116"/>
      <c r="L50" s="116"/>
      <c r="M50" s="116"/>
      <c r="N50" s="116"/>
      <c r="O50" s="211"/>
    </row>
    <row r="51" spans="2:15" ht="8.25" customHeight="1" thickBot="1">
      <c r="B51" s="210"/>
      <c r="C51" s="255"/>
      <c r="D51" s="116"/>
      <c r="E51" s="116"/>
      <c r="F51" s="116"/>
      <c r="G51" s="125"/>
      <c r="H51" s="125"/>
      <c r="I51" s="125"/>
      <c r="J51" s="116"/>
      <c r="K51" s="116"/>
      <c r="L51" s="116"/>
      <c r="M51" s="116"/>
      <c r="N51" s="116"/>
      <c r="O51" s="211"/>
    </row>
    <row r="52" spans="2:15" ht="30" thickBot="1">
      <c r="B52" s="210"/>
      <c r="C52" s="256" t="s">
        <v>79</v>
      </c>
      <c r="D52" s="195" t="s">
        <v>44</v>
      </c>
      <c r="E52" s="256" t="s">
        <v>81</v>
      </c>
      <c r="F52" s="148"/>
      <c r="G52" s="121"/>
      <c r="I52" s="119"/>
      <c r="J52" s="121"/>
      <c r="K52" s="121"/>
      <c r="L52" s="121"/>
      <c r="O52" s="211"/>
    </row>
    <row r="53" spans="2:15" ht="15" thickBot="1">
      <c r="B53" s="210"/>
      <c r="C53" s="257"/>
      <c r="D53" s="121"/>
      <c r="E53" s="259"/>
      <c r="F53" s="121"/>
      <c r="G53" s="119"/>
      <c r="H53" s="119"/>
      <c r="I53" s="119"/>
      <c r="J53" s="121"/>
      <c r="K53" s="121"/>
      <c r="L53" s="121"/>
      <c r="M53" s="121"/>
      <c r="N53" s="121"/>
      <c r="O53" s="211"/>
    </row>
    <row r="54" spans="2:15" ht="30" thickBot="1">
      <c r="B54" s="210"/>
      <c r="C54" s="256" t="s">
        <v>80</v>
      </c>
      <c r="D54" s="195" t="s">
        <v>44</v>
      </c>
      <c r="E54" s="256" t="s">
        <v>82</v>
      </c>
      <c r="F54" s="148"/>
      <c r="G54" s="121"/>
      <c r="H54" s="119"/>
      <c r="I54" s="119"/>
      <c r="J54" s="121"/>
      <c r="K54" s="121"/>
      <c r="L54" s="121"/>
      <c r="M54" s="121"/>
      <c r="N54" s="121"/>
      <c r="O54" s="211"/>
    </row>
    <row r="55" spans="2:15" ht="15" customHeight="1">
      <c r="B55" s="210"/>
      <c r="C55" s="257"/>
      <c r="D55" s="121"/>
      <c r="E55" s="121"/>
      <c r="F55" s="121"/>
      <c r="G55" s="119"/>
      <c r="H55" s="119"/>
      <c r="I55" s="119"/>
      <c r="J55" s="121"/>
      <c r="K55" s="121"/>
      <c r="L55" s="121"/>
      <c r="M55" s="121"/>
      <c r="N55" s="121"/>
      <c r="O55" s="211"/>
    </row>
    <row r="56" spans="2:15" ht="14.25">
      <c r="B56" s="210"/>
      <c r="C56" s="245" t="s">
        <v>83</v>
      </c>
      <c r="D56" s="119"/>
      <c r="E56" s="119"/>
      <c r="F56" s="119"/>
      <c r="G56" s="119"/>
      <c r="H56" s="119"/>
      <c r="I56" s="119"/>
      <c r="J56" s="119"/>
      <c r="K56" s="119"/>
      <c r="L56" s="119"/>
      <c r="M56" s="119"/>
      <c r="N56" s="119"/>
      <c r="O56" s="211"/>
    </row>
    <row r="57" spans="2:15" ht="41.25" customHeight="1" thickBot="1">
      <c r="B57" s="210"/>
      <c r="C57" s="258" t="s">
        <v>34</v>
      </c>
      <c r="D57" s="260" t="s">
        <v>39</v>
      </c>
      <c r="E57" s="377" t="s">
        <v>20</v>
      </c>
      <c r="F57" s="377"/>
      <c r="G57" s="261">
        <f>G19</f>
        <v>2015</v>
      </c>
      <c r="H57" s="262">
        <f>G57+1</f>
        <v>2016</v>
      </c>
      <c r="I57" s="262">
        <f>H57+1</f>
        <v>2017</v>
      </c>
      <c r="J57" s="262">
        <f>I57+1</f>
        <v>2018</v>
      </c>
      <c r="K57" s="262">
        <f>J57+1</f>
        <v>2019</v>
      </c>
      <c r="L57" s="262">
        <f>K57+1</f>
        <v>2020</v>
      </c>
      <c r="M57" s="263" t="s">
        <v>41</v>
      </c>
      <c r="N57" s="263" t="str">
        <f>CONCATENATE("Sum of Revenues Prior to ",G$19)</f>
        <v>Sum of Revenues Prior to 2015</v>
      </c>
      <c r="O57" s="211"/>
    </row>
    <row r="58" spans="2:15" ht="15" thickBot="1">
      <c r="B58" s="210"/>
      <c r="C58" s="157" t="s">
        <v>162</v>
      </c>
      <c r="D58" s="158" t="s">
        <v>181</v>
      </c>
      <c r="E58" s="388" t="s">
        <v>176</v>
      </c>
      <c r="F58" s="389"/>
      <c r="G58" s="151"/>
      <c r="H58" s="151">
        <f>+Calc!B13</f>
        <v>168523.66666666666</v>
      </c>
      <c r="I58" s="151">
        <f>+Calc!C13</f>
        <v>408669.8916666666</v>
      </c>
      <c r="J58" s="151">
        <f>+Calc!D13</f>
        <v>418886.6389583333</v>
      </c>
      <c r="K58" s="151">
        <f>+Calc!E13</f>
        <v>429358.80493229156</v>
      </c>
      <c r="L58" s="151">
        <f>+Calc!F13</f>
        <v>440092.7750555988</v>
      </c>
      <c r="M58" s="151"/>
      <c r="N58" s="193"/>
      <c r="O58" s="211"/>
    </row>
    <row r="59" spans="2:15" ht="15" thickBot="1">
      <c r="B59" s="210"/>
      <c r="C59" s="157"/>
      <c r="D59" s="158" t="s">
        <v>50</v>
      </c>
      <c r="E59" s="149"/>
      <c r="F59" s="150"/>
      <c r="G59" s="151"/>
      <c r="H59" s="151"/>
      <c r="I59" s="152"/>
      <c r="J59" s="152"/>
      <c r="K59" s="152"/>
      <c r="L59" s="152"/>
      <c r="M59" s="152"/>
      <c r="N59" s="193"/>
      <c r="O59" s="211"/>
    </row>
    <row r="60" spans="2:15" ht="15" hidden="1" thickBot="1">
      <c r="B60" s="210"/>
      <c r="C60" s="157"/>
      <c r="D60" s="158" t="s">
        <v>50</v>
      </c>
      <c r="E60" s="149"/>
      <c r="F60" s="150"/>
      <c r="G60" s="151"/>
      <c r="H60" s="151"/>
      <c r="I60" s="152"/>
      <c r="J60" s="308"/>
      <c r="K60" s="309"/>
      <c r="L60" s="309"/>
      <c r="M60" s="192"/>
      <c r="N60" s="193"/>
      <c r="O60" s="211"/>
    </row>
    <row r="61" spans="2:15" ht="15" hidden="1" thickBot="1">
      <c r="B61" s="210"/>
      <c r="C61" s="157"/>
      <c r="D61" s="158" t="s">
        <v>50</v>
      </c>
      <c r="E61" s="149"/>
      <c r="F61" s="150"/>
      <c r="G61" s="151"/>
      <c r="H61" s="151"/>
      <c r="I61" s="152"/>
      <c r="J61" s="151"/>
      <c r="K61" s="192"/>
      <c r="L61" s="192"/>
      <c r="M61" s="192"/>
      <c r="N61" s="193"/>
      <c r="O61" s="211"/>
    </row>
    <row r="62" spans="2:15" ht="15" hidden="1" thickBot="1">
      <c r="B62" s="210"/>
      <c r="C62" s="157"/>
      <c r="D62" s="158" t="s">
        <v>50</v>
      </c>
      <c r="E62" s="149"/>
      <c r="F62" s="150"/>
      <c r="G62" s="151"/>
      <c r="H62" s="151"/>
      <c r="I62" s="152"/>
      <c r="J62" s="151"/>
      <c r="K62" s="192"/>
      <c r="L62" s="192"/>
      <c r="M62" s="192"/>
      <c r="N62" s="193"/>
      <c r="O62" s="211"/>
    </row>
    <row r="63" spans="2:15" ht="15" hidden="1" thickBot="1">
      <c r="B63" s="210"/>
      <c r="C63" s="157"/>
      <c r="D63" s="158" t="s">
        <v>50</v>
      </c>
      <c r="E63" s="149"/>
      <c r="F63" s="150"/>
      <c r="G63" s="151"/>
      <c r="H63" s="151"/>
      <c r="I63" s="152"/>
      <c r="J63" s="151"/>
      <c r="K63" s="192"/>
      <c r="L63" s="192"/>
      <c r="M63" s="192"/>
      <c r="N63" s="193"/>
      <c r="O63" s="211"/>
    </row>
    <row r="64" spans="2:15" ht="13.5" thickBot="1">
      <c r="B64" s="210"/>
      <c r="C64" s="136"/>
      <c r="D64" s="136"/>
      <c r="E64" s="136"/>
      <c r="F64" s="136"/>
      <c r="G64" s="136"/>
      <c r="H64" s="136"/>
      <c r="I64" s="136"/>
      <c r="J64" s="137"/>
      <c r="K64" s="137"/>
      <c r="L64" s="137"/>
      <c r="M64" s="137"/>
      <c r="N64" s="116"/>
      <c r="O64" s="211"/>
    </row>
    <row r="65" spans="2:15" ht="13.5" thickTop="1">
      <c r="B65" s="210"/>
      <c r="C65" s="125"/>
      <c r="D65" s="125"/>
      <c r="E65" s="125"/>
      <c r="F65" s="125"/>
      <c r="G65" s="125"/>
      <c r="H65" s="125"/>
      <c r="I65" s="125"/>
      <c r="J65" s="116"/>
      <c r="K65" s="116"/>
      <c r="L65" s="116"/>
      <c r="M65" s="116"/>
      <c r="N65" s="116"/>
      <c r="O65" s="211"/>
    </row>
    <row r="66" spans="2:15" ht="15.75">
      <c r="B66" s="210"/>
      <c r="C66" s="254" t="s">
        <v>94</v>
      </c>
      <c r="D66" s="253"/>
      <c r="E66" s="253"/>
      <c r="F66" s="253"/>
      <c r="G66" s="253"/>
      <c r="H66" s="253"/>
      <c r="I66" s="253"/>
      <c r="J66" s="235"/>
      <c r="K66" s="235"/>
      <c r="L66" s="235"/>
      <c r="M66" s="235"/>
      <c r="N66" s="116"/>
      <c r="O66" s="211"/>
    </row>
    <row r="67" spans="2:15" ht="7.5" customHeight="1">
      <c r="B67" s="210"/>
      <c r="C67" s="254"/>
      <c r="D67" s="253"/>
      <c r="E67" s="253"/>
      <c r="F67" s="253"/>
      <c r="G67" s="253"/>
      <c r="H67" s="253"/>
      <c r="I67" s="253"/>
      <c r="J67" s="235"/>
      <c r="K67" s="235"/>
      <c r="L67" s="235"/>
      <c r="M67" s="235"/>
      <c r="N67" s="116"/>
      <c r="O67" s="211"/>
    </row>
    <row r="68" spans="2:35" ht="15" customHeight="1">
      <c r="B68" s="210"/>
      <c r="C68" s="394" t="s">
        <v>84</v>
      </c>
      <c r="D68" s="395"/>
      <c r="E68" s="395"/>
      <c r="F68" s="395"/>
      <c r="G68" s="395"/>
      <c r="H68" s="395"/>
      <c r="I68" s="395"/>
      <c r="J68" s="395"/>
      <c r="K68" s="395"/>
      <c r="L68" s="395"/>
      <c r="M68" s="395"/>
      <c r="N68" s="183"/>
      <c r="O68" s="222"/>
      <c r="P68" s="223"/>
      <c r="Q68" s="223"/>
      <c r="R68" s="223"/>
      <c r="S68" s="223"/>
      <c r="T68" s="116"/>
      <c r="U68" s="116"/>
      <c r="V68" s="116"/>
      <c r="W68" s="116"/>
      <c r="X68" s="116"/>
      <c r="Y68" s="116"/>
      <c r="Z68" s="116"/>
      <c r="AA68" s="116"/>
      <c r="AB68" s="116"/>
      <c r="AC68" s="116"/>
      <c r="AD68" s="116"/>
      <c r="AE68" s="116"/>
      <c r="AF68" s="116"/>
      <c r="AG68" s="116"/>
      <c r="AH68" s="116"/>
      <c r="AI68" s="116"/>
    </row>
    <row r="69" spans="2:15" ht="9" customHeight="1">
      <c r="B69" s="210"/>
      <c r="C69" s="367"/>
      <c r="D69" s="367"/>
      <c r="E69" s="367"/>
      <c r="F69" s="367"/>
      <c r="G69" s="264"/>
      <c r="H69" s="264"/>
      <c r="I69" s="264"/>
      <c r="J69" s="265"/>
      <c r="K69" s="265"/>
      <c r="L69" s="265"/>
      <c r="M69" s="265"/>
      <c r="N69" s="132"/>
      <c r="O69" s="211"/>
    </row>
    <row r="70" spans="2:15" ht="19.5" customHeight="1">
      <c r="B70" s="210"/>
      <c r="C70" s="266" t="s">
        <v>66</v>
      </c>
      <c r="D70" s="267"/>
      <c r="E70" s="267"/>
      <c r="F70" s="267"/>
      <c r="G70" s="264"/>
      <c r="H70" s="264"/>
      <c r="I70" s="264"/>
      <c r="J70" s="265"/>
      <c r="K70" s="265"/>
      <c r="L70" s="265"/>
      <c r="M70" s="265"/>
      <c r="N70" s="132"/>
      <c r="O70" s="211"/>
    </row>
    <row r="71" spans="2:15" ht="13.5" customHeight="1">
      <c r="B71" s="210"/>
      <c r="C71" s="268" t="s">
        <v>21</v>
      </c>
      <c r="D71" s="269"/>
      <c r="E71" s="386" t="s">
        <v>85</v>
      </c>
      <c r="F71" s="386"/>
      <c r="G71" s="386"/>
      <c r="H71" s="386"/>
      <c r="I71" s="386"/>
      <c r="J71" s="386"/>
      <c r="K71" s="386"/>
      <c r="L71" s="386"/>
      <c r="M71" s="386"/>
      <c r="N71" s="180"/>
      <c r="O71" s="211"/>
    </row>
    <row r="72" spans="2:15" ht="13.5" customHeight="1">
      <c r="B72" s="210"/>
      <c r="C72" s="268" t="s">
        <v>25</v>
      </c>
      <c r="D72" s="269"/>
      <c r="E72" s="371" t="s">
        <v>86</v>
      </c>
      <c r="F72" s="371"/>
      <c r="G72" s="371"/>
      <c r="H72" s="371"/>
      <c r="I72" s="371"/>
      <c r="J72" s="371"/>
      <c r="K72" s="371"/>
      <c r="L72" s="371"/>
      <c r="M72" s="371"/>
      <c r="N72" s="181"/>
      <c r="O72" s="211"/>
    </row>
    <row r="73" spans="2:15" ht="14.25">
      <c r="B73" s="210"/>
      <c r="C73" s="268" t="s">
        <v>53</v>
      </c>
      <c r="D73" s="269"/>
      <c r="E73" s="371" t="s">
        <v>87</v>
      </c>
      <c r="F73" s="351"/>
      <c r="G73" s="351"/>
      <c r="H73" s="351"/>
      <c r="I73" s="351"/>
      <c r="J73" s="351"/>
      <c r="K73" s="351"/>
      <c r="L73" s="351"/>
      <c r="M73" s="351"/>
      <c r="N73" s="179"/>
      <c r="O73" s="211"/>
    </row>
    <row r="74" spans="2:15" ht="14.25">
      <c r="B74" s="210"/>
      <c r="C74" s="384" t="s">
        <v>55</v>
      </c>
      <c r="D74" s="384"/>
      <c r="E74" s="371" t="s">
        <v>88</v>
      </c>
      <c r="F74" s="351"/>
      <c r="G74" s="351"/>
      <c r="H74" s="351"/>
      <c r="I74" s="351"/>
      <c r="J74" s="351"/>
      <c r="K74" s="351"/>
      <c r="L74" s="351"/>
      <c r="M74" s="351"/>
      <c r="N74" s="179"/>
      <c r="O74" s="211"/>
    </row>
    <row r="75" spans="2:15" ht="14.25" customHeight="1">
      <c r="B75" s="210"/>
      <c r="C75" s="383" t="s">
        <v>56</v>
      </c>
      <c r="D75" s="383"/>
      <c r="E75" s="371" t="s">
        <v>89</v>
      </c>
      <c r="F75" s="371"/>
      <c r="G75" s="371"/>
      <c r="H75" s="371"/>
      <c r="I75" s="371"/>
      <c r="J75" s="371"/>
      <c r="K75" s="371"/>
      <c r="L75" s="371"/>
      <c r="M75" s="371"/>
      <c r="N75" s="181"/>
      <c r="O75" s="211"/>
    </row>
    <row r="76" spans="2:15" ht="14.25">
      <c r="B76" s="210"/>
      <c r="C76" s="384" t="s">
        <v>57</v>
      </c>
      <c r="D76" s="384"/>
      <c r="E76" s="371"/>
      <c r="F76" s="351"/>
      <c r="G76" s="351"/>
      <c r="H76" s="351"/>
      <c r="I76" s="351"/>
      <c r="J76" s="351"/>
      <c r="K76" s="351"/>
      <c r="L76" s="351"/>
      <c r="M76" s="351"/>
      <c r="N76" s="179"/>
      <c r="O76" s="211"/>
    </row>
    <row r="77" spans="2:15" ht="15" customHeight="1">
      <c r="B77" s="210"/>
      <c r="C77" s="385" t="s">
        <v>26</v>
      </c>
      <c r="D77" s="385"/>
      <c r="E77" s="371" t="s">
        <v>90</v>
      </c>
      <c r="F77" s="351"/>
      <c r="G77" s="351"/>
      <c r="H77" s="351"/>
      <c r="I77" s="351"/>
      <c r="J77" s="351"/>
      <c r="K77" s="351"/>
      <c r="L77" s="351"/>
      <c r="M77" s="351"/>
      <c r="N77" s="179"/>
      <c r="O77" s="211"/>
    </row>
    <row r="78" spans="2:15" ht="14.25">
      <c r="B78" s="210"/>
      <c r="C78" s="267"/>
      <c r="D78" s="267"/>
      <c r="E78" s="270"/>
      <c r="F78" s="270"/>
      <c r="G78" s="244"/>
      <c r="H78" s="244"/>
      <c r="I78" s="244"/>
      <c r="J78" s="271"/>
      <c r="K78" s="271"/>
      <c r="L78" s="271"/>
      <c r="M78" s="271"/>
      <c r="N78" s="133"/>
      <c r="O78" s="211"/>
    </row>
    <row r="79" spans="2:15" ht="15.75" thickBot="1">
      <c r="B79" s="210"/>
      <c r="C79" s="272" t="s">
        <v>42</v>
      </c>
      <c r="D79" s="121"/>
      <c r="E79" s="121"/>
      <c r="F79" s="121"/>
      <c r="G79" s="119"/>
      <c r="H79" s="119"/>
      <c r="I79" s="119"/>
      <c r="J79" s="121"/>
      <c r="K79" s="121"/>
      <c r="L79" s="121"/>
      <c r="M79" s="121"/>
      <c r="N79" s="121"/>
      <c r="O79" s="211"/>
    </row>
    <row r="80" spans="2:15" ht="15" thickBot="1">
      <c r="B80" s="210"/>
      <c r="C80" s="243" t="s">
        <v>18</v>
      </c>
      <c r="D80" s="121"/>
      <c r="E80" s="156"/>
      <c r="F80" s="121"/>
      <c r="G80" s="243" t="s">
        <v>11</v>
      </c>
      <c r="H80" s="119"/>
      <c r="I80" s="159" t="s">
        <v>50</v>
      </c>
      <c r="J80" s="121"/>
      <c r="K80" s="121"/>
      <c r="L80" s="121"/>
      <c r="M80" s="121"/>
      <c r="N80" s="121"/>
      <c r="O80" s="211"/>
    </row>
    <row r="81" spans="2:15" ht="43.5" thickBot="1">
      <c r="B81" s="210"/>
      <c r="C81" s="357" t="s">
        <v>40</v>
      </c>
      <c r="D81" s="357"/>
      <c r="E81" s="358" t="s">
        <v>22</v>
      </c>
      <c r="F81" s="358"/>
      <c r="G81" s="261">
        <f>$G$57</f>
        <v>2015</v>
      </c>
      <c r="H81" s="262">
        <f>G81+1</f>
        <v>2016</v>
      </c>
      <c r="I81" s="262">
        <f>H81+1</f>
        <v>2017</v>
      </c>
      <c r="J81" s="262">
        <f>I81+1</f>
        <v>2018</v>
      </c>
      <c r="K81" s="262">
        <f>J81+1</f>
        <v>2019</v>
      </c>
      <c r="L81" s="262">
        <f>K81+1</f>
        <v>2020</v>
      </c>
      <c r="M81" s="263" t="s">
        <v>41</v>
      </c>
      <c r="N81" s="263" t="str">
        <f>CONCATENATE("Sum of Expenditures Prior to ",G$19)</f>
        <v>Sum of Expenditures Prior to 2015</v>
      </c>
      <c r="O81" s="211"/>
    </row>
    <row r="82" spans="2:15" ht="15" thickBot="1">
      <c r="B82" s="210"/>
      <c r="C82" s="273" t="s">
        <v>21</v>
      </c>
      <c r="D82" s="274"/>
      <c r="E82" s="153"/>
      <c r="F82" s="154"/>
      <c r="G82" s="155"/>
      <c r="H82" s="151"/>
      <c r="I82" s="152"/>
      <c r="J82" s="151"/>
      <c r="K82" s="151"/>
      <c r="L82" s="151"/>
      <c r="M82" s="151"/>
      <c r="N82" s="193"/>
      <c r="O82" s="211"/>
    </row>
    <row r="83" spans="2:15" ht="15" thickBot="1">
      <c r="B83" s="210"/>
      <c r="C83" s="273" t="s">
        <v>25</v>
      </c>
      <c r="D83" s="274"/>
      <c r="E83" s="153"/>
      <c r="F83" s="154"/>
      <c r="G83" s="155"/>
      <c r="H83" s="151"/>
      <c r="I83" s="152"/>
      <c r="J83" s="151"/>
      <c r="K83" s="151"/>
      <c r="L83" s="151"/>
      <c r="M83" s="151"/>
      <c r="N83" s="193"/>
      <c r="O83" s="211"/>
    </row>
    <row r="84" spans="2:15" ht="15" thickBot="1">
      <c r="B84" s="210"/>
      <c r="C84" s="273" t="s">
        <v>53</v>
      </c>
      <c r="D84" s="274"/>
      <c r="E84" s="153"/>
      <c r="F84" s="154"/>
      <c r="G84" s="155"/>
      <c r="H84" s="151"/>
      <c r="I84" s="152"/>
      <c r="J84" s="151"/>
      <c r="K84" s="151"/>
      <c r="L84" s="151"/>
      <c r="M84" s="151"/>
      <c r="N84" s="193"/>
      <c r="O84" s="211"/>
    </row>
    <row r="85" spans="2:15" ht="14.25" customHeight="1" thickBot="1">
      <c r="B85" s="210"/>
      <c r="C85" s="368" t="s">
        <v>55</v>
      </c>
      <c r="D85" s="369"/>
      <c r="E85" s="153"/>
      <c r="F85" s="154"/>
      <c r="G85" s="155"/>
      <c r="H85" s="151"/>
      <c r="I85" s="152"/>
      <c r="J85" s="151"/>
      <c r="K85" s="151"/>
      <c r="L85" s="151"/>
      <c r="M85" s="151"/>
      <c r="N85" s="193"/>
      <c r="O85" s="211"/>
    </row>
    <row r="86" spans="2:15" ht="15" customHeight="1" thickBot="1">
      <c r="B86" s="210"/>
      <c r="C86" s="372" t="s">
        <v>56</v>
      </c>
      <c r="D86" s="373"/>
      <c r="E86" s="153"/>
      <c r="F86" s="154"/>
      <c r="G86" s="155"/>
      <c r="H86" s="151"/>
      <c r="I86" s="152"/>
      <c r="J86" s="151"/>
      <c r="K86" s="151"/>
      <c r="L86" s="151"/>
      <c r="M86" s="151"/>
      <c r="N86" s="193"/>
      <c r="O86" s="211"/>
    </row>
    <row r="87" spans="2:15" ht="14.25" customHeight="1" thickBot="1">
      <c r="B87" s="210"/>
      <c r="C87" s="368" t="s">
        <v>57</v>
      </c>
      <c r="D87" s="369"/>
      <c r="E87" s="153"/>
      <c r="F87" s="154"/>
      <c r="G87" s="155"/>
      <c r="H87" s="151"/>
      <c r="I87" s="152"/>
      <c r="J87" s="151"/>
      <c r="K87" s="151"/>
      <c r="L87" s="151"/>
      <c r="M87" s="151"/>
      <c r="N87" s="193"/>
      <c r="O87" s="211"/>
    </row>
    <row r="88" spans="2:15" ht="15" thickBot="1">
      <c r="B88" s="210"/>
      <c r="C88" s="374" t="s">
        <v>26</v>
      </c>
      <c r="D88" s="375"/>
      <c r="E88" s="153"/>
      <c r="F88" s="154"/>
      <c r="G88" s="155"/>
      <c r="H88" s="151"/>
      <c r="I88" s="152"/>
      <c r="J88" s="151"/>
      <c r="K88" s="151"/>
      <c r="L88" s="151"/>
      <c r="M88" s="151"/>
      <c r="N88" s="193"/>
      <c r="O88" s="211"/>
    </row>
    <row r="89" spans="2:15" ht="14.25">
      <c r="B89" s="210"/>
      <c r="C89" s="119"/>
      <c r="D89" s="119"/>
      <c r="E89" s="119"/>
      <c r="F89" s="119"/>
      <c r="G89" s="119"/>
      <c r="H89" s="119"/>
      <c r="I89" s="119"/>
      <c r="J89" s="121"/>
      <c r="K89" s="121"/>
      <c r="L89" s="121"/>
      <c r="M89" s="121"/>
      <c r="N89" s="121"/>
      <c r="O89" s="211"/>
    </row>
    <row r="90" spans="2:15" ht="15.75" thickBot="1">
      <c r="B90" s="210"/>
      <c r="C90" s="272" t="s">
        <v>45</v>
      </c>
      <c r="D90" s="259"/>
      <c r="E90" s="121"/>
      <c r="F90" s="121"/>
      <c r="G90" s="119"/>
      <c r="H90" s="119"/>
      <c r="I90" s="119"/>
      <c r="J90" s="121"/>
      <c r="K90" s="121"/>
      <c r="L90" s="121"/>
      <c r="M90" s="121"/>
      <c r="N90" s="121"/>
      <c r="O90" s="211"/>
    </row>
    <row r="91" spans="2:15" ht="15" thickBot="1">
      <c r="B91" s="210"/>
      <c r="C91" s="243" t="s">
        <v>18</v>
      </c>
      <c r="D91" s="259"/>
      <c r="E91" s="156"/>
      <c r="F91" s="121"/>
      <c r="G91" s="243" t="s">
        <v>11</v>
      </c>
      <c r="H91" s="119"/>
      <c r="I91" s="160" t="s">
        <v>50</v>
      </c>
      <c r="J91" s="121"/>
      <c r="K91" s="121"/>
      <c r="L91" s="121"/>
      <c r="M91" s="121"/>
      <c r="N91" s="121"/>
      <c r="O91" s="211"/>
    </row>
    <row r="92" spans="2:15" ht="43.5" thickBot="1">
      <c r="B92" s="210"/>
      <c r="C92" s="357" t="s">
        <v>40</v>
      </c>
      <c r="D92" s="357"/>
      <c r="E92" s="358" t="s">
        <v>22</v>
      </c>
      <c r="F92" s="358"/>
      <c r="G92" s="261">
        <f>$G$57</f>
        <v>2015</v>
      </c>
      <c r="H92" s="262">
        <f>G92+1</f>
        <v>2016</v>
      </c>
      <c r="I92" s="262">
        <f>H92+1</f>
        <v>2017</v>
      </c>
      <c r="J92" s="262">
        <f>I92+1</f>
        <v>2018</v>
      </c>
      <c r="K92" s="262">
        <f>J92+1</f>
        <v>2019</v>
      </c>
      <c r="L92" s="262">
        <f>K92+1</f>
        <v>2020</v>
      </c>
      <c r="M92" s="263" t="s">
        <v>41</v>
      </c>
      <c r="N92" s="263" t="str">
        <f>CONCATENATE("Sum of Expenditures Prior to ",G$19)</f>
        <v>Sum of Expenditures Prior to 2015</v>
      </c>
      <c r="O92" s="211"/>
    </row>
    <row r="93" spans="2:15" ht="15" thickBot="1">
      <c r="B93" s="210"/>
      <c r="C93" s="273" t="s">
        <v>21</v>
      </c>
      <c r="D93" s="274"/>
      <c r="E93" s="153"/>
      <c r="F93" s="154"/>
      <c r="G93" s="155"/>
      <c r="H93" s="151"/>
      <c r="I93" s="152"/>
      <c r="J93" s="151"/>
      <c r="K93" s="151"/>
      <c r="L93" s="151"/>
      <c r="M93" s="151"/>
      <c r="N93" s="193"/>
      <c r="O93" s="211"/>
    </row>
    <row r="94" spans="2:15" ht="15" thickBot="1">
      <c r="B94" s="210"/>
      <c r="C94" s="273" t="s">
        <v>25</v>
      </c>
      <c r="D94" s="274"/>
      <c r="E94" s="153"/>
      <c r="F94" s="154"/>
      <c r="G94" s="155"/>
      <c r="H94" s="151"/>
      <c r="I94" s="152"/>
      <c r="J94" s="151"/>
      <c r="K94" s="151"/>
      <c r="L94" s="151"/>
      <c r="M94" s="151"/>
      <c r="N94" s="193"/>
      <c r="O94" s="211"/>
    </row>
    <row r="95" spans="2:15" ht="15" thickBot="1">
      <c r="B95" s="210"/>
      <c r="C95" s="273" t="s">
        <v>53</v>
      </c>
      <c r="D95" s="274"/>
      <c r="E95" s="153"/>
      <c r="F95" s="154"/>
      <c r="G95" s="155"/>
      <c r="H95" s="151"/>
      <c r="I95" s="152"/>
      <c r="J95" s="151"/>
      <c r="K95" s="151"/>
      <c r="L95" s="151"/>
      <c r="M95" s="151"/>
      <c r="N95" s="193"/>
      <c r="O95" s="211"/>
    </row>
    <row r="96" spans="2:15" ht="15" thickBot="1">
      <c r="B96" s="210"/>
      <c r="C96" s="368" t="s">
        <v>55</v>
      </c>
      <c r="D96" s="369"/>
      <c r="E96" s="153"/>
      <c r="F96" s="154"/>
      <c r="G96" s="155"/>
      <c r="H96" s="151"/>
      <c r="I96" s="152"/>
      <c r="J96" s="151"/>
      <c r="K96" s="151"/>
      <c r="L96" s="151"/>
      <c r="M96" s="151"/>
      <c r="N96" s="193"/>
      <c r="O96" s="211"/>
    </row>
    <row r="97" spans="2:15" ht="15" thickBot="1">
      <c r="B97" s="210"/>
      <c r="C97" s="372" t="s">
        <v>56</v>
      </c>
      <c r="D97" s="373"/>
      <c r="E97" s="153"/>
      <c r="F97" s="154"/>
      <c r="G97" s="155"/>
      <c r="H97" s="151"/>
      <c r="I97" s="152"/>
      <c r="J97" s="151"/>
      <c r="K97" s="151"/>
      <c r="L97" s="151"/>
      <c r="M97" s="151"/>
      <c r="N97" s="193"/>
      <c r="O97" s="211"/>
    </row>
    <row r="98" spans="2:15" ht="15" thickBot="1">
      <c r="B98" s="210"/>
      <c r="C98" s="368" t="s">
        <v>57</v>
      </c>
      <c r="D98" s="369"/>
      <c r="E98" s="153"/>
      <c r="F98" s="154"/>
      <c r="G98" s="155"/>
      <c r="H98" s="151"/>
      <c r="I98" s="152"/>
      <c r="J98" s="151"/>
      <c r="K98" s="151"/>
      <c r="L98" s="151"/>
      <c r="M98" s="151"/>
      <c r="N98" s="193"/>
      <c r="O98" s="211"/>
    </row>
    <row r="99" spans="2:15" ht="15" thickBot="1">
      <c r="B99" s="210"/>
      <c r="C99" s="374" t="s">
        <v>26</v>
      </c>
      <c r="D99" s="375"/>
      <c r="E99" s="153"/>
      <c r="F99" s="154"/>
      <c r="G99" s="155"/>
      <c r="H99" s="151"/>
      <c r="I99" s="152"/>
      <c r="J99" s="151"/>
      <c r="K99" s="151"/>
      <c r="L99" s="151"/>
      <c r="M99" s="151"/>
      <c r="N99" s="193"/>
      <c r="O99" s="211"/>
    </row>
    <row r="100" spans="2:15" ht="14.25" hidden="1">
      <c r="B100" s="210"/>
      <c r="C100" s="119"/>
      <c r="D100" s="119"/>
      <c r="E100" s="119"/>
      <c r="F100" s="119"/>
      <c r="G100" s="119"/>
      <c r="H100" s="119"/>
      <c r="I100" s="119"/>
      <c r="J100" s="121"/>
      <c r="K100" s="121"/>
      <c r="L100" s="121"/>
      <c r="M100" s="121"/>
      <c r="N100" s="121"/>
      <c r="O100" s="211"/>
    </row>
    <row r="101" spans="2:15" ht="15.75" hidden="1" thickBot="1">
      <c r="B101" s="210"/>
      <c r="C101" s="272" t="s">
        <v>46</v>
      </c>
      <c r="D101" s="259"/>
      <c r="E101" s="121"/>
      <c r="F101" s="121"/>
      <c r="G101" s="119"/>
      <c r="H101" s="119"/>
      <c r="I101" s="119"/>
      <c r="J101" s="121"/>
      <c r="K101" s="121"/>
      <c r="L101" s="121"/>
      <c r="M101" s="121"/>
      <c r="N101" s="121"/>
      <c r="O101" s="211"/>
    </row>
    <row r="102" spans="2:15" ht="15" hidden="1" thickBot="1">
      <c r="B102" s="210"/>
      <c r="C102" s="243" t="s">
        <v>18</v>
      </c>
      <c r="D102" s="259"/>
      <c r="E102" s="156"/>
      <c r="F102" s="121"/>
      <c r="G102" s="243" t="s">
        <v>11</v>
      </c>
      <c r="H102" s="119"/>
      <c r="I102" s="160" t="s">
        <v>50</v>
      </c>
      <c r="J102" s="121"/>
      <c r="K102" s="121"/>
      <c r="L102" s="121"/>
      <c r="M102" s="121"/>
      <c r="N102" s="121"/>
      <c r="O102" s="211"/>
    </row>
    <row r="103" spans="2:15" ht="43.5" hidden="1" thickBot="1">
      <c r="B103" s="210"/>
      <c r="C103" s="357" t="s">
        <v>40</v>
      </c>
      <c r="D103" s="357"/>
      <c r="E103" s="358" t="s">
        <v>22</v>
      </c>
      <c r="F103" s="358"/>
      <c r="G103" s="261">
        <f>$G$57</f>
        <v>2015</v>
      </c>
      <c r="H103" s="262">
        <f>G103+1</f>
        <v>2016</v>
      </c>
      <c r="I103" s="262">
        <f>H103+1</f>
        <v>2017</v>
      </c>
      <c r="J103" s="262">
        <f>I103+1</f>
        <v>2018</v>
      </c>
      <c r="K103" s="262"/>
      <c r="L103" s="262"/>
      <c r="M103" s="263" t="s">
        <v>41</v>
      </c>
      <c r="N103" s="263" t="str">
        <f>CONCATENATE("Sum of Expenditures Prior to ",G$19)</f>
        <v>Sum of Expenditures Prior to 2015</v>
      </c>
      <c r="O103" s="211"/>
    </row>
    <row r="104" spans="2:15" ht="15" hidden="1" thickBot="1">
      <c r="B104" s="210"/>
      <c r="C104" s="273" t="s">
        <v>21</v>
      </c>
      <c r="D104" s="274"/>
      <c r="E104" s="153"/>
      <c r="F104" s="154"/>
      <c r="G104" s="155"/>
      <c r="H104" s="151"/>
      <c r="I104" s="152"/>
      <c r="J104" s="151"/>
      <c r="K104" s="151"/>
      <c r="L104" s="151"/>
      <c r="M104" s="151"/>
      <c r="N104" s="193"/>
      <c r="O104" s="211"/>
    </row>
    <row r="105" spans="2:15" ht="15" hidden="1" thickBot="1">
      <c r="B105" s="210"/>
      <c r="C105" s="273" t="s">
        <v>25</v>
      </c>
      <c r="D105" s="274"/>
      <c r="E105" s="153"/>
      <c r="F105" s="154"/>
      <c r="G105" s="155"/>
      <c r="H105" s="151"/>
      <c r="I105" s="152"/>
      <c r="J105" s="151"/>
      <c r="K105" s="151"/>
      <c r="L105" s="151"/>
      <c r="M105" s="151"/>
      <c r="N105" s="193"/>
      <c r="O105" s="211"/>
    </row>
    <row r="106" spans="2:15" ht="15" hidden="1" thickBot="1">
      <c r="B106" s="210"/>
      <c r="C106" s="273" t="s">
        <v>53</v>
      </c>
      <c r="D106" s="274"/>
      <c r="E106" s="153"/>
      <c r="F106" s="154"/>
      <c r="G106" s="155"/>
      <c r="H106" s="151"/>
      <c r="I106" s="152"/>
      <c r="J106" s="151"/>
      <c r="K106" s="151"/>
      <c r="L106" s="151"/>
      <c r="M106" s="151"/>
      <c r="N106" s="193"/>
      <c r="O106" s="211"/>
    </row>
    <row r="107" spans="2:15" ht="15" hidden="1" thickBot="1">
      <c r="B107" s="210"/>
      <c r="C107" s="368" t="s">
        <v>55</v>
      </c>
      <c r="D107" s="369"/>
      <c r="E107" s="153"/>
      <c r="F107" s="154"/>
      <c r="G107" s="155"/>
      <c r="H107" s="151"/>
      <c r="I107" s="152"/>
      <c r="J107" s="151"/>
      <c r="K107" s="151"/>
      <c r="L107" s="151"/>
      <c r="M107" s="151"/>
      <c r="N107" s="193"/>
      <c r="O107" s="211"/>
    </row>
    <row r="108" spans="2:15" ht="15" hidden="1" thickBot="1">
      <c r="B108" s="210"/>
      <c r="C108" s="372" t="s">
        <v>56</v>
      </c>
      <c r="D108" s="373"/>
      <c r="E108" s="153"/>
      <c r="F108" s="154"/>
      <c r="G108" s="155"/>
      <c r="H108" s="151"/>
      <c r="I108" s="152"/>
      <c r="J108" s="151"/>
      <c r="K108" s="151"/>
      <c r="L108" s="151"/>
      <c r="M108" s="151"/>
      <c r="N108" s="193"/>
      <c r="O108" s="211"/>
    </row>
    <row r="109" spans="2:15" ht="15" hidden="1" thickBot="1">
      <c r="B109" s="210"/>
      <c r="C109" s="368" t="s">
        <v>57</v>
      </c>
      <c r="D109" s="369"/>
      <c r="E109" s="153"/>
      <c r="F109" s="154"/>
      <c r="G109" s="155"/>
      <c r="H109" s="151"/>
      <c r="I109" s="152"/>
      <c r="J109" s="151"/>
      <c r="K109" s="151"/>
      <c r="L109" s="151"/>
      <c r="M109" s="151"/>
      <c r="N109" s="193"/>
      <c r="O109" s="211"/>
    </row>
    <row r="110" spans="2:15" ht="15" hidden="1" thickBot="1">
      <c r="B110" s="210"/>
      <c r="C110" s="374" t="s">
        <v>26</v>
      </c>
      <c r="D110" s="375"/>
      <c r="E110" s="153"/>
      <c r="F110" s="154"/>
      <c r="G110" s="155"/>
      <c r="H110" s="151"/>
      <c r="I110" s="152"/>
      <c r="J110" s="151"/>
      <c r="K110" s="151"/>
      <c r="L110" s="151"/>
      <c r="M110" s="151"/>
      <c r="N110" s="193"/>
      <c r="O110" s="211"/>
    </row>
    <row r="111" spans="2:15" ht="14.25" hidden="1">
      <c r="B111" s="210"/>
      <c r="C111" s="119"/>
      <c r="D111" s="119"/>
      <c r="E111" s="119"/>
      <c r="F111" s="119"/>
      <c r="G111" s="119"/>
      <c r="H111" s="119"/>
      <c r="I111" s="119"/>
      <c r="J111" s="121"/>
      <c r="K111" s="121"/>
      <c r="L111" s="121"/>
      <c r="M111" s="121"/>
      <c r="N111" s="121"/>
      <c r="O111" s="211"/>
    </row>
    <row r="112" spans="2:15" ht="13.5" hidden="1" thickBot="1">
      <c r="B112" s="210"/>
      <c r="C112" s="275" t="s">
        <v>47</v>
      </c>
      <c r="D112" s="235"/>
      <c r="E112" s="116"/>
      <c r="F112" s="116"/>
      <c r="G112" s="125"/>
      <c r="H112" s="125"/>
      <c r="I112" s="125"/>
      <c r="J112" s="116"/>
      <c r="K112" s="116"/>
      <c r="L112" s="116"/>
      <c r="M112" s="116"/>
      <c r="N112" s="116"/>
      <c r="O112" s="211"/>
    </row>
    <row r="113" spans="2:15" ht="15" hidden="1" thickBot="1">
      <c r="B113" s="210"/>
      <c r="C113" s="276" t="s">
        <v>18</v>
      </c>
      <c r="D113" s="235"/>
      <c r="E113" s="172"/>
      <c r="F113" s="116"/>
      <c r="G113" s="243" t="s">
        <v>11</v>
      </c>
      <c r="H113" s="125"/>
      <c r="I113" s="173" t="s">
        <v>50</v>
      </c>
      <c r="J113" s="116"/>
      <c r="K113" s="116"/>
      <c r="L113" s="116"/>
      <c r="M113" s="116"/>
      <c r="N113" s="116"/>
      <c r="O113" s="211"/>
    </row>
    <row r="114" spans="2:15" ht="43.5" hidden="1" thickBot="1">
      <c r="B114" s="210"/>
      <c r="C114" s="357" t="s">
        <v>40</v>
      </c>
      <c r="D114" s="357"/>
      <c r="E114" s="358" t="s">
        <v>22</v>
      </c>
      <c r="F114" s="358"/>
      <c r="G114" s="280">
        <f>$G$57</f>
        <v>2015</v>
      </c>
      <c r="H114" s="281">
        <f>G114+1</f>
        <v>2016</v>
      </c>
      <c r="I114" s="281">
        <f>H114+1</f>
        <v>2017</v>
      </c>
      <c r="J114" s="281">
        <f>I114+1</f>
        <v>2018</v>
      </c>
      <c r="K114" s="281"/>
      <c r="L114" s="281"/>
      <c r="M114" s="282" t="s">
        <v>41</v>
      </c>
      <c r="N114" s="263" t="str">
        <f>CONCATENATE("Sum of Expenditures Prior to ",G$19)</f>
        <v>Sum of Expenditures Prior to 2015</v>
      </c>
      <c r="O114" s="211"/>
    </row>
    <row r="115" spans="2:15" ht="15" hidden="1" thickBot="1">
      <c r="B115" s="210"/>
      <c r="C115" s="277" t="s">
        <v>21</v>
      </c>
      <c r="D115" s="278"/>
      <c r="E115" s="170"/>
      <c r="F115" s="171"/>
      <c r="G115" s="155"/>
      <c r="H115" s="151"/>
      <c r="I115" s="152"/>
      <c r="J115" s="151"/>
      <c r="K115" s="151"/>
      <c r="L115" s="151"/>
      <c r="M115" s="151"/>
      <c r="N115" s="193"/>
      <c r="O115" s="211"/>
    </row>
    <row r="116" spans="2:15" ht="15" hidden="1" thickBot="1">
      <c r="B116" s="210"/>
      <c r="C116" s="277" t="s">
        <v>25</v>
      </c>
      <c r="D116" s="278"/>
      <c r="E116" s="170"/>
      <c r="F116" s="171"/>
      <c r="G116" s="155"/>
      <c r="H116" s="151"/>
      <c r="I116" s="152"/>
      <c r="J116" s="151"/>
      <c r="K116" s="151"/>
      <c r="L116" s="151"/>
      <c r="M116" s="151"/>
      <c r="N116" s="193"/>
      <c r="O116" s="211"/>
    </row>
    <row r="117" spans="2:15" ht="15" hidden="1" thickBot="1">
      <c r="B117" s="210"/>
      <c r="C117" s="277" t="s">
        <v>53</v>
      </c>
      <c r="D117" s="278"/>
      <c r="E117" s="170"/>
      <c r="F117" s="171"/>
      <c r="G117" s="155"/>
      <c r="H117" s="151"/>
      <c r="I117" s="152"/>
      <c r="J117" s="151"/>
      <c r="K117" s="151"/>
      <c r="L117" s="151"/>
      <c r="M117" s="151"/>
      <c r="N117" s="193"/>
      <c r="O117" s="211"/>
    </row>
    <row r="118" spans="2:15" ht="15" hidden="1" thickBot="1">
      <c r="B118" s="210"/>
      <c r="C118" s="359" t="s">
        <v>55</v>
      </c>
      <c r="D118" s="360"/>
      <c r="E118" s="170"/>
      <c r="F118" s="171"/>
      <c r="G118" s="155"/>
      <c r="H118" s="151"/>
      <c r="I118" s="152"/>
      <c r="J118" s="151"/>
      <c r="K118" s="151"/>
      <c r="L118" s="151"/>
      <c r="M118" s="151"/>
      <c r="N118" s="193"/>
      <c r="O118" s="211"/>
    </row>
    <row r="119" spans="2:15" ht="15" hidden="1" thickBot="1">
      <c r="B119" s="210"/>
      <c r="C119" s="361" t="s">
        <v>56</v>
      </c>
      <c r="D119" s="362"/>
      <c r="E119" s="170"/>
      <c r="F119" s="171"/>
      <c r="G119" s="155"/>
      <c r="H119" s="151"/>
      <c r="I119" s="152"/>
      <c r="J119" s="151"/>
      <c r="K119" s="151"/>
      <c r="L119" s="151"/>
      <c r="M119" s="151"/>
      <c r="N119" s="193"/>
      <c r="O119" s="211"/>
    </row>
    <row r="120" spans="2:15" ht="15" hidden="1" thickBot="1">
      <c r="B120" s="210"/>
      <c r="C120" s="359" t="s">
        <v>57</v>
      </c>
      <c r="D120" s="360"/>
      <c r="E120" s="170"/>
      <c r="F120" s="171"/>
      <c r="G120" s="155"/>
      <c r="H120" s="151"/>
      <c r="I120" s="152"/>
      <c r="J120" s="151"/>
      <c r="K120" s="151"/>
      <c r="L120" s="151"/>
      <c r="M120" s="151"/>
      <c r="N120" s="193"/>
      <c r="O120" s="211"/>
    </row>
    <row r="121" spans="2:15" ht="15" hidden="1" thickBot="1">
      <c r="B121" s="210"/>
      <c r="C121" s="363" t="s">
        <v>26</v>
      </c>
      <c r="D121" s="364"/>
      <c r="E121" s="170"/>
      <c r="F121" s="171"/>
      <c r="G121" s="155"/>
      <c r="H121" s="151"/>
      <c r="I121" s="152"/>
      <c r="J121" s="151"/>
      <c r="K121" s="151"/>
      <c r="L121" s="151"/>
      <c r="M121" s="151"/>
      <c r="N121" s="193"/>
      <c r="O121" s="211"/>
    </row>
    <row r="122" spans="2:15" ht="13.5" hidden="1">
      <c r="B122" s="210"/>
      <c r="C122" s="279"/>
      <c r="D122" s="279"/>
      <c r="E122" s="116"/>
      <c r="F122" s="116"/>
      <c r="G122" s="125"/>
      <c r="H122" s="125"/>
      <c r="I122" s="125"/>
      <c r="J122" s="116"/>
      <c r="K122" s="116"/>
      <c r="L122" s="116"/>
      <c r="M122" s="116"/>
      <c r="N122" s="116"/>
      <c r="O122" s="211"/>
    </row>
    <row r="123" spans="2:15" ht="13.5" hidden="1" thickBot="1">
      <c r="B123" s="210"/>
      <c r="C123" s="275" t="s">
        <v>58</v>
      </c>
      <c r="D123" s="235"/>
      <c r="E123" s="116"/>
      <c r="F123" s="116"/>
      <c r="G123" s="125"/>
      <c r="H123" s="125"/>
      <c r="I123" s="125"/>
      <c r="J123" s="116"/>
      <c r="K123" s="116"/>
      <c r="L123" s="116"/>
      <c r="M123" s="116"/>
      <c r="N123" s="116"/>
      <c r="O123" s="211"/>
    </row>
    <row r="124" spans="2:15" ht="15" hidden="1" thickBot="1">
      <c r="B124" s="210"/>
      <c r="C124" s="276" t="s">
        <v>18</v>
      </c>
      <c r="D124" s="235"/>
      <c r="E124" s="172"/>
      <c r="F124" s="116"/>
      <c r="G124" s="243" t="s">
        <v>11</v>
      </c>
      <c r="H124" s="125"/>
      <c r="I124" s="173" t="s">
        <v>50</v>
      </c>
      <c r="J124" s="116"/>
      <c r="K124" s="116"/>
      <c r="L124" s="116"/>
      <c r="M124" s="116"/>
      <c r="N124" s="116"/>
      <c r="O124" s="211"/>
    </row>
    <row r="125" spans="2:15" ht="43.5" hidden="1" thickBot="1">
      <c r="B125" s="210"/>
      <c r="C125" s="357" t="s">
        <v>40</v>
      </c>
      <c r="D125" s="357"/>
      <c r="E125" s="358" t="s">
        <v>22</v>
      </c>
      <c r="F125" s="358"/>
      <c r="G125" s="280">
        <f>$G$57</f>
        <v>2015</v>
      </c>
      <c r="H125" s="281">
        <f>G125+1</f>
        <v>2016</v>
      </c>
      <c r="I125" s="281">
        <f>H125+1</f>
        <v>2017</v>
      </c>
      <c r="J125" s="281">
        <f>I125+1</f>
        <v>2018</v>
      </c>
      <c r="K125" s="281"/>
      <c r="L125" s="281"/>
      <c r="M125" s="282" t="s">
        <v>41</v>
      </c>
      <c r="N125" s="263" t="str">
        <f>CONCATENATE("Sum of Expenditures Prior to ",G$19)</f>
        <v>Sum of Expenditures Prior to 2015</v>
      </c>
      <c r="O125" s="211"/>
    </row>
    <row r="126" spans="2:15" ht="15" hidden="1" thickBot="1">
      <c r="B126" s="210"/>
      <c r="C126" s="277" t="s">
        <v>21</v>
      </c>
      <c r="D126" s="278"/>
      <c r="E126" s="170"/>
      <c r="F126" s="171"/>
      <c r="G126" s="155"/>
      <c r="H126" s="151"/>
      <c r="I126" s="152"/>
      <c r="J126" s="151"/>
      <c r="K126" s="151"/>
      <c r="L126" s="151"/>
      <c r="M126" s="151"/>
      <c r="N126" s="193"/>
      <c r="O126" s="211"/>
    </row>
    <row r="127" spans="2:15" ht="15" hidden="1" thickBot="1">
      <c r="B127" s="210"/>
      <c r="C127" s="277" t="s">
        <v>25</v>
      </c>
      <c r="D127" s="278"/>
      <c r="E127" s="170"/>
      <c r="F127" s="171"/>
      <c r="G127" s="155"/>
      <c r="H127" s="151"/>
      <c r="I127" s="152"/>
      <c r="J127" s="151"/>
      <c r="K127" s="151"/>
      <c r="L127" s="151"/>
      <c r="M127" s="151"/>
      <c r="N127" s="193"/>
      <c r="O127" s="211"/>
    </row>
    <row r="128" spans="2:15" ht="15" hidden="1" thickBot="1">
      <c r="B128" s="210"/>
      <c r="C128" s="277" t="s">
        <v>53</v>
      </c>
      <c r="D128" s="278"/>
      <c r="E128" s="170"/>
      <c r="F128" s="171"/>
      <c r="G128" s="155"/>
      <c r="H128" s="151"/>
      <c r="I128" s="152"/>
      <c r="J128" s="151"/>
      <c r="K128" s="151"/>
      <c r="L128" s="151"/>
      <c r="M128" s="151"/>
      <c r="N128" s="193"/>
      <c r="O128" s="211"/>
    </row>
    <row r="129" spans="2:15" ht="15" hidden="1" thickBot="1">
      <c r="B129" s="210"/>
      <c r="C129" s="359" t="s">
        <v>55</v>
      </c>
      <c r="D129" s="360"/>
      <c r="E129" s="170"/>
      <c r="F129" s="171"/>
      <c r="G129" s="155"/>
      <c r="H129" s="151"/>
      <c r="I129" s="152"/>
      <c r="J129" s="151"/>
      <c r="K129" s="151"/>
      <c r="L129" s="151"/>
      <c r="M129" s="151"/>
      <c r="N129" s="193"/>
      <c r="O129" s="211"/>
    </row>
    <row r="130" spans="2:15" ht="15" hidden="1" thickBot="1">
      <c r="B130" s="210"/>
      <c r="C130" s="361" t="s">
        <v>56</v>
      </c>
      <c r="D130" s="362"/>
      <c r="E130" s="170"/>
      <c r="F130" s="171"/>
      <c r="G130" s="155"/>
      <c r="H130" s="151"/>
      <c r="I130" s="152"/>
      <c r="J130" s="151"/>
      <c r="K130" s="151"/>
      <c r="L130" s="151"/>
      <c r="M130" s="151"/>
      <c r="N130" s="193"/>
      <c r="O130" s="211"/>
    </row>
    <row r="131" spans="2:15" ht="15" hidden="1" thickBot="1">
      <c r="B131" s="210"/>
      <c r="C131" s="359" t="s">
        <v>57</v>
      </c>
      <c r="D131" s="360"/>
      <c r="E131" s="170"/>
      <c r="F131" s="171"/>
      <c r="G131" s="155"/>
      <c r="H131" s="151"/>
      <c r="I131" s="152"/>
      <c r="J131" s="151"/>
      <c r="K131" s="151"/>
      <c r="L131" s="151"/>
      <c r="M131" s="151"/>
      <c r="N131" s="193"/>
      <c r="O131" s="211"/>
    </row>
    <row r="132" spans="2:15" ht="15" hidden="1" thickBot="1">
      <c r="B132" s="210"/>
      <c r="C132" s="363" t="s">
        <v>26</v>
      </c>
      <c r="D132" s="364"/>
      <c r="E132" s="170"/>
      <c r="F132" s="171"/>
      <c r="G132" s="155"/>
      <c r="H132" s="151"/>
      <c r="I132" s="152"/>
      <c r="J132" s="151"/>
      <c r="K132" s="151"/>
      <c r="L132" s="151"/>
      <c r="M132" s="151"/>
      <c r="N132" s="193"/>
      <c r="O132" s="211"/>
    </row>
    <row r="133" spans="2:15" ht="13.5" hidden="1">
      <c r="B133" s="210"/>
      <c r="C133" s="279"/>
      <c r="D133" s="279"/>
      <c r="E133" s="116"/>
      <c r="F133" s="116"/>
      <c r="G133" s="125"/>
      <c r="H133" s="125"/>
      <c r="I133" s="125"/>
      <c r="J133" s="116"/>
      <c r="K133" s="116"/>
      <c r="L133" s="116"/>
      <c r="M133" s="116"/>
      <c r="N133" s="116"/>
      <c r="O133" s="211"/>
    </row>
    <row r="134" spans="2:15" ht="13.5" hidden="1" thickBot="1">
      <c r="B134" s="210"/>
      <c r="C134" s="275" t="s">
        <v>59</v>
      </c>
      <c r="D134" s="235"/>
      <c r="E134" s="116"/>
      <c r="F134" s="116"/>
      <c r="G134" s="125"/>
      <c r="H134" s="125"/>
      <c r="I134" s="125"/>
      <c r="J134" s="116"/>
      <c r="K134" s="116"/>
      <c r="L134" s="116"/>
      <c r="M134" s="116"/>
      <c r="N134" s="116"/>
      <c r="O134" s="211"/>
    </row>
    <row r="135" spans="2:15" ht="15" hidden="1" thickBot="1">
      <c r="B135" s="210"/>
      <c r="C135" s="276" t="s">
        <v>18</v>
      </c>
      <c r="D135" s="235"/>
      <c r="E135" s="172"/>
      <c r="F135" s="116"/>
      <c r="G135" s="243" t="s">
        <v>11</v>
      </c>
      <c r="H135" s="125"/>
      <c r="I135" s="173" t="s">
        <v>50</v>
      </c>
      <c r="J135" s="116"/>
      <c r="K135" s="116"/>
      <c r="L135" s="116"/>
      <c r="M135" s="116"/>
      <c r="N135" s="116"/>
      <c r="O135" s="211"/>
    </row>
    <row r="136" spans="2:15" ht="43.5" hidden="1" thickBot="1">
      <c r="B136" s="210"/>
      <c r="C136" s="357" t="s">
        <v>40</v>
      </c>
      <c r="D136" s="357"/>
      <c r="E136" s="358" t="s">
        <v>22</v>
      </c>
      <c r="F136" s="358"/>
      <c r="G136" s="280">
        <f>$G$57</f>
        <v>2015</v>
      </c>
      <c r="H136" s="281">
        <f>G136+1</f>
        <v>2016</v>
      </c>
      <c r="I136" s="281">
        <f>H136+1</f>
        <v>2017</v>
      </c>
      <c r="J136" s="281">
        <f>I136+1</f>
        <v>2018</v>
      </c>
      <c r="K136" s="281"/>
      <c r="L136" s="281"/>
      <c r="M136" s="282" t="s">
        <v>41</v>
      </c>
      <c r="N136" s="263" t="str">
        <f>CONCATENATE("Sum of Expenditures Prior to ",G$19)</f>
        <v>Sum of Expenditures Prior to 2015</v>
      </c>
      <c r="O136" s="211"/>
    </row>
    <row r="137" spans="2:15" ht="15" hidden="1" thickBot="1">
      <c r="B137" s="210"/>
      <c r="C137" s="277" t="s">
        <v>21</v>
      </c>
      <c r="D137" s="278"/>
      <c r="E137" s="170"/>
      <c r="F137" s="171"/>
      <c r="G137" s="155"/>
      <c r="H137" s="151"/>
      <c r="I137" s="152"/>
      <c r="J137" s="151"/>
      <c r="K137" s="151"/>
      <c r="L137" s="151"/>
      <c r="M137" s="151"/>
      <c r="N137" s="193"/>
      <c r="O137" s="211"/>
    </row>
    <row r="138" spans="2:15" ht="15" hidden="1" thickBot="1">
      <c r="B138" s="210"/>
      <c r="C138" s="277" t="s">
        <v>25</v>
      </c>
      <c r="D138" s="278"/>
      <c r="E138" s="170"/>
      <c r="F138" s="171"/>
      <c r="G138" s="155"/>
      <c r="H138" s="151"/>
      <c r="I138" s="152"/>
      <c r="J138" s="151"/>
      <c r="K138" s="151"/>
      <c r="L138" s="151"/>
      <c r="M138" s="151"/>
      <c r="N138" s="193"/>
      <c r="O138" s="211"/>
    </row>
    <row r="139" spans="2:15" ht="15" hidden="1" thickBot="1">
      <c r="B139" s="210"/>
      <c r="C139" s="277" t="s">
        <v>53</v>
      </c>
      <c r="D139" s="278"/>
      <c r="E139" s="170"/>
      <c r="F139" s="171"/>
      <c r="G139" s="155"/>
      <c r="H139" s="151"/>
      <c r="I139" s="152"/>
      <c r="J139" s="151"/>
      <c r="K139" s="151"/>
      <c r="L139" s="151"/>
      <c r="M139" s="151"/>
      <c r="N139" s="193"/>
      <c r="O139" s="211"/>
    </row>
    <row r="140" spans="2:15" ht="15" hidden="1" thickBot="1">
      <c r="B140" s="210"/>
      <c r="C140" s="359" t="s">
        <v>55</v>
      </c>
      <c r="D140" s="360"/>
      <c r="E140" s="170"/>
      <c r="F140" s="171"/>
      <c r="G140" s="155"/>
      <c r="H140" s="151"/>
      <c r="I140" s="152"/>
      <c r="J140" s="151"/>
      <c r="K140" s="151"/>
      <c r="L140" s="151"/>
      <c r="M140" s="151"/>
      <c r="N140" s="193"/>
      <c r="O140" s="211"/>
    </row>
    <row r="141" spans="2:15" ht="15" hidden="1" thickBot="1">
      <c r="B141" s="210"/>
      <c r="C141" s="361" t="s">
        <v>56</v>
      </c>
      <c r="D141" s="362"/>
      <c r="E141" s="170"/>
      <c r="F141" s="171"/>
      <c r="G141" s="155"/>
      <c r="H141" s="151"/>
      <c r="I141" s="152"/>
      <c r="J141" s="151"/>
      <c r="K141" s="151"/>
      <c r="L141" s="151"/>
      <c r="M141" s="151"/>
      <c r="N141" s="193"/>
      <c r="O141" s="211"/>
    </row>
    <row r="142" spans="2:15" ht="15" hidden="1" thickBot="1">
      <c r="B142" s="210"/>
      <c r="C142" s="359" t="s">
        <v>57</v>
      </c>
      <c r="D142" s="360"/>
      <c r="E142" s="170"/>
      <c r="F142" s="171"/>
      <c r="G142" s="155"/>
      <c r="H142" s="151"/>
      <c r="I142" s="152"/>
      <c r="J142" s="151"/>
      <c r="K142" s="151"/>
      <c r="L142" s="151"/>
      <c r="M142" s="151"/>
      <c r="N142" s="193"/>
      <c r="O142" s="211"/>
    </row>
    <row r="143" spans="2:15" ht="15" hidden="1" thickBot="1">
      <c r="B143" s="210"/>
      <c r="C143" s="363" t="s">
        <v>26</v>
      </c>
      <c r="D143" s="364"/>
      <c r="E143" s="170"/>
      <c r="F143" s="171"/>
      <c r="G143" s="155"/>
      <c r="H143" s="151"/>
      <c r="I143" s="152"/>
      <c r="J143" s="151"/>
      <c r="K143" s="151"/>
      <c r="L143" s="151"/>
      <c r="M143" s="151"/>
      <c r="N143" s="193"/>
      <c r="O143" s="211"/>
    </row>
    <row r="144" spans="2:15" ht="14.25" thickBot="1">
      <c r="B144" s="217"/>
      <c r="C144" s="174"/>
      <c r="D144" s="174"/>
      <c r="E144" s="174"/>
      <c r="F144" s="174"/>
      <c r="G144" s="174"/>
      <c r="H144" s="174"/>
      <c r="I144" s="174"/>
      <c r="J144" s="174"/>
      <c r="K144" s="174"/>
      <c r="L144" s="174"/>
      <c r="M144" s="174"/>
      <c r="N144" s="174"/>
      <c r="O144" s="218"/>
    </row>
    <row r="145" spans="3:9" ht="12.75" customHeight="1" thickBot="1" thickTop="1">
      <c r="C145" s="108"/>
      <c r="D145" s="108"/>
      <c r="E145" s="108"/>
      <c r="F145" s="108"/>
      <c r="G145" s="108"/>
      <c r="H145" s="108"/>
      <c r="I145" s="108"/>
    </row>
    <row r="146" spans="2:15" ht="18.75" thickTop="1">
      <c r="B146" s="208"/>
      <c r="C146" s="126" t="s">
        <v>96</v>
      </c>
      <c r="D146" s="127"/>
      <c r="E146" s="127"/>
      <c r="F146" s="127"/>
      <c r="G146" s="127"/>
      <c r="H146" s="127"/>
      <c r="I146" s="127"/>
      <c r="J146" s="115"/>
      <c r="K146" s="115"/>
      <c r="L146" s="115"/>
      <c r="M146" s="115"/>
      <c r="N146" s="115"/>
      <c r="O146" s="209"/>
    </row>
    <row r="147" spans="2:15" ht="11.25" customHeight="1">
      <c r="B147" s="210"/>
      <c r="C147" s="129"/>
      <c r="D147" s="125"/>
      <c r="E147" s="125"/>
      <c r="F147" s="125"/>
      <c r="G147" s="125"/>
      <c r="H147" s="125"/>
      <c r="I147" s="125"/>
      <c r="J147" s="116"/>
      <c r="K147" s="116"/>
      <c r="L147" s="116"/>
      <c r="M147" s="116"/>
      <c r="N147" s="116"/>
      <c r="O147" s="211"/>
    </row>
    <row r="148" spans="2:17" ht="46.5" customHeight="1">
      <c r="B148" s="210"/>
      <c r="C148" s="351" t="s">
        <v>100</v>
      </c>
      <c r="D148" s="351"/>
      <c r="E148" s="351"/>
      <c r="F148" s="351"/>
      <c r="G148" s="351"/>
      <c r="H148" s="351"/>
      <c r="I148" s="351"/>
      <c r="J148" s="351"/>
      <c r="K148" s="351"/>
      <c r="L148" s="351"/>
      <c r="M148" s="351"/>
      <c r="N148" s="179"/>
      <c r="O148" s="224"/>
      <c r="P148" s="225"/>
      <c r="Q148" s="225"/>
    </row>
    <row r="149" spans="2:17" ht="12.75" customHeight="1">
      <c r="B149" s="210"/>
      <c r="C149" s="351" t="s">
        <v>132</v>
      </c>
      <c r="D149" s="351"/>
      <c r="E149" s="351"/>
      <c r="F149" s="351"/>
      <c r="G149" s="351"/>
      <c r="H149" s="351"/>
      <c r="I149" s="351"/>
      <c r="J149" s="351"/>
      <c r="K149" s="351"/>
      <c r="L149" s="351"/>
      <c r="M149" s="351"/>
      <c r="N149" s="179"/>
      <c r="O149" s="224"/>
      <c r="P149" s="225"/>
      <c r="Q149" s="225"/>
    </row>
    <row r="150" spans="2:15" ht="15" thickBot="1">
      <c r="B150" s="210"/>
      <c r="C150" s="119"/>
      <c r="D150" s="119"/>
      <c r="E150" s="119"/>
      <c r="F150" s="119"/>
      <c r="G150" s="119"/>
      <c r="H150" s="119"/>
      <c r="I150" s="119"/>
      <c r="J150" s="121"/>
      <c r="K150" s="121"/>
      <c r="L150" s="121"/>
      <c r="M150" s="121"/>
      <c r="N150" s="121"/>
      <c r="O150" s="211"/>
    </row>
    <row r="151" spans="2:15" ht="15" thickBot="1">
      <c r="B151" s="210"/>
      <c r="C151" s="243" t="s">
        <v>105</v>
      </c>
      <c r="D151" s="119"/>
      <c r="E151" s="119"/>
      <c r="F151" s="161" t="s">
        <v>43</v>
      </c>
      <c r="G151" s="119"/>
      <c r="H151" s="119"/>
      <c r="I151" s="119"/>
      <c r="J151" s="121"/>
      <c r="K151" s="121"/>
      <c r="L151" s="121"/>
      <c r="M151" s="121"/>
      <c r="N151" s="121"/>
      <c r="O151" s="211"/>
    </row>
    <row r="152" spans="2:15" ht="15" thickBot="1">
      <c r="B152" s="210"/>
      <c r="C152" s="243" t="s">
        <v>124</v>
      </c>
      <c r="D152" s="119"/>
      <c r="E152" s="119"/>
      <c r="F152" s="161" t="s">
        <v>44</v>
      </c>
      <c r="G152" s="119"/>
      <c r="H152" s="119"/>
      <c r="I152" s="119"/>
      <c r="J152" s="121"/>
      <c r="K152" s="121"/>
      <c r="L152" s="121"/>
      <c r="M152" s="121"/>
      <c r="N152" s="121"/>
      <c r="O152" s="211"/>
    </row>
    <row r="153" spans="2:15" ht="14.25" customHeight="1">
      <c r="B153" s="210"/>
      <c r="C153" s="119"/>
      <c r="D153" s="119"/>
      <c r="E153" s="119"/>
      <c r="F153" s="119"/>
      <c r="G153" s="119"/>
      <c r="H153" s="119"/>
      <c r="I153" s="119"/>
      <c r="J153" s="121"/>
      <c r="K153" s="121"/>
      <c r="L153" s="121"/>
      <c r="M153" s="121"/>
      <c r="N153" s="121"/>
      <c r="O153" s="211"/>
    </row>
    <row r="154" spans="2:15" ht="14.25" customHeight="1">
      <c r="B154" s="210"/>
      <c r="C154" s="119"/>
      <c r="D154" s="119"/>
      <c r="E154" s="119"/>
      <c r="F154" s="119"/>
      <c r="G154" s="119"/>
      <c r="H154" s="119"/>
      <c r="I154" s="119"/>
      <c r="J154" s="288" t="s">
        <v>131</v>
      </c>
      <c r="K154" s="288"/>
      <c r="L154" s="288"/>
      <c r="M154" s="121"/>
      <c r="N154" s="121"/>
      <c r="O154" s="211"/>
    </row>
    <row r="155" spans="2:15" ht="14.25">
      <c r="B155" s="210"/>
      <c r="C155" s="365" t="s">
        <v>18</v>
      </c>
      <c r="D155" s="365" t="s">
        <v>39</v>
      </c>
      <c r="E155" s="355" t="s">
        <v>23</v>
      </c>
      <c r="F155" s="355"/>
      <c r="G155" s="283">
        <f>G81</f>
        <v>2015</v>
      </c>
      <c r="H155" s="284">
        <f>IF(OR(G19=2013,G19=2015,G19=2017,G19=2019),G19+1,"NA")</f>
        <v>2016</v>
      </c>
      <c r="I155" s="284"/>
      <c r="J155" s="288" t="s">
        <v>129</v>
      </c>
      <c r="K155" s="288"/>
      <c r="L155" s="288"/>
      <c r="M155" s="121"/>
      <c r="N155" s="121"/>
      <c r="O155" s="211"/>
    </row>
    <row r="156" spans="2:15" ht="29.25" thickBot="1">
      <c r="B156" s="210"/>
      <c r="C156" s="358"/>
      <c r="D156" s="358"/>
      <c r="E156" s="356"/>
      <c r="F156" s="356"/>
      <c r="G156" s="285" t="s">
        <v>24</v>
      </c>
      <c r="H156" s="285" t="str">
        <f>IF(H155="NA"," ","Allocation Change")</f>
        <v>Allocation Change</v>
      </c>
      <c r="I156" s="285"/>
      <c r="J156" s="289" t="s">
        <v>130</v>
      </c>
      <c r="K156" s="289"/>
      <c r="L156" s="289"/>
      <c r="M156" s="121"/>
      <c r="N156" s="121"/>
      <c r="O156" s="211"/>
    </row>
    <row r="157" spans="2:15" ht="15" thickBot="1">
      <c r="B157" s="210"/>
      <c r="C157" s="156"/>
      <c r="D157" s="160" t="s">
        <v>50</v>
      </c>
      <c r="E157" s="153"/>
      <c r="F157" s="154"/>
      <c r="G157" s="163"/>
      <c r="H157" s="163"/>
      <c r="I157" s="326"/>
      <c r="J157" s="163"/>
      <c r="K157" s="289"/>
      <c r="L157" s="289"/>
      <c r="M157" s="121"/>
      <c r="N157" s="121"/>
      <c r="O157" s="211"/>
    </row>
    <row r="158" spans="2:15" ht="15" thickBot="1">
      <c r="B158" s="210"/>
      <c r="C158" s="156"/>
      <c r="D158" s="160" t="s">
        <v>50</v>
      </c>
      <c r="E158" s="162"/>
      <c r="F158" s="154"/>
      <c r="G158" s="163"/>
      <c r="H158" s="163"/>
      <c r="I158" s="326"/>
      <c r="J158" s="163"/>
      <c r="K158" s="289"/>
      <c r="L158" s="289"/>
      <c r="M158" s="121"/>
      <c r="N158" s="121"/>
      <c r="O158" s="211"/>
    </row>
    <row r="159" spans="2:15" ht="15" hidden="1" thickBot="1">
      <c r="B159" s="210"/>
      <c r="C159" s="156"/>
      <c r="D159" s="160" t="s">
        <v>50</v>
      </c>
      <c r="E159" s="162"/>
      <c r="F159" s="154"/>
      <c r="G159" s="163"/>
      <c r="H159" s="163"/>
      <c r="I159" s="163"/>
      <c r="J159" s="163"/>
      <c r="K159" s="307"/>
      <c r="L159" s="307"/>
      <c r="M159" s="121"/>
      <c r="N159" s="121"/>
      <c r="O159" s="211"/>
    </row>
    <row r="160" spans="2:15" ht="15" hidden="1" thickBot="1">
      <c r="B160" s="210"/>
      <c r="C160" s="156"/>
      <c r="D160" s="160" t="s">
        <v>50</v>
      </c>
      <c r="E160" s="162"/>
      <c r="F160" s="154"/>
      <c r="G160" s="163"/>
      <c r="H160" s="163"/>
      <c r="I160" s="163"/>
      <c r="J160" s="163"/>
      <c r="K160" s="307"/>
      <c r="L160" s="307"/>
      <c r="M160" s="121"/>
      <c r="N160" s="121"/>
      <c r="O160" s="211"/>
    </row>
    <row r="161" spans="2:15" ht="15" hidden="1" thickBot="1">
      <c r="B161" s="210"/>
      <c r="C161" s="156"/>
      <c r="D161" s="160" t="s">
        <v>50</v>
      </c>
      <c r="E161" s="162"/>
      <c r="F161" s="154"/>
      <c r="G161" s="163"/>
      <c r="H161" s="163"/>
      <c r="I161" s="163"/>
      <c r="J161" s="163"/>
      <c r="K161" s="307"/>
      <c r="L161" s="307"/>
      <c r="M161" s="121"/>
      <c r="N161" s="121"/>
      <c r="O161" s="211"/>
    </row>
    <row r="162" spans="2:15" ht="15" hidden="1" thickBot="1">
      <c r="B162" s="210"/>
      <c r="C162" s="156"/>
      <c r="D162" s="160" t="s">
        <v>50</v>
      </c>
      <c r="E162" s="162"/>
      <c r="F162" s="154"/>
      <c r="G162" s="163"/>
      <c r="H162" s="163"/>
      <c r="I162" s="163"/>
      <c r="J162" s="163"/>
      <c r="K162" s="307"/>
      <c r="L162" s="307"/>
      <c r="M162" s="121"/>
      <c r="N162" s="121"/>
      <c r="O162" s="211"/>
    </row>
    <row r="163" spans="2:15" ht="13.5" thickBot="1">
      <c r="B163" s="217"/>
      <c r="C163" s="123"/>
      <c r="D163" s="123"/>
      <c r="E163" s="123"/>
      <c r="F163" s="123"/>
      <c r="G163" s="123"/>
      <c r="H163" s="123"/>
      <c r="I163" s="123"/>
      <c r="J163" s="124"/>
      <c r="K163" s="124"/>
      <c r="L163" s="124"/>
      <c r="M163" s="124"/>
      <c r="N163" s="124"/>
      <c r="O163" s="218"/>
    </row>
    <row r="164" spans="3:9" ht="19.5" thickBot="1" thickTop="1">
      <c r="C164" s="109"/>
      <c r="D164" s="108"/>
      <c r="E164" s="108"/>
      <c r="F164" s="108"/>
      <c r="G164" s="108"/>
      <c r="H164" s="108"/>
      <c r="I164" s="108"/>
    </row>
    <row r="165" spans="2:15" ht="19.5" thickBot="1" thickTop="1">
      <c r="B165" s="208"/>
      <c r="C165" s="126" t="s">
        <v>101</v>
      </c>
      <c r="D165" s="127"/>
      <c r="E165" s="127"/>
      <c r="F165" s="127"/>
      <c r="G165" s="127"/>
      <c r="H165" s="127"/>
      <c r="I165" s="127"/>
      <c r="J165" s="115"/>
      <c r="K165" s="115"/>
      <c r="L165" s="115"/>
      <c r="M165" s="115"/>
      <c r="N165" s="115"/>
      <c r="O165" s="209"/>
    </row>
    <row r="166" spans="2:15" ht="15" customHeight="1" thickBot="1">
      <c r="B166" s="210"/>
      <c r="C166" s="243" t="s">
        <v>120</v>
      </c>
      <c r="D166" s="125"/>
      <c r="E166" s="125"/>
      <c r="F166" s="161" t="s">
        <v>44</v>
      </c>
      <c r="G166" s="125"/>
      <c r="H166" s="125"/>
      <c r="I166" s="125"/>
      <c r="J166" s="116"/>
      <c r="K166" s="116"/>
      <c r="L166" s="116"/>
      <c r="M166" s="116"/>
      <c r="N166" s="116"/>
      <c r="O166" s="211"/>
    </row>
    <row r="167" spans="2:15" ht="15" customHeight="1" thickBot="1">
      <c r="B167" s="210"/>
      <c r="C167" s="243" t="s">
        <v>121</v>
      </c>
      <c r="D167" s="119"/>
      <c r="E167" s="119"/>
      <c r="F167" s="161" t="s">
        <v>43</v>
      </c>
      <c r="G167" s="125"/>
      <c r="H167" s="125"/>
      <c r="I167" s="125"/>
      <c r="J167" s="116"/>
      <c r="K167" s="116"/>
      <c r="L167" s="116"/>
      <c r="M167" s="116"/>
      <c r="N167" s="116"/>
      <c r="O167" s="211"/>
    </row>
    <row r="168" spans="2:15" ht="15" customHeight="1" thickBot="1">
      <c r="B168" s="210"/>
      <c r="C168" s="243" t="s">
        <v>108</v>
      </c>
      <c r="D168" s="119"/>
      <c r="E168" s="119"/>
      <c r="F168" s="161" t="s">
        <v>44</v>
      </c>
      <c r="G168" s="125"/>
      <c r="H168" s="125"/>
      <c r="I168" s="125"/>
      <c r="J168" s="116"/>
      <c r="K168" s="116"/>
      <c r="L168" s="116"/>
      <c r="M168" s="116"/>
      <c r="N168" s="116"/>
      <c r="O168" s="211"/>
    </row>
    <row r="169" spans="2:15" ht="15" customHeight="1" thickBot="1">
      <c r="B169" s="210"/>
      <c r="C169" s="243" t="s">
        <v>107</v>
      </c>
      <c r="D169" s="119"/>
      <c r="E169" s="119"/>
      <c r="F169" s="161" t="s">
        <v>44</v>
      </c>
      <c r="G169" s="125"/>
      <c r="H169" s="125"/>
      <c r="I169" s="125"/>
      <c r="J169" s="116"/>
      <c r="K169" s="116"/>
      <c r="L169" s="116"/>
      <c r="M169" s="116"/>
      <c r="N169" s="116"/>
      <c r="O169" s="211"/>
    </row>
    <row r="170" spans="2:15" ht="15" customHeight="1" thickBot="1">
      <c r="B170" s="210"/>
      <c r="C170" s="243" t="s">
        <v>109</v>
      </c>
      <c r="D170" s="119"/>
      <c r="E170" s="119"/>
      <c r="F170" s="194" t="s">
        <v>44</v>
      </c>
      <c r="G170" s="125"/>
      <c r="H170" s="125"/>
      <c r="I170" s="125"/>
      <c r="J170" s="116"/>
      <c r="K170" s="116"/>
      <c r="L170" s="116"/>
      <c r="M170" s="116"/>
      <c r="N170" s="116"/>
      <c r="O170" s="211"/>
    </row>
    <row r="171" spans="2:15" ht="15" customHeight="1" thickBot="1">
      <c r="B171" s="210"/>
      <c r="C171" s="243" t="s">
        <v>106</v>
      </c>
      <c r="D171" s="125"/>
      <c r="E171" s="125"/>
      <c r="F171" s="345" t="s">
        <v>177</v>
      </c>
      <c r="G171" s="346"/>
      <c r="H171" s="346"/>
      <c r="I171" s="346"/>
      <c r="J171" s="346"/>
      <c r="K171" s="346"/>
      <c r="L171" s="346"/>
      <c r="M171" s="346"/>
      <c r="N171" s="347"/>
      <c r="O171" s="211"/>
    </row>
    <row r="172" spans="2:15" ht="15" customHeight="1">
      <c r="B172" s="210"/>
      <c r="C172" s="129"/>
      <c r="D172" s="125"/>
      <c r="E172" s="125"/>
      <c r="F172" s="125"/>
      <c r="G172" s="125"/>
      <c r="H172" s="125"/>
      <c r="I172" s="125"/>
      <c r="J172" s="116"/>
      <c r="K172" s="116"/>
      <c r="L172" s="116"/>
      <c r="M172" s="116"/>
      <c r="N172" s="116"/>
      <c r="O172" s="211"/>
    </row>
    <row r="173" spans="2:15" ht="135.75" customHeight="1" thickBot="1">
      <c r="B173" s="210"/>
      <c r="C173" s="351" t="s">
        <v>153</v>
      </c>
      <c r="D173" s="351"/>
      <c r="E173" s="351"/>
      <c r="F173" s="351"/>
      <c r="G173" s="351"/>
      <c r="H173" s="351"/>
      <c r="I173" s="351"/>
      <c r="J173" s="351"/>
      <c r="K173" s="351"/>
      <c r="L173" s="351"/>
      <c r="M173" s="351"/>
      <c r="N173" s="179"/>
      <c r="O173" s="224"/>
    </row>
    <row r="174" spans="2:15" ht="34.5" customHeight="1" thickBot="1">
      <c r="B174" s="210"/>
      <c r="C174" s="348" t="s">
        <v>179</v>
      </c>
      <c r="D174" s="349"/>
      <c r="E174" s="349"/>
      <c r="F174" s="349"/>
      <c r="G174" s="349"/>
      <c r="H174" s="349"/>
      <c r="I174" s="349"/>
      <c r="J174" s="349"/>
      <c r="K174" s="349"/>
      <c r="L174" s="349"/>
      <c r="M174" s="349"/>
      <c r="N174" s="350"/>
      <c r="O174" s="224"/>
    </row>
    <row r="175" spans="2:15" ht="34.5" customHeight="1" thickBot="1">
      <c r="B175" s="210"/>
      <c r="C175" s="352" t="s">
        <v>178</v>
      </c>
      <c r="D175" s="353"/>
      <c r="E175" s="353"/>
      <c r="F175" s="353"/>
      <c r="G175" s="353"/>
      <c r="H175" s="353"/>
      <c r="I175" s="353"/>
      <c r="J175" s="353"/>
      <c r="K175" s="353"/>
      <c r="L175" s="353"/>
      <c r="M175" s="353"/>
      <c r="N175" s="354"/>
      <c r="O175" s="224"/>
    </row>
    <row r="176" spans="2:15" ht="34.5" customHeight="1" thickBot="1">
      <c r="B176" s="210"/>
      <c r="C176" s="352" t="s">
        <v>123</v>
      </c>
      <c r="D176" s="353"/>
      <c r="E176" s="353"/>
      <c r="F176" s="353"/>
      <c r="G176" s="353"/>
      <c r="H176" s="353"/>
      <c r="I176" s="353"/>
      <c r="J176" s="353"/>
      <c r="K176" s="353"/>
      <c r="L176" s="353"/>
      <c r="M176" s="353"/>
      <c r="N176" s="354"/>
      <c r="O176" s="224"/>
    </row>
    <row r="177" spans="2:15" ht="34.5" customHeight="1" thickBot="1">
      <c r="B177" s="210"/>
      <c r="C177" s="352" t="s">
        <v>123</v>
      </c>
      <c r="D177" s="353"/>
      <c r="E177" s="353"/>
      <c r="F177" s="353"/>
      <c r="G177" s="353"/>
      <c r="H177" s="353"/>
      <c r="I177" s="353"/>
      <c r="J177" s="353"/>
      <c r="K177" s="353"/>
      <c r="L177" s="353"/>
      <c r="M177" s="353"/>
      <c r="N177" s="354"/>
      <c r="O177" s="224"/>
    </row>
    <row r="178" spans="2:15" ht="19.5" customHeight="1">
      <c r="B178" s="210"/>
      <c r="C178" s="129"/>
      <c r="D178" s="125"/>
      <c r="E178" s="125"/>
      <c r="F178" s="125"/>
      <c r="G178" s="125"/>
      <c r="H178" s="125"/>
      <c r="I178" s="125"/>
      <c r="J178" s="116"/>
      <c r="K178" s="116"/>
      <c r="L178" s="116"/>
      <c r="M178" s="116"/>
      <c r="N178" s="116"/>
      <c r="O178" s="211"/>
    </row>
    <row r="179" spans="2:15" ht="18.75" customHeight="1">
      <c r="B179" s="210"/>
      <c r="C179" s="351" t="s">
        <v>154</v>
      </c>
      <c r="D179" s="351"/>
      <c r="E179" s="351"/>
      <c r="F179" s="351"/>
      <c r="G179" s="351"/>
      <c r="H179" s="351"/>
      <c r="I179" s="351"/>
      <c r="J179" s="351"/>
      <c r="K179" s="351"/>
      <c r="L179" s="351"/>
      <c r="M179" s="351"/>
      <c r="N179" s="116"/>
      <c r="O179" s="211"/>
    </row>
    <row r="180" spans="2:15" ht="15" thickBot="1">
      <c r="B180" s="217"/>
      <c r="C180" s="134"/>
      <c r="D180" s="134"/>
      <c r="E180" s="134"/>
      <c r="F180" s="134"/>
      <c r="G180" s="134"/>
      <c r="H180" s="134"/>
      <c r="I180" s="134"/>
      <c r="J180" s="135"/>
      <c r="K180" s="135"/>
      <c r="L180" s="135"/>
      <c r="M180" s="135"/>
      <c r="N180" s="135"/>
      <c r="O180" s="218"/>
    </row>
    <row r="181" spans="3:9" ht="13.5" thickTop="1">
      <c r="C181" s="108"/>
      <c r="D181" s="108"/>
      <c r="E181" s="108"/>
      <c r="F181" s="108"/>
      <c r="G181" s="108"/>
      <c r="H181" s="108"/>
      <c r="I181" s="108"/>
    </row>
    <row r="182" spans="3:9" ht="12.75">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17" ht="12.75">
      <c r="C195" s="227" t="s">
        <v>122</v>
      </c>
      <c r="D195" s="228"/>
      <c r="E195" s="228"/>
      <c r="F195" s="228"/>
      <c r="G195" s="228"/>
      <c r="H195" s="228"/>
      <c r="I195" s="228"/>
      <c r="J195" s="229"/>
      <c r="K195" s="229"/>
      <c r="L195" s="229"/>
      <c r="M195" s="229"/>
      <c r="N195" s="229"/>
      <c r="O195" s="229"/>
      <c r="P195" s="229"/>
      <c r="Q195" s="229"/>
    </row>
    <row r="196" spans="3:17" ht="12.75">
      <c r="C196" s="228" t="str">
        <f>IF(F167="N","The transaction is not backed by new revenue. ","The transaction is backed by new revenue. ")</f>
        <v xml:space="preserve">The transaction is backed by new revenue. </v>
      </c>
      <c r="D196" s="228"/>
      <c r="E196" s="228"/>
      <c r="F196" s="228"/>
      <c r="G196" s="228"/>
      <c r="H196" s="228"/>
      <c r="I196" s="228"/>
      <c r="J196" s="229"/>
      <c r="K196" s="229"/>
      <c r="L196" s="229"/>
      <c r="M196" s="229"/>
      <c r="N196" s="229"/>
      <c r="O196" s="229"/>
      <c r="P196" s="229"/>
      <c r="Q196" s="229"/>
    </row>
    <row r="197" spans="3:17" ht="12.75">
      <c r="C197" s="227" t="str">
        <f>IF(F167="N","",IF(F168="N","The new revenue does not include grant revenue. ","The new revenue includes grant revenue. "))</f>
        <v xml:space="preserve">The new revenue does not include grant revenue. </v>
      </c>
      <c r="D197" s="228"/>
      <c r="E197" s="228"/>
      <c r="F197" s="228"/>
      <c r="G197" s="228"/>
      <c r="H197" s="228"/>
      <c r="I197" s="228"/>
      <c r="J197" s="229"/>
      <c r="K197" s="229"/>
      <c r="L197" s="229"/>
      <c r="M197" s="229"/>
      <c r="N197" s="229"/>
      <c r="O197" s="229"/>
      <c r="P197" s="229"/>
      <c r="Q197" s="229"/>
    </row>
    <row r="198" spans="3:17" ht="12.75">
      <c r="C198" s="227" t="str">
        <f>IF(F167="N"," ",IF(F168="N"," ",IF(F169="N","The grant has not been awarded. ","The grant has been awarded. ")))</f>
        <v xml:space="preserve"> </v>
      </c>
      <c r="D198" s="228"/>
      <c r="E198" s="228"/>
      <c r="F198" s="228"/>
      <c r="G198" s="228"/>
      <c r="H198" s="228"/>
      <c r="I198" s="228"/>
      <c r="J198" s="229"/>
      <c r="K198" s="229"/>
      <c r="L198" s="229"/>
      <c r="M198" s="229"/>
      <c r="N198" s="229"/>
      <c r="O198" s="229"/>
      <c r="P198" s="229"/>
      <c r="Q198" s="229"/>
    </row>
    <row r="199" spans="3:17" ht="12.75">
      <c r="C199" s="228" t="str">
        <f>IF(F167="N"," ",IF(F170="N","The new revenue has not been received. ","The new revenue has been received. "))</f>
        <v xml:space="preserve">The new revenue has not been received. </v>
      </c>
      <c r="D199" s="228"/>
      <c r="E199" s="228"/>
      <c r="F199" s="228"/>
      <c r="G199" s="228"/>
      <c r="H199" s="228"/>
      <c r="I199" s="228"/>
      <c r="J199" s="229"/>
      <c r="K199" s="229"/>
      <c r="L199" s="229"/>
      <c r="M199" s="229"/>
      <c r="N199" s="229"/>
      <c r="O199" s="229"/>
      <c r="P199" s="229"/>
      <c r="Q199" s="229"/>
    </row>
    <row r="200" spans="3:17" ht="12.75">
      <c r="C200" s="327" t="str">
        <f>IF(F167="N"," ",IF(F170="N",F171," "))</f>
        <v>The new revenue will be received when lease commences</v>
      </c>
      <c r="D200" s="228"/>
      <c r="E200" s="228"/>
      <c r="F200" s="228"/>
      <c r="G200" s="228"/>
      <c r="H200" s="228"/>
      <c r="I200" s="228"/>
      <c r="J200" s="229"/>
      <c r="K200" s="229"/>
      <c r="L200" s="229"/>
      <c r="M200" s="229"/>
      <c r="N200" s="229"/>
      <c r="O200" s="229"/>
      <c r="P200" s="229"/>
      <c r="Q200" s="229"/>
    </row>
    <row r="201" spans="3:17" ht="12.75">
      <c r="C201" s="227" t="s">
        <v>110</v>
      </c>
      <c r="D201" s="228"/>
      <c r="E201" s="228"/>
      <c r="F201" s="228"/>
      <c r="G201" s="228"/>
      <c r="H201" s="228"/>
      <c r="I201" s="228"/>
      <c r="J201" s="229"/>
      <c r="K201" s="229"/>
      <c r="L201" s="229"/>
      <c r="M201" s="229"/>
      <c r="N201" s="229"/>
      <c r="O201" s="229"/>
      <c r="P201" s="229"/>
      <c r="Q201" s="229"/>
    </row>
    <row r="202" spans="3:17" ht="11.25" customHeight="1">
      <c r="C202" s="344"/>
      <c r="D202" s="344"/>
      <c r="E202" s="344"/>
      <c r="F202" s="344"/>
      <c r="G202" s="344"/>
      <c r="H202" s="344"/>
      <c r="I202" s="344"/>
      <c r="J202" s="344"/>
      <c r="K202" s="344"/>
      <c r="L202" s="344"/>
      <c r="M202" s="344"/>
      <c r="N202" s="344"/>
      <c r="O202" s="344"/>
      <c r="P202" s="344"/>
      <c r="Q202" s="344"/>
    </row>
    <row r="203" spans="3:17" ht="12.75">
      <c r="C203" s="228"/>
      <c r="D203" s="228"/>
      <c r="E203" s="228"/>
      <c r="F203" s="228"/>
      <c r="G203" s="228"/>
      <c r="H203" s="228"/>
      <c r="I203" s="228"/>
      <c r="J203" s="229"/>
      <c r="K203" s="229"/>
      <c r="L203" s="229"/>
      <c r="M203" s="229"/>
      <c r="N203" s="229"/>
      <c r="O203" s="229"/>
      <c r="P203" s="229"/>
      <c r="Q203" s="229"/>
    </row>
    <row r="204" spans="3:17" ht="12.75">
      <c r="C204" s="230" t="str">
        <f>G29</f>
        <v>1028679</v>
      </c>
      <c r="D204" s="227" t="s">
        <v>43</v>
      </c>
      <c r="E204" s="228" t="str">
        <f>IF(D52="Y",CONCATENATE(F52," in fund balance is being used to cover indicated expenditures.  "),"")</f>
        <v/>
      </c>
      <c r="F204" s="228"/>
      <c r="G204" s="228"/>
      <c r="H204" s="228"/>
      <c r="I204" s="228"/>
      <c r="J204" s="229"/>
      <c r="K204" s="229"/>
      <c r="L204" s="229"/>
      <c r="M204" s="229"/>
      <c r="N204" s="229"/>
      <c r="O204" s="229"/>
      <c r="P204" s="229"/>
      <c r="Q204" s="229"/>
    </row>
    <row r="205" spans="3:17" ht="12.75">
      <c r="C205" s="230">
        <f>H29</f>
        <v>0</v>
      </c>
      <c r="D205" s="227" t="s">
        <v>44</v>
      </c>
      <c r="E205" s="228" t="str">
        <f>IF(D54="Y",CONCATENATE(F54," in reallocated grant funding is being used to cover indicated expenditures."),"")</f>
        <v/>
      </c>
      <c r="F205" s="228"/>
      <c r="G205" s="228"/>
      <c r="H205" s="228"/>
      <c r="I205" s="228"/>
      <c r="J205" s="229"/>
      <c r="K205" s="229"/>
      <c r="L205" s="229"/>
      <c r="M205" s="229"/>
      <c r="N205" s="229"/>
      <c r="O205" s="229"/>
      <c r="P205" s="229"/>
      <c r="Q205" s="229"/>
    </row>
    <row r="206" spans="3:17" ht="12.75">
      <c r="C206" s="230">
        <f>I29</f>
        <v>0</v>
      </c>
      <c r="D206" s="228"/>
      <c r="E206" s="228"/>
      <c r="F206" s="228"/>
      <c r="G206" s="228"/>
      <c r="H206" s="228"/>
      <c r="I206" s="228"/>
      <c r="J206" s="229"/>
      <c r="K206" s="229"/>
      <c r="L206" s="229"/>
      <c r="M206" s="229"/>
      <c r="N206" s="229"/>
      <c r="O206" s="229"/>
      <c r="P206" s="229"/>
      <c r="Q206" s="229"/>
    </row>
    <row r="207" spans="3:17" ht="12.75">
      <c r="C207" s="230">
        <f>I30</f>
        <v>0</v>
      </c>
      <c r="D207" s="228"/>
      <c r="E207" s="228"/>
      <c r="F207" s="228"/>
      <c r="G207" s="228"/>
      <c r="H207" s="228"/>
      <c r="I207" s="228"/>
      <c r="J207" s="229"/>
      <c r="K207" s="229"/>
      <c r="L207" s="229"/>
      <c r="M207" s="229"/>
      <c r="N207" s="229"/>
      <c r="O207" s="229"/>
      <c r="P207" s="229"/>
      <c r="Q207" s="229"/>
    </row>
    <row r="208" spans="3:17" ht="12.75">
      <c r="C208" s="230">
        <f>G30</f>
        <v>0</v>
      </c>
      <c r="D208" s="228"/>
      <c r="E208" s="228"/>
      <c r="F208" s="228"/>
      <c r="G208" s="228"/>
      <c r="H208" s="228"/>
      <c r="I208" s="228"/>
      <c r="J208" s="229"/>
      <c r="K208" s="229"/>
      <c r="L208" s="229"/>
      <c r="M208" s="229"/>
      <c r="N208" s="229"/>
      <c r="O208" s="229"/>
      <c r="P208" s="229"/>
      <c r="Q208" s="229"/>
    </row>
    <row r="209" spans="3:17" ht="12.75">
      <c r="C209" s="230">
        <f>H30</f>
        <v>0</v>
      </c>
      <c r="D209" s="228"/>
      <c r="E209" s="228"/>
      <c r="F209" s="228"/>
      <c r="G209" s="228"/>
      <c r="H209" s="228"/>
      <c r="I209" s="228"/>
      <c r="J209" s="229"/>
      <c r="K209" s="229"/>
      <c r="L209" s="229"/>
      <c r="M209" s="229"/>
      <c r="N209" s="229"/>
      <c r="O209" s="229"/>
      <c r="P209" s="229"/>
      <c r="Q209" s="229"/>
    </row>
    <row r="210" spans="3:17" ht="12.75">
      <c r="C210" s="230" t="str">
        <f>I31</f>
        <v>NA</v>
      </c>
      <c r="D210" s="228"/>
      <c r="E210" s="228"/>
      <c r="F210" s="228"/>
      <c r="G210" s="228"/>
      <c r="H210" s="228"/>
      <c r="I210" s="228"/>
      <c r="J210" s="229"/>
      <c r="K210" s="229"/>
      <c r="L210" s="229"/>
      <c r="M210" s="229"/>
      <c r="N210" s="229"/>
      <c r="O210" s="229"/>
      <c r="P210" s="229"/>
      <c r="Q210" s="229"/>
    </row>
    <row r="211" spans="3:17" ht="12.75">
      <c r="C211" s="230" t="str">
        <f>J31</f>
        <v xml:space="preserve"> </v>
      </c>
      <c r="D211" s="228"/>
      <c r="E211" s="228"/>
      <c r="F211" s="228"/>
      <c r="G211" s="228"/>
      <c r="H211" s="228"/>
      <c r="I211" s="228"/>
      <c r="J211" s="229"/>
      <c r="K211" s="229"/>
      <c r="L211" s="229"/>
      <c r="M211" s="229"/>
      <c r="N211" s="229"/>
      <c r="O211" s="229"/>
      <c r="P211" s="229"/>
      <c r="Q211" s="229"/>
    </row>
    <row r="212" spans="3:17" ht="12.75">
      <c r="C212" s="231"/>
      <c r="D212" s="227"/>
      <c r="E212" s="228"/>
      <c r="F212" s="228"/>
      <c r="G212" s="228"/>
      <c r="H212" s="228"/>
      <c r="I212" s="228"/>
      <c r="J212" s="229"/>
      <c r="K212" s="229"/>
      <c r="L212" s="229"/>
      <c r="M212" s="229"/>
      <c r="N212" s="229"/>
      <c r="O212" s="229"/>
      <c r="P212" s="229"/>
      <c r="Q212" s="229"/>
    </row>
    <row r="213" spans="3:17" ht="12.75">
      <c r="C213" s="230"/>
      <c r="D213" s="227" t="s">
        <v>48</v>
      </c>
      <c r="E213" s="228"/>
      <c r="F213" s="228"/>
      <c r="G213" s="228"/>
      <c r="H213" s="228"/>
      <c r="I213" s="228"/>
      <c r="J213" s="229"/>
      <c r="K213" s="229"/>
      <c r="L213" s="229"/>
      <c r="M213" s="229"/>
      <c r="N213" s="229"/>
      <c r="O213" s="229"/>
      <c r="P213" s="229"/>
      <c r="Q213" s="229"/>
    </row>
    <row r="214" spans="3:9" ht="12.75">
      <c r="C214" s="226"/>
      <c r="D214" s="108"/>
      <c r="E214" s="108"/>
      <c r="F214" s="108"/>
      <c r="G214" s="108"/>
      <c r="H214" s="108"/>
      <c r="I214" s="108"/>
    </row>
    <row r="215" spans="3:9" ht="12.75">
      <c r="C215" s="226"/>
      <c r="D215" s="108"/>
      <c r="E215" s="108"/>
      <c r="F215" s="108"/>
      <c r="G215" s="108"/>
      <c r="H215" s="108"/>
      <c r="I215" s="108"/>
    </row>
    <row r="216" spans="3:9" ht="12.75">
      <c r="C216" s="226"/>
      <c r="D216" s="108"/>
      <c r="E216" s="108"/>
      <c r="F216" s="108"/>
      <c r="G216" s="108"/>
      <c r="H216" s="108"/>
      <c r="I216" s="108"/>
    </row>
    <row r="217" spans="3:9" ht="12.75">
      <c r="C217" s="226"/>
      <c r="D217" s="108"/>
      <c r="E217" s="108"/>
      <c r="F217" s="108"/>
      <c r="G217" s="108"/>
      <c r="H217" s="108"/>
      <c r="I217" s="108"/>
    </row>
    <row r="218" spans="3:9" ht="12.75">
      <c r="C218" s="226"/>
      <c r="D218" s="108"/>
      <c r="E218" s="108"/>
      <c r="F218" s="108"/>
      <c r="G218" s="108"/>
      <c r="H218" s="108"/>
      <c r="I218" s="108"/>
    </row>
    <row r="219" spans="3:9" ht="12.75">
      <c r="C219" s="226"/>
      <c r="D219" s="108"/>
      <c r="E219" s="108"/>
      <c r="F219" s="108"/>
      <c r="G219" s="108"/>
      <c r="H219" s="108"/>
      <c r="I219" s="108"/>
    </row>
    <row r="220" spans="3:9" ht="12.75">
      <c r="C220" s="108"/>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sheetData>
  <mergeCells count="81">
    <mergeCell ref="E81:F81"/>
    <mergeCell ref="C81:D81"/>
    <mergeCell ref="C97:D97"/>
    <mergeCell ref="C109:D109"/>
    <mergeCell ref="C110:D110"/>
    <mergeCell ref="C107:D107"/>
    <mergeCell ref="C108:D108"/>
    <mergeCell ref="C98:D98"/>
    <mergeCell ref="C99:D99"/>
    <mergeCell ref="C119:D119"/>
    <mergeCell ref="C120:D120"/>
    <mergeCell ref="C121:D121"/>
    <mergeCell ref="E103:F103"/>
    <mergeCell ref="C103:D103"/>
    <mergeCell ref="C118:D118"/>
    <mergeCell ref="C114:D114"/>
    <mergeCell ref="E114:F114"/>
    <mergeCell ref="D17:F17"/>
    <mergeCell ref="E58:F58"/>
    <mergeCell ref="E76:M76"/>
    <mergeCell ref="D18:F18"/>
    <mergeCell ref="D43:I43"/>
    <mergeCell ref="C48:M48"/>
    <mergeCell ref="C68:M68"/>
    <mergeCell ref="C74:D74"/>
    <mergeCell ref="D39:F39"/>
    <mergeCell ref="D14:F14"/>
    <mergeCell ref="D15:F15"/>
    <mergeCell ref="D155:D156"/>
    <mergeCell ref="C148:M148"/>
    <mergeCell ref="D16:E16"/>
    <mergeCell ref="C75:D75"/>
    <mergeCell ref="C76:D76"/>
    <mergeCell ref="C77:D77"/>
    <mergeCell ref="E71:M71"/>
    <mergeCell ref="E72:M72"/>
    <mergeCell ref="E75:M75"/>
    <mergeCell ref="E73:M73"/>
    <mergeCell ref="E74:M74"/>
    <mergeCell ref="D19:F19"/>
    <mergeCell ref="D40:F40"/>
    <mergeCell ref="D41:F41"/>
    <mergeCell ref="C2:M2"/>
    <mergeCell ref="C69:F69"/>
    <mergeCell ref="C92:D92"/>
    <mergeCell ref="E92:F92"/>
    <mergeCell ref="C96:D96"/>
    <mergeCell ref="G20:I20"/>
    <mergeCell ref="E77:M77"/>
    <mergeCell ref="C85:D85"/>
    <mergeCell ref="C86:D86"/>
    <mergeCell ref="C87:D87"/>
    <mergeCell ref="C88:D88"/>
    <mergeCell ref="C36:M36"/>
    <mergeCell ref="E57:F57"/>
    <mergeCell ref="D11:F11"/>
    <mergeCell ref="D12:F12"/>
    <mergeCell ref="D13:F13"/>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M149"/>
    <mergeCell ref="C202:Q202"/>
    <mergeCell ref="F171:N171"/>
    <mergeCell ref="C174:N174"/>
    <mergeCell ref="C179:M179"/>
    <mergeCell ref="C175:N175"/>
    <mergeCell ref="C176:N176"/>
    <mergeCell ref="C177:N177"/>
    <mergeCell ref="C173:M173"/>
  </mergeCells>
  <dataValidations count="3">
    <dataValidation type="list" allowBlank="1" showInputMessage="1" showErrorMessage="1" sqref="D54 D52 F151:F152 F166:F170 G39">
      <formula1>$D$204:$D$205</formula1>
    </dataValidation>
    <dataValidation type="list" allowBlank="1" showInputMessage="1" showErrorMessage="1" sqref="D157:D162 I124 I102 I91 I80 D58:D63 I113 I135">
      <formula1>$C$204:$C$219</formula1>
    </dataValidation>
    <dataValidation type="list" allowBlank="1" showInputMessage="1" showErrorMessage="1" sqref="C157:C162 E124 E102 C58:C63 E80 E91 E113 E135">
      <formula1>$G$21:$G$27</formula1>
    </dataValidation>
  </dataValidations>
  <printOptions/>
  <pageMargins left="0.7" right="0.7" top="0.75" bottom="0.75" header="0.3" footer="0.3"/>
  <pageSetup fitToHeight="1" fitToWidth="1" horizontalDpi="600" verticalDpi="600" orientation="portrait" paperSize="17"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9"/>
  <sheetViews>
    <sheetView showGridLines="0" tabSelected="1" zoomScale="90" zoomScaleNormal="90" workbookViewId="0" topLeftCell="C9">
      <selection activeCell="A13" sqref="A13:S13"/>
    </sheetView>
  </sheetViews>
  <sheetFormatPr defaultColWidth="9.140625" defaultRowHeight="12.75"/>
  <cols>
    <col min="1" max="1" width="3.8515625" style="0" customWidth="1"/>
    <col min="2" max="2" width="25.8515625" style="0" customWidth="1"/>
    <col min="3" max="3" width="11.8515625" style="0" customWidth="1"/>
    <col min="4" max="4" width="9.421875" style="0" customWidth="1"/>
    <col min="5" max="6" width="11.57421875" style="0" customWidth="1"/>
    <col min="7" max="7" width="9.8515625" style="0" customWidth="1"/>
    <col min="8" max="8" width="57.57421875" style="0" customWidth="1"/>
    <col min="9" max="9" width="15.28125" style="0" customWidth="1"/>
    <col min="10" max="10" width="13.7109375" style="0" hidden="1" customWidth="1"/>
    <col min="11" max="11" width="14.57421875" style="0" hidden="1" customWidth="1"/>
    <col min="12" max="12" width="14.57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75">
      <c r="A1" s="445" t="s">
        <v>49</v>
      </c>
      <c r="B1" s="445"/>
      <c r="C1" s="445"/>
      <c r="D1" s="445"/>
      <c r="E1" s="445"/>
      <c r="F1" s="445"/>
      <c r="G1" s="445"/>
      <c r="H1" s="445"/>
      <c r="I1" s="445"/>
      <c r="J1" s="445"/>
      <c r="K1" s="445"/>
      <c r="L1" s="445"/>
      <c r="M1" s="445"/>
      <c r="N1" s="445"/>
      <c r="O1" s="445"/>
      <c r="P1" s="445"/>
      <c r="Q1" s="445"/>
      <c r="R1" s="445"/>
      <c r="S1" s="445"/>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401" t="s">
        <v>31</v>
      </c>
      <c r="B3" s="401"/>
      <c r="C3" s="401"/>
      <c r="D3" s="401"/>
      <c r="E3" s="401"/>
      <c r="F3" s="401"/>
      <c r="G3" s="401"/>
      <c r="H3" s="401"/>
      <c r="I3" s="401"/>
      <c r="J3" s="401"/>
      <c r="K3" s="401"/>
      <c r="L3" s="401"/>
      <c r="M3" s="401"/>
      <c r="N3" s="401"/>
      <c r="O3" s="401"/>
      <c r="P3" s="401"/>
      <c r="Q3" s="401"/>
      <c r="R3" s="401"/>
      <c r="S3" s="401"/>
      <c r="T3" s="1"/>
    </row>
    <row r="4" spans="1:20" ht="3" customHeight="1" thickBot="1" thickTop="1">
      <c r="A4" s="452"/>
      <c r="B4" s="453"/>
      <c r="C4" s="453"/>
      <c r="D4" s="453"/>
      <c r="E4" s="453"/>
      <c r="F4" s="453"/>
      <c r="G4" s="453"/>
      <c r="H4" s="453"/>
      <c r="I4" s="453"/>
      <c r="J4" s="453"/>
      <c r="K4" s="453"/>
      <c r="L4" s="453"/>
      <c r="M4" s="453"/>
      <c r="N4" s="453"/>
      <c r="O4" s="453"/>
      <c r="P4" s="453"/>
      <c r="Q4" s="453"/>
      <c r="R4" s="453"/>
      <c r="S4" s="453"/>
      <c r="T4" s="1"/>
    </row>
    <row r="5" spans="1:19" ht="13.5">
      <c r="A5" s="462" t="s">
        <v>7</v>
      </c>
      <c r="B5" s="460"/>
      <c r="C5" s="460"/>
      <c r="D5" s="460"/>
      <c r="E5" s="460"/>
      <c r="F5" s="460"/>
      <c r="G5" s="460"/>
      <c r="H5" s="460"/>
      <c r="I5" s="460"/>
      <c r="J5" s="460"/>
      <c r="K5" s="460"/>
      <c r="L5" s="460"/>
      <c r="M5" s="460"/>
      <c r="N5" s="460"/>
      <c r="O5" s="460"/>
      <c r="P5" s="460"/>
      <c r="Q5" s="460"/>
      <c r="R5" s="460"/>
      <c r="S5" s="461"/>
    </row>
    <row r="6" spans="1:20" ht="13.5">
      <c r="A6" s="458" t="s">
        <v>0</v>
      </c>
      <c r="B6" s="459"/>
      <c r="C6" s="457" t="str">
        <f>IF('2a.  Simple Form Data Entry'!G11="","   ",'2a.  Simple Form Data Entry'!G11)</f>
        <v>KCIA Mente Lease</v>
      </c>
      <c r="D6" s="457"/>
      <c r="E6" s="457"/>
      <c r="F6" s="457"/>
      <c r="G6" s="457"/>
      <c r="H6" s="457"/>
      <c r="I6" s="457"/>
      <c r="J6" s="457"/>
      <c r="L6" s="293" t="s">
        <v>16</v>
      </c>
      <c r="M6" s="293"/>
      <c r="O6" s="72"/>
      <c r="Q6" s="72"/>
      <c r="R6" s="319" t="str">
        <f>IF('2a.  Simple Form Data Entry'!G17="","   ",'2a.  Simple Form Data Entry'!G17)</f>
        <v>35 Years</v>
      </c>
      <c r="S6" s="71"/>
      <c r="T6" s="11"/>
    </row>
    <row r="7" spans="1:20" ht="13.5" customHeight="1">
      <c r="A7" s="463" t="s">
        <v>150</v>
      </c>
      <c r="B7" s="454"/>
      <c r="C7" s="444" t="str">
        <f>IF('2a.  Simple Form Data Entry'!G12="","   ",'2a.  Simple Form Data Entry'!G12)</f>
        <v>King County International Airport</v>
      </c>
      <c r="D7" s="444"/>
      <c r="E7" s="444"/>
      <c r="F7" s="444"/>
      <c r="G7" s="444"/>
      <c r="H7" s="444"/>
      <c r="I7" s="444"/>
      <c r="J7" s="444"/>
      <c r="L7" s="102" t="s">
        <v>27</v>
      </c>
      <c r="M7" s="102"/>
      <c r="P7" s="73"/>
      <c r="Q7" s="73"/>
      <c r="R7" s="320" t="str">
        <f>'2a.  Simple Form Data Entry'!G18</f>
        <v>NA</v>
      </c>
      <c r="S7" s="54"/>
      <c r="T7" s="11"/>
    </row>
    <row r="8" spans="1:24" ht="13.5" customHeight="1">
      <c r="A8" s="455" t="s">
        <v>2</v>
      </c>
      <c r="B8" s="456"/>
      <c r="C8" s="292" t="str">
        <f>IF('2a.  Simple Form Data Entry'!G15="","   ",'2a.  Simple Form Data Entry'!G15)</f>
        <v>Carolyn Mock/Tom Paine</v>
      </c>
      <c r="E8" s="292"/>
      <c r="F8" s="456" t="s">
        <v>8</v>
      </c>
      <c r="G8" s="456"/>
      <c r="H8" s="329" t="str">
        <f>IF('2a.  Simple Form Data Entry'!G15=""," ",'2a.  Simple Form Data Entry'!G16)</f>
        <v>06/07/16</v>
      </c>
      <c r="I8" s="292"/>
      <c r="J8" s="292"/>
      <c r="L8" s="454" t="s">
        <v>10</v>
      </c>
      <c r="M8" s="454"/>
      <c r="N8" s="454"/>
      <c r="O8" s="454"/>
      <c r="P8" s="74"/>
      <c r="Q8" s="74"/>
      <c r="R8" s="292" t="str">
        <f>IF('2a.  Simple Form Data Entry'!G13="","   ",'2a.  Simple Form Data Entry'!G13)</f>
        <v>New Lease</v>
      </c>
      <c r="S8" s="328"/>
      <c r="T8" s="292"/>
      <c r="U8" s="292"/>
      <c r="V8" s="292"/>
      <c r="W8" s="292"/>
      <c r="X8" s="292"/>
    </row>
    <row r="9" spans="1:24" ht="13.5" customHeight="1">
      <c r="A9" s="455" t="s">
        <v>3</v>
      </c>
      <c r="B9" s="456"/>
      <c r="C9" s="295"/>
      <c r="D9" s="292"/>
      <c r="E9" s="292"/>
      <c r="F9" s="456" t="s">
        <v>13</v>
      </c>
      <c r="G9" s="456"/>
      <c r="H9" s="292"/>
      <c r="I9" s="292"/>
      <c r="J9" s="292"/>
      <c r="L9" s="454" t="s">
        <v>9</v>
      </c>
      <c r="M9" s="454"/>
      <c r="N9" s="454"/>
      <c r="O9" s="454"/>
      <c r="P9" s="55"/>
      <c r="Q9" s="55"/>
      <c r="R9" s="292" t="str">
        <f>IF('2a.  Simple Form Data Entry'!G14="","   ",'2a.  Simple Form Data Entry'!G14)</f>
        <v>Stand Alone</v>
      </c>
      <c r="S9" s="328"/>
      <c r="T9" s="292"/>
      <c r="U9" s="292"/>
      <c r="V9" s="292"/>
      <c r="W9" s="292"/>
      <c r="X9" s="292"/>
    </row>
    <row r="10" spans="1:20" ht="12.75">
      <c r="A10" s="330" t="s">
        <v>149</v>
      </c>
      <c r="B10" s="331"/>
      <c r="C10" s="397" t="str">
        <f>IF('2a.  Simple Form Data Entry'!G10=""," ",'2a.  Simple Form Data Entry'!G10)</f>
        <v>KCIA Lease with Mente LLC for aircraft facility</v>
      </c>
      <c r="D10" s="397"/>
      <c r="E10" s="397"/>
      <c r="F10" s="397"/>
      <c r="G10" s="397"/>
      <c r="H10" s="397"/>
      <c r="I10" s="397"/>
      <c r="J10" s="397"/>
      <c r="K10" s="397"/>
      <c r="L10" s="397"/>
      <c r="M10" s="397"/>
      <c r="N10" s="397"/>
      <c r="O10" s="397"/>
      <c r="P10" s="397"/>
      <c r="Q10" s="397"/>
      <c r="R10" s="397"/>
      <c r="S10" s="398"/>
      <c r="T10" s="11"/>
    </row>
    <row r="11" spans="1:20" ht="13.5" thickBot="1">
      <c r="A11" s="332"/>
      <c r="B11" s="333"/>
      <c r="C11" s="399"/>
      <c r="D11" s="399"/>
      <c r="E11" s="399"/>
      <c r="F11" s="399"/>
      <c r="G11" s="399"/>
      <c r="H11" s="399"/>
      <c r="I11" s="399"/>
      <c r="J11" s="399"/>
      <c r="K11" s="399"/>
      <c r="L11" s="399"/>
      <c r="M11" s="399"/>
      <c r="N11" s="399"/>
      <c r="O11" s="399"/>
      <c r="P11" s="399"/>
      <c r="Q11" s="399"/>
      <c r="R11" s="399"/>
      <c r="S11" s="400"/>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401" t="s">
        <v>14</v>
      </c>
      <c r="B13" s="401"/>
      <c r="C13" s="401"/>
      <c r="D13" s="401"/>
      <c r="E13" s="401"/>
      <c r="F13" s="401"/>
      <c r="G13" s="401"/>
      <c r="H13" s="401"/>
      <c r="I13" s="401"/>
      <c r="J13" s="401"/>
      <c r="K13" s="401"/>
      <c r="L13" s="401"/>
      <c r="M13" s="401"/>
      <c r="N13" s="401"/>
      <c r="O13" s="401"/>
      <c r="P13" s="401"/>
      <c r="Q13" s="401"/>
      <c r="R13" s="401"/>
      <c r="S13" s="401"/>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47" t="s">
        <v>32</v>
      </c>
      <c r="B15" s="447"/>
      <c r="C15" s="447"/>
      <c r="D15" s="447"/>
      <c r="E15" s="447"/>
      <c r="F15" s="447"/>
      <c r="G15" s="447"/>
      <c r="H15" s="447"/>
      <c r="I15" s="447"/>
      <c r="J15" s="447"/>
      <c r="K15" s="447"/>
      <c r="L15" s="447"/>
      <c r="M15" s="447"/>
      <c r="N15" s="447"/>
      <c r="O15" s="447"/>
      <c r="P15" s="447"/>
      <c r="Q15" s="447"/>
      <c r="R15" s="447"/>
      <c r="S15" s="447"/>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451" t="s">
        <v>143</v>
      </c>
      <c r="B17" s="451"/>
      <c r="C17" s="451"/>
      <c r="D17" s="451"/>
      <c r="E17" s="448" t="str">
        <f>IF('2a.  Simple Form Data Entry'!G39="N","NA",'2a.  Simple Form Data Entry'!G40)</f>
        <v>NA</v>
      </c>
      <c r="F17" s="449"/>
      <c r="G17" s="450"/>
      <c r="H17" s="426" t="s">
        <v>151</v>
      </c>
      <c r="I17" s="427"/>
      <c r="J17" s="427"/>
      <c r="K17" s="427"/>
      <c r="L17" s="427"/>
      <c r="M17" s="427"/>
      <c r="N17" s="310"/>
      <c r="O17" s="402" t="str">
        <f>IF('2a.  Simple Form Data Entry'!G39="N","NA",'2a.  Simple Form Data Entry'!G41)</f>
        <v>NA</v>
      </c>
      <c r="P17" s="403"/>
      <c r="Q17" s="403"/>
      <c r="R17" s="403"/>
      <c r="S17" s="404"/>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47" t="s">
        <v>33</v>
      </c>
      <c r="B19" s="447"/>
      <c r="C19" s="447"/>
      <c r="D19" s="447"/>
      <c r="E19" s="447"/>
      <c r="F19" s="447"/>
      <c r="G19" s="447"/>
      <c r="H19" s="447"/>
      <c r="I19" s="447"/>
      <c r="J19" s="447"/>
      <c r="K19" s="447"/>
      <c r="L19" s="447"/>
      <c r="M19" s="447"/>
      <c r="N19" s="447"/>
      <c r="O19" s="447"/>
      <c r="P19" s="447"/>
      <c r="Q19" s="447"/>
      <c r="R19" s="447"/>
      <c r="S19" s="447"/>
      <c r="T19" s="11"/>
    </row>
    <row r="20" spans="1:20" ht="3" customHeight="1" thickTop="1">
      <c r="A20" s="3"/>
      <c r="B20" s="3"/>
      <c r="D20" s="3"/>
      <c r="E20" s="2"/>
      <c r="F20" s="2"/>
      <c r="G20" s="2"/>
      <c r="H20" s="2"/>
      <c r="I20" s="2"/>
      <c r="J20" s="2"/>
      <c r="K20" s="2"/>
      <c r="L20" s="2"/>
      <c r="M20" s="2"/>
      <c r="N20" s="2"/>
      <c r="O20" s="2"/>
      <c r="P20" s="2"/>
      <c r="Q20" s="2"/>
      <c r="R20" s="2"/>
      <c r="T20" s="11"/>
    </row>
    <row r="21" spans="1:20" ht="13.5">
      <c r="A21" s="37" t="s">
        <v>127</v>
      </c>
      <c r="B21" s="2"/>
      <c r="D21" s="3"/>
      <c r="E21" s="3"/>
      <c r="F21" s="3"/>
      <c r="G21" s="3"/>
      <c r="H21" s="3"/>
      <c r="I21" s="3"/>
      <c r="J21" s="3"/>
      <c r="K21" s="3"/>
      <c r="L21" s="3"/>
      <c r="M21" s="3"/>
      <c r="N21" s="3"/>
      <c r="O21" s="3"/>
      <c r="P21" s="3"/>
      <c r="Q21" s="3"/>
      <c r="R21" s="3"/>
      <c r="T21" s="11"/>
    </row>
    <row r="22" spans="1:20" ht="3" customHeight="1">
      <c r="A22" s="51"/>
      <c r="B22" s="44"/>
      <c r="C22" s="44"/>
      <c r="D22" s="44"/>
      <c r="E22" s="44"/>
      <c r="F22" s="185"/>
      <c r="G22" s="44"/>
      <c r="H22" s="44"/>
      <c r="I22" s="185"/>
      <c r="J22" s="44"/>
      <c r="K22" s="44"/>
      <c r="L22" s="296"/>
      <c r="M22" s="44"/>
      <c r="N22" s="44"/>
      <c r="O22" s="296"/>
      <c r="P22" s="296"/>
      <c r="Q22" s="296"/>
      <c r="R22" s="296"/>
      <c r="S22" s="44"/>
      <c r="T22" s="11"/>
    </row>
    <row r="23" spans="1:20" ht="16.5" thickBot="1">
      <c r="A23" s="10" t="s">
        <v>144</v>
      </c>
      <c r="B23" s="10"/>
      <c r="C23" s="2"/>
      <c r="D23" s="3"/>
      <c r="E23" s="3"/>
      <c r="F23" s="3"/>
      <c r="G23" s="3"/>
      <c r="H23" s="3"/>
      <c r="I23" s="3"/>
      <c r="J23" s="3"/>
      <c r="K23" s="3"/>
      <c r="L23" s="3"/>
      <c r="M23" s="3"/>
      <c r="N23" s="3"/>
      <c r="O23" s="3"/>
      <c r="P23" s="3"/>
      <c r="Q23" s="3"/>
      <c r="R23" s="3"/>
      <c r="T23" s="11"/>
    </row>
    <row r="24" spans="1:20" ht="43.5" thickBot="1">
      <c r="A24" s="92" t="s">
        <v>18</v>
      </c>
      <c r="B24" s="93"/>
      <c r="C24" s="94"/>
      <c r="D24" s="95" t="s">
        <v>28</v>
      </c>
      <c r="E24" s="95" t="s">
        <v>29</v>
      </c>
      <c r="F24" s="95" t="s">
        <v>104</v>
      </c>
      <c r="G24" s="103" t="s">
        <v>11</v>
      </c>
      <c r="H24" s="95" t="s">
        <v>54</v>
      </c>
      <c r="I24" s="95" t="str">
        <f>'2a.  Simple Form Data Entry'!N57</f>
        <v>Sum of Revenues Prior to 2015</v>
      </c>
      <c r="J24" s="95">
        <f>'2a.  Simple Form Data Entry'!G19</f>
        <v>2015</v>
      </c>
      <c r="K24" s="96">
        <f>J24+1</f>
        <v>2016</v>
      </c>
      <c r="L24" s="96" t="str">
        <f>CONCATENATE(J24," / ",K24)</f>
        <v>2015 / 2016</v>
      </c>
      <c r="M24" s="96">
        <f>K24+1</f>
        <v>2017</v>
      </c>
      <c r="N24" s="96">
        <f>M24+1</f>
        <v>2018</v>
      </c>
      <c r="O24" s="96" t="str">
        <f>CONCATENATE(M24," / ",N24)</f>
        <v>2017 / 2018</v>
      </c>
      <c r="P24" s="96">
        <f>N24+1</f>
        <v>2019</v>
      </c>
      <c r="Q24" s="96">
        <f>P24+1</f>
        <v>2020</v>
      </c>
      <c r="R24" s="96" t="str">
        <f>CONCATENATE(P24," / ",Q24)</f>
        <v>2019 / 2020</v>
      </c>
      <c r="S24" s="97" t="s">
        <v>117</v>
      </c>
      <c r="T24" s="11"/>
    </row>
    <row r="25" spans="1:20" ht="13.5">
      <c r="A25" s="88" t="str">
        <f>IF('2a.  Simple Form Data Entry'!C58="","   ",'2a.  Simple Form Data Entry'!C58)</f>
        <v>KCIA</v>
      </c>
      <c r="B25" s="78"/>
      <c r="C25" s="78"/>
      <c r="D25" s="177" t="str">
        <f>IF(A25="   ","   ",IF(A25='2a.  Simple Form Data Entry'!$G$21,'2a.  Simple Form Data Entry'!J$21,IF(A25='2a.  Simple Form Data Entry'!$G$22,'2a.  Simple Form Data Entry'!J$22,IF(A25='2a.  Simple Form Data Entry'!$G$23,'2a.  Simple Form Data Entry'!J$23,IF(A25='2a.  Simple Form Data Entry'!$G$24,'2a.  Simple Form Data Entry'!$J$24,IF(A25='2a.  Simple Form Data Entry'!$G$25,'2a.  Simple Form Data Entry'!J$25,IF(A25='2a.  Simple Form Data Entry'!$G$26,'2a.  Simple Form Data Entry'!J$26,"   ")))))))</f>
        <v>A71000</v>
      </c>
      <c r="E25" s="89">
        <f>IF(A25="   ","   ",IF(A25='2a.  Simple Form Data Entry'!$G$21,'2a.  Simple Form Data Entry'!K$21,IF(A25='2a.  Simple Form Data Entry'!$G$22,'2a.  Simple Form Data Entry'!K$22,IF(A25='2a.  Simple Form Data Entry'!$G$23,'2a.  Simple Form Data Entry'!K$23,IF(A25='2a.  Simple Form Data Entry'!$G$24,'2a.  Simple Form Data Entry'!$K$24,IF(A25='2a.  Simple Form Data Entry'!G$25,'2a.  Simple Form Data Entry'!K$25,IF(A25='2a.  Simple Form Data Entry'!G$26,'2a.  Simple Form Data Entry'!K$26,"   ")))))))</f>
        <v>710001</v>
      </c>
      <c r="F25" s="177">
        <f>IF(A25="   ","   ",IF(A25='2a.  Simple Form Data Entry'!$G$21,'2a.  Simple Form Data Entry'!L$21,IF(A25='2a.  Simple Form Data Entry'!$G$22,'2a.  Simple Form Data Entry'!L$22,IF(A25='2a.  Simple Form Data Entry'!$G$23,'2a.  Simple Form Data Entry'!L$23,IF(A25='2a.  Simple Form Data Entry'!$G$24,'2a.  Simple Form Data Entry'!$L$24,IF(A25='2a.  Simple Form Data Entry'!G$25,'2a.  Simple Form Data Entry'!L$25,IF(A25='2a.  Simple Form Data Entry'!G$26,'2a.  Simple Form Data Entry'!L$26,"   ")))))))</f>
        <v>4290</v>
      </c>
      <c r="G25" s="90" t="str">
        <f>IF(A25="","   ",'2a.  Simple Form Data Entry'!D58)</f>
        <v>1028679</v>
      </c>
      <c r="H25" s="196" t="str">
        <f>IF('2a.  Simple Form Data Entry'!E58="","   ",'2a.  Simple Form Data Entry'!E58)</f>
        <v>36250 Ext LT Space Fac Rent/Lease Revenue</v>
      </c>
      <c r="I25" s="80">
        <f>'2a.  Simple Form Data Entry'!N58</f>
        <v>0</v>
      </c>
      <c r="J25" s="80">
        <f>'2a.  Simple Form Data Entry'!G58</f>
        <v>0</v>
      </c>
      <c r="K25" s="80">
        <f>'2a.  Simple Form Data Entry'!H58</f>
        <v>168523.66666666666</v>
      </c>
      <c r="L25" s="80">
        <f>J25+K25</f>
        <v>168523.66666666666</v>
      </c>
      <c r="M25" s="80">
        <f>'2a.  Simple Form Data Entry'!I58</f>
        <v>408669.8916666666</v>
      </c>
      <c r="N25" s="80">
        <f>'2a.  Simple Form Data Entry'!J58</f>
        <v>418886.6389583333</v>
      </c>
      <c r="O25" s="80">
        <f aca="true" t="shared" si="0" ref="O25:O31">M25+N25</f>
        <v>827556.5306249999</v>
      </c>
      <c r="P25" s="80">
        <f>'2a.  Simple Form Data Entry'!K58</f>
        <v>429358.80493229156</v>
      </c>
      <c r="Q25" s="80">
        <f>'2a.  Simple Form Data Entry'!L58</f>
        <v>440092.7750555988</v>
      </c>
      <c r="R25" s="80">
        <f aca="true" t="shared" si="1" ref="R25:R31">P25+Q25</f>
        <v>869451.5799878903</v>
      </c>
      <c r="S25" s="91">
        <f>'2a.  Simple Form Data Entry'!M58</f>
        <v>0</v>
      </c>
      <c r="T25" s="11"/>
    </row>
    <row r="26" spans="1:20" ht="13.5">
      <c r="A26" s="84" t="str">
        <f>IF('2a.  Simple Form Data Entry'!C59="","   ",'2a.  Simple Form Data Entry'!C59)</f>
        <v xml:space="preserve">   </v>
      </c>
      <c r="B26" s="75"/>
      <c r="C26" s="75"/>
      <c r="D26" s="177" t="str">
        <f>IF(A26="   ","   ",IF(A26='2a.  Simple Form Data Entry'!$G$21,'2a.  Simple Form Data Entry'!J$21,IF(A26='2a.  Simple Form Data Entry'!$G$22,'2a.  Simple Form Data Entry'!J$22,IF(A26='2a.  Simple Form Data Entry'!$G$23,'2a.  Simple Form Data Entry'!J$23,IF(A26='2a.  Simple Form Data Entry'!$G$24,'2a.  Simple Form Data Entry'!$J$24,IF(A26='2a.  Simple Form Data Entry'!$G$25,'2a.  Simple Form Data Entry'!J$25,IF(A26='2a.  Simple Form Data Entry'!$G$26,'2a.  Simple Form Data Entry'!J$26,"   ")))))))</f>
        <v xml:space="preserve">   </v>
      </c>
      <c r="E26" s="89" t="str">
        <f>IF(A26="   ","   ",IF(A26='2a.  Simple Form Data Entry'!$G$21,'2a.  Simple Form Data Entry'!K$21,IF(A26='2a.  Simple Form Data Entry'!$G$22,'2a.  Simple Form Data Entry'!K$22,IF(A26='2a.  Simple Form Data Entry'!$G$23,'2a.  Simple Form Data Entry'!K$23,IF(A26='2a.  Simple Form Data Entry'!$G$24,'2a.  Simple Form Data Entry'!$K$24,IF(A26='2a.  Simple Form Data Entry'!G$25,'2a.  Simple Form Data Entry'!K$25,IF(A26='2a.  Simple Form Data Entry'!G$26,'2a.  Simple Form Data Entry'!K$26,"   ")))))))</f>
        <v xml:space="preserve">   </v>
      </c>
      <c r="F26" s="177" t="str">
        <f>IF(A26="   ","   ",IF(A26='2a.  Simple Form Data Entry'!$G$21,'2a.  Simple Form Data Entry'!L$21,IF(A26='2a.  Simple Form Data Entry'!$G$22,'2a.  Simple Form Data Entry'!L$22,IF(A26='2a.  Simple Form Data Entry'!$G$23,'2a.  Simple Form Data Entry'!L$23,IF(A26='2a.  Simple Form Data Entry'!$G$24,'2a.  Simple Form Data Entry'!$L$24,IF(A26='2a.  Simple Form Data Entry'!G$25,'2a.  Simple Form Data Entry'!L$25,IF(A26='2a.  Simple Form Data Entry'!G$26,'2a.  Simple Form Data Entry'!L$26,"   ")))))))</f>
        <v xml:space="preserve">   </v>
      </c>
      <c r="G26" s="90" t="str">
        <f>IF(A26="","   ",'2a.  Simple Form Data Entry'!D59)</f>
        <v xml:space="preserve"> </v>
      </c>
      <c r="H26" s="76" t="str">
        <f>IF('2a.  Simple Form Data Entry'!E59="","   ",'2a.  Simple Form Data Entry'!E59)</f>
        <v xml:space="preserve">   </v>
      </c>
      <c r="I26" s="80">
        <f>'2a.  Simple Form Data Entry'!N59</f>
        <v>0</v>
      </c>
      <c r="J26" s="77">
        <f>'2a.  Simple Form Data Entry'!G59</f>
        <v>0</v>
      </c>
      <c r="K26" s="77">
        <f>'2a.  Simple Form Data Entry'!H59</f>
        <v>0</v>
      </c>
      <c r="L26" s="80">
        <f aca="true" t="shared" si="2" ref="L26:L31">J26+K26</f>
        <v>0</v>
      </c>
      <c r="M26" s="77">
        <f>'2a.  Simple Form Data Entry'!I59</f>
        <v>0</v>
      </c>
      <c r="N26" s="77">
        <f>'2a.  Simple Form Data Entry'!J59</f>
        <v>0</v>
      </c>
      <c r="O26" s="80">
        <f t="shared" si="0"/>
        <v>0</v>
      </c>
      <c r="P26" s="77">
        <f>'2a.  Simple Form Data Entry'!K59</f>
        <v>0</v>
      </c>
      <c r="Q26" s="77">
        <f>'2a.  Simple Form Data Entry'!L59</f>
        <v>0</v>
      </c>
      <c r="R26" s="80">
        <f t="shared" si="1"/>
        <v>0</v>
      </c>
      <c r="S26" s="87">
        <f>'2a.  Simple Form Data Entry'!M59</f>
        <v>0</v>
      </c>
      <c r="T26" s="11"/>
    </row>
    <row r="27" spans="1:20" ht="13.5">
      <c r="A27" s="84" t="str">
        <f>IF('2a.  Simple Form Data Entry'!C60="","   ",'2a.  Simple Form Data Entry'!C60)</f>
        <v xml:space="preserve">   </v>
      </c>
      <c r="B27" s="85"/>
      <c r="C27" s="85"/>
      <c r="D27" s="177" t="str">
        <f>IF(A27="   ","   ",IF(A27='2a.  Simple Form Data Entry'!$G$21,'2a.  Simple Form Data Entry'!J$21,IF(A27='2a.  Simple Form Data Entry'!$G$22,'2a.  Simple Form Data Entry'!J$22,IF(A27='2a.  Simple Form Data Entry'!$G$23,'2a.  Simple Form Data Entry'!J$23,IF(A27='2a.  Simple Form Data Entry'!$G$24,'2a.  Simple Form Data Entry'!$J$24,IF(A27='2a.  Simple Form Data Entry'!$G$25,'2a.  Simple Form Data Entry'!J$25,IF(A27='2a.  Simple Form Data Entry'!$G$26,'2a.  Simple Form Data Entry'!J$26,"   ")))))))</f>
        <v xml:space="preserve">   </v>
      </c>
      <c r="E27" s="89" t="str">
        <f>IF(A27="   ","   ",IF(A27='2a.  Simple Form Data Entry'!$G$21,'2a.  Simple Form Data Entry'!K$21,IF(A27='2a.  Simple Form Data Entry'!$G$22,'2a.  Simple Form Data Entry'!K$22,IF(A27='2a.  Simple Form Data Entry'!$G$23,'2a.  Simple Form Data Entry'!K$23,IF(A27='2a.  Simple Form Data Entry'!$G$24,'2a.  Simple Form Data Entry'!$K$24,IF(A27='2a.  Simple Form Data Entry'!G$25,'2a.  Simple Form Data Entry'!K$25,IF(A27='2a.  Simple Form Data Entry'!G$26,'2a.  Simple Form Data Entry'!K$26,"   ")))))))</f>
        <v xml:space="preserve">   </v>
      </c>
      <c r="F27" s="177" t="str">
        <f>IF(A27="   ","   ",IF(A27='2a.  Simple Form Data Entry'!$G$21,'2a.  Simple Form Data Entry'!L$21,IF(A27='2a.  Simple Form Data Entry'!$G$22,'2a.  Simple Form Data Entry'!L$22,IF(A27='2a.  Simple Form Data Entry'!$G$23,'2a.  Simple Form Data Entry'!L$23,IF(A27='2a.  Simple Form Data Entry'!$G$24,'2a.  Simple Form Data Entry'!$L$24,IF(A27='2a.  Simple Form Data Entry'!G$25,'2a.  Simple Form Data Entry'!L$25,IF(A27='2a.  Simple Form Data Entry'!G$26,'2a.  Simple Form Data Entry'!L$26,"   ")))))))</f>
        <v xml:space="preserve">   </v>
      </c>
      <c r="G27" s="90" t="str">
        <f>IF(A27="","   ",'2a.  Simple Form Data Entry'!D60)</f>
        <v xml:space="preserve"> </v>
      </c>
      <c r="H27" s="198" t="str">
        <f>IF('2a.  Simple Form Data Entry'!E60="","   ",'2a.  Simple Form Data Entry'!E60)</f>
        <v xml:space="preserve">   </v>
      </c>
      <c r="I27" s="80">
        <f>'2a.  Simple Form Data Entry'!N60</f>
        <v>0</v>
      </c>
      <c r="J27" s="77">
        <f>'2a.  Simple Form Data Entry'!G60</f>
        <v>0</v>
      </c>
      <c r="K27" s="77">
        <f>'2a.  Simple Form Data Entry'!H60</f>
        <v>0</v>
      </c>
      <c r="L27" s="80">
        <f t="shared" si="2"/>
        <v>0</v>
      </c>
      <c r="M27" s="77">
        <f>'2a.  Simple Form Data Entry'!I60</f>
        <v>0</v>
      </c>
      <c r="N27" s="77">
        <f>'2a.  Simple Form Data Entry'!J60</f>
        <v>0</v>
      </c>
      <c r="O27" s="80">
        <f t="shared" si="0"/>
        <v>0</v>
      </c>
      <c r="P27" s="77">
        <f>'2a.  Simple Form Data Entry'!K60</f>
        <v>0</v>
      </c>
      <c r="Q27" s="77">
        <f>'2a.  Simple Form Data Entry'!L60</f>
        <v>0</v>
      </c>
      <c r="R27" s="80">
        <f t="shared" si="1"/>
        <v>0</v>
      </c>
      <c r="S27" s="87">
        <f>'2a.  Simple Form Data Entry'!M60</f>
        <v>0</v>
      </c>
      <c r="T27" s="11"/>
    </row>
    <row r="28" spans="1:20" ht="13.5" hidden="1">
      <c r="A28" s="84" t="str">
        <f>IF('2a.  Simple Form Data Entry'!C61="","   ",'2a.  Simple Form Data Entry'!C61)</f>
        <v xml:space="preserve">   </v>
      </c>
      <c r="B28" s="85"/>
      <c r="C28" s="85"/>
      <c r="D28" s="177" t="str">
        <f>IF(A28="   ","   ",IF(A28='2a.  Simple Form Data Entry'!$G$21,'2a.  Simple Form Data Entry'!J$21,IF(A28='2a.  Simple Form Data Entry'!$G$22,'2a.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89" t="str">
        <f>IF(A28="   ","   ",IF(A28='2a.  Simple Form Data Entry'!$G$21,'2a.  Simple Form Data Entry'!K$21,IF(A28='2a.  Simple Form Data Entry'!$G$22,'2a.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77" t="str">
        <f>IF(A28="   ","   ",IF(A28='2a.  Simple Form Data Entry'!$G$21,'2a.  Simple Form Data Entry'!L$21,IF(A28='2a.  Simple Form Data Entry'!$G$22,'2a.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90" t="str">
        <f>IF(A28="","   ",'2a.  Simple Form Data Entry'!D61)</f>
        <v xml:space="preserve"> </v>
      </c>
      <c r="H28" s="198" t="str">
        <f>IF('2a.  Simple Form Data Entry'!E61="","   ",'2a.  Simple Form Data Entry'!E61)</f>
        <v xml:space="preserve">   </v>
      </c>
      <c r="I28" s="80">
        <f>'2a.  Simple Form Data Entry'!N61</f>
        <v>0</v>
      </c>
      <c r="J28" s="77">
        <f>'2a.  Simple Form Data Entry'!G61</f>
        <v>0</v>
      </c>
      <c r="K28" s="77">
        <f>'2a.  Simple Form Data Entry'!H61</f>
        <v>0</v>
      </c>
      <c r="L28" s="80">
        <f t="shared" si="2"/>
        <v>0</v>
      </c>
      <c r="M28" s="77">
        <f>'2a.  Simple Form Data Entry'!I61</f>
        <v>0</v>
      </c>
      <c r="N28" s="77">
        <f>'2a.  Simple Form Data Entry'!J61</f>
        <v>0</v>
      </c>
      <c r="O28" s="80">
        <f t="shared" si="0"/>
        <v>0</v>
      </c>
      <c r="P28" s="77">
        <f>'2a.  Simple Form Data Entry'!K61</f>
        <v>0</v>
      </c>
      <c r="Q28" s="77">
        <f>'2a.  Simple Form Data Entry'!L61</f>
        <v>0</v>
      </c>
      <c r="R28" s="80">
        <f t="shared" si="1"/>
        <v>0</v>
      </c>
      <c r="S28" s="87">
        <f>'2a.  Simple Form Data Entry'!M61</f>
        <v>0</v>
      </c>
      <c r="T28" s="11"/>
    </row>
    <row r="29" spans="1:20" ht="13.5" hidden="1">
      <c r="A29" s="84" t="str">
        <f>IF('2a.  Simple Form Data Entry'!C62="","   ",'2a.  Simple Form Data Entry'!C62)</f>
        <v xml:space="preserve">   </v>
      </c>
      <c r="B29" s="86"/>
      <c r="C29" s="86"/>
      <c r="D29" s="177" t="str">
        <f>IF(A29="   ","   ",IF(A29='2a.  Simple Form Data Entry'!$G$21,'2a.  Simple Form Data Entry'!J$21,IF(A29='2a.  Simple Form Data Entry'!$G$22,'2a.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89" t="str">
        <f>IF(A29="   ","   ",IF(A29='2a.  Simple Form Data Entry'!$G$21,'2a.  Simple Form Data Entry'!K$21,IF(A29='2a.  Simple Form Data Entry'!$G$22,'2a.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77" t="str">
        <f>IF(A29="   ","   ",IF(A29='2a.  Simple Form Data Entry'!$G$21,'2a.  Simple Form Data Entry'!L$21,IF(A29='2a.  Simple Form Data Entry'!$G$22,'2a.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90" t="str">
        <f>IF(A29="","   ",'2a.  Simple Form Data Entry'!D62)</f>
        <v xml:space="preserve"> </v>
      </c>
      <c r="H29" s="198" t="str">
        <f>IF('2a.  Simple Form Data Entry'!E62="","   ",'2a.  Simple Form Data Entry'!E62)</f>
        <v xml:space="preserve">   </v>
      </c>
      <c r="I29" s="80">
        <f>'2a.  Simple Form Data Entry'!N62</f>
        <v>0</v>
      </c>
      <c r="J29" s="77">
        <f>'2a.  Simple Form Data Entry'!G62</f>
        <v>0</v>
      </c>
      <c r="K29" s="77">
        <f>'2a.  Simple Form Data Entry'!H62</f>
        <v>0</v>
      </c>
      <c r="L29" s="80">
        <f t="shared" si="2"/>
        <v>0</v>
      </c>
      <c r="M29" s="77">
        <f>'2a.  Simple Form Data Entry'!I62</f>
        <v>0</v>
      </c>
      <c r="N29" s="77">
        <f>'2a.  Simple Form Data Entry'!J62</f>
        <v>0</v>
      </c>
      <c r="O29" s="80">
        <f t="shared" si="0"/>
        <v>0</v>
      </c>
      <c r="P29" s="77">
        <f>'2a.  Simple Form Data Entry'!K62</f>
        <v>0</v>
      </c>
      <c r="Q29" s="77">
        <f>'2a.  Simple Form Data Entry'!L62</f>
        <v>0</v>
      </c>
      <c r="R29" s="80">
        <f t="shared" si="1"/>
        <v>0</v>
      </c>
      <c r="S29" s="87">
        <f>'2a.  Simple Form Data Entry'!M62</f>
        <v>0</v>
      </c>
      <c r="T29" s="11"/>
    </row>
    <row r="30" spans="1:20" ht="13.5" hidden="1">
      <c r="A30" s="84" t="str">
        <f>IF('2a.  Simple Form Data Entry'!C63="","   ",'2a.  Simple Form Data Entry'!C63)</f>
        <v xml:space="preserve">   </v>
      </c>
      <c r="B30" s="86"/>
      <c r="C30" s="86"/>
      <c r="D30" s="177" t="str">
        <f>IF(A30="   ","   ",IF(A30='2a.  Simple Form Data Entry'!$G$21,'2a.  Simple Form Data Entry'!J$21,IF(A30='2a.  Simple Form Data Entry'!$G$22,'2a.  Simple Form Data Entry'!J$22,IF(A30='2a.  Simple Form Data Entry'!$G$23,'2a.  Simple Form Data Entry'!J$23,IF(A30='2a.  Simple Form Data Entry'!$G$24,'2a.  Simple Form Data Entry'!$J$24,IF(A30='2a.  Simple Form Data Entry'!$G$25,'2a.  Simple Form Data Entry'!J$25,IF(A30='2a.  Simple Form Data Entry'!$G$26,'2a.  Simple Form Data Entry'!J$26,"   ")))))))</f>
        <v xml:space="preserve">   </v>
      </c>
      <c r="E30" s="89" t="str">
        <f>IF(A30="   ","   ",IF(A30='2a.  Simple Form Data Entry'!$G$21,'2a.  Simple Form Data Entry'!K$21,IF(A30='2a.  Simple Form Data Entry'!$G$22,'2a.  Simple Form Data Entry'!K$22,IF(A30='2a.  Simple Form Data Entry'!$G$23,'2a.  Simple Form Data Entry'!K$23,IF(A30='2a.  Simple Form Data Entry'!$G$24,'2a.  Simple Form Data Entry'!$K$24,IF(A30='2a.  Simple Form Data Entry'!G$25,'2a.  Simple Form Data Entry'!K$25,IF(A30='2a.  Simple Form Data Entry'!G$26,'2a.  Simple Form Data Entry'!K$26,"   ")))))))</f>
        <v xml:space="preserve">   </v>
      </c>
      <c r="F30" s="177" t="str">
        <f>IF(A30="   ","   ",IF(A30='2a.  Simple Form Data Entry'!$G$21,'2a.  Simple Form Data Entry'!L$21,IF(A30='2a.  Simple Form Data Entry'!$G$22,'2a.  Simple Form Data Entry'!L$22,IF(A30='2a.  Simple Form Data Entry'!$G$23,'2a.  Simple Form Data Entry'!L$23,IF(A30='2a.  Simple Form Data Entry'!$G$24,'2a.  Simple Form Data Entry'!$L$24,IF(A30='2a.  Simple Form Data Entry'!G$25,'2a.  Simple Form Data Entry'!L$25,IF(A30='2a.  Simple Form Data Entry'!G$26,'2a.  Simple Form Data Entry'!L$26,"   ")))))))</f>
        <v xml:space="preserve">   </v>
      </c>
      <c r="G30" s="90" t="str">
        <f>IF(A30="","   ",'2a.  Simple Form Data Entry'!D63)</f>
        <v xml:space="preserve"> </v>
      </c>
      <c r="H30" s="198" t="str">
        <f>IF('2a.  Simple Form Data Entry'!E63="","   ",'2a.  Simple Form Data Entry'!E63)</f>
        <v xml:space="preserve">   </v>
      </c>
      <c r="I30" s="80">
        <f>'2a.  Simple Form Data Entry'!N63</f>
        <v>0</v>
      </c>
      <c r="J30" s="77">
        <f>'2a.  Simple Form Data Entry'!G63</f>
        <v>0</v>
      </c>
      <c r="K30" s="77">
        <f>'2a.  Simple Form Data Entry'!H63</f>
        <v>0</v>
      </c>
      <c r="L30" s="80">
        <f t="shared" si="2"/>
        <v>0</v>
      </c>
      <c r="M30" s="77">
        <f>'2a.  Simple Form Data Entry'!I63</f>
        <v>0</v>
      </c>
      <c r="N30" s="101">
        <f>'2a.  Simple Form Data Entry'!J63</f>
        <v>0</v>
      </c>
      <c r="O30" s="80">
        <f t="shared" si="0"/>
        <v>0</v>
      </c>
      <c r="P30" s="101">
        <f>'2a.  Simple Form Data Entry'!K63</f>
        <v>0</v>
      </c>
      <c r="Q30" s="101">
        <f>'2a.  Simple Form Data Entry'!L63</f>
        <v>0</v>
      </c>
      <c r="R30" s="80">
        <f t="shared" si="1"/>
        <v>0</v>
      </c>
      <c r="S30" s="87">
        <f>'2a.  Simple Form Data Entry'!M63</f>
        <v>0</v>
      </c>
      <c r="T30" s="11"/>
    </row>
    <row r="31" spans="1:20" ht="14.25" thickBot="1">
      <c r="A31" s="6"/>
      <c r="B31" s="7"/>
      <c r="C31" s="290" t="s">
        <v>4</v>
      </c>
      <c r="D31" s="8"/>
      <c r="E31" s="8"/>
      <c r="F31" s="8"/>
      <c r="G31" s="8"/>
      <c r="H31" s="199"/>
      <c r="I31" s="56">
        <f aca="true" t="shared" si="3" ref="I31:S31">SUM(I25:I30)</f>
        <v>0</v>
      </c>
      <c r="J31" s="56">
        <f t="shared" si="3"/>
        <v>0</v>
      </c>
      <c r="K31" s="56">
        <f t="shared" si="3"/>
        <v>168523.66666666666</v>
      </c>
      <c r="L31" s="56">
        <f t="shared" si="2"/>
        <v>168523.66666666666</v>
      </c>
      <c r="M31" s="56">
        <f t="shared" si="3"/>
        <v>408669.8916666666</v>
      </c>
      <c r="N31" s="56">
        <f t="shared" si="3"/>
        <v>418886.6389583333</v>
      </c>
      <c r="O31" s="56">
        <f t="shared" si="0"/>
        <v>827556.5306249999</v>
      </c>
      <c r="P31" s="56">
        <f aca="true" t="shared" si="4" ref="P31:Q31">SUM(P25:P30)</f>
        <v>429358.80493229156</v>
      </c>
      <c r="Q31" s="56">
        <f t="shared" si="4"/>
        <v>440092.7750555988</v>
      </c>
      <c r="R31" s="56">
        <f t="shared" si="1"/>
        <v>869451.5799878903</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6.5" thickBot="1">
      <c r="A33" s="9" t="s">
        <v>145</v>
      </c>
      <c r="B33" s="9"/>
      <c r="C33" s="2"/>
      <c r="D33" s="2"/>
      <c r="E33" s="3"/>
      <c r="F33" s="3"/>
      <c r="G33" s="3"/>
      <c r="H33" s="3"/>
      <c r="I33" s="3"/>
      <c r="J33" s="70"/>
      <c r="K33" s="3"/>
      <c r="L33" s="3"/>
      <c r="M33" s="3"/>
      <c r="N33" s="3"/>
      <c r="O33" s="3"/>
      <c r="P33" s="3"/>
      <c r="Q33" s="3"/>
      <c r="R33" s="3"/>
      <c r="T33" s="11"/>
    </row>
    <row r="34" spans="1:20" ht="43.5" thickBot="1">
      <c r="A34" s="92" t="s">
        <v>51</v>
      </c>
      <c r="B34" s="93"/>
      <c r="C34" s="94"/>
      <c r="D34" s="95" t="s">
        <v>28</v>
      </c>
      <c r="E34" s="96" t="s">
        <v>5</v>
      </c>
      <c r="F34" s="95" t="s">
        <v>104</v>
      </c>
      <c r="G34" s="95" t="s">
        <v>11</v>
      </c>
      <c r="H34" s="95" t="s">
        <v>22</v>
      </c>
      <c r="I34" s="95" t="str">
        <f>'2a.  Simple Form Data Entry'!N81</f>
        <v>Sum of Expenditures Prior to 2015</v>
      </c>
      <c r="J34" s="95">
        <f>'2a.  Simple Form Data Entry'!G19</f>
        <v>2015</v>
      </c>
      <c r="K34" s="96">
        <f>J34+1</f>
        <v>2016</v>
      </c>
      <c r="L34" s="96" t="str">
        <f>CONCATENATE(J34," / ",K34)</f>
        <v>2015 / 2016</v>
      </c>
      <c r="M34" s="96">
        <f>K34+1</f>
        <v>2017</v>
      </c>
      <c r="N34" s="96">
        <f>M34+1</f>
        <v>2018</v>
      </c>
      <c r="O34" s="96" t="str">
        <f>CONCATENATE(M34," / ",N34)</f>
        <v>2017 / 2018</v>
      </c>
      <c r="P34" s="96">
        <f>N34+1</f>
        <v>2019</v>
      </c>
      <c r="Q34" s="96">
        <f>P34+1</f>
        <v>2020</v>
      </c>
      <c r="R34" s="96" t="str">
        <f>CONCATENATE(P34," / ",Q34)</f>
        <v>2019 / 2020</v>
      </c>
      <c r="S34" s="97" t="s">
        <v>117</v>
      </c>
      <c r="T34" s="12"/>
    </row>
    <row r="35" spans="1:20" ht="13.5">
      <c r="A35" s="413" t="str">
        <f>IF('2a.  Simple Form Data Entry'!E80="","   ",'2a.  Simple Form Data Entry'!E80)</f>
        <v xml:space="preserve">   </v>
      </c>
      <c r="B35" s="414"/>
      <c r="C35" s="415"/>
      <c r="D35" s="177" t="str">
        <f>IF(A35="   ","   ",IF(A35='2a.  Simple Form Data Entry'!$G$21,'2a.  Simple Form Data Entry'!J$21,IF(A35='2a.  Simple Form Data Entry'!$G$22,'2a.  Simple Form Data Entry'!J$22,IF(A35='2a.  Simple Form Data Entry'!$G$23,'2a.  Simple Form Data Entry'!J$23,IF(A35='2a.  Simple Form Data Entry'!$G$24,'2a.  Simple Form Data Entry'!$J$24,IF(A35='2a.  Simple Form Data Entry'!$G$25,'2a.  Simple Form Data Entry'!J$25,IF(A35='2a.  Simple Form Data Entry'!$G$26,'2a.  Simple Form Data Entry'!J$26,"   ")))))))</f>
        <v xml:space="preserve">   </v>
      </c>
      <c r="E35" s="89" t="str">
        <f>IF(A35="   ","   ",IF(A35='2a.  Simple Form Data Entry'!$G$21,'2a.  Simple Form Data Entry'!K$21,IF(A35='2a.  Simple Form Data Entry'!$G$22,'2a.  Simple Form Data Entry'!K$22,IF(A35='2a.  Simple Form Data Entry'!$G$23,'2a.  Simple Form Data Entry'!K$23,IF(A35='2a.  Simple Form Data Entry'!$G$24,'2a.  Simple Form Data Entry'!$K$24,IF(A35='2a.  Simple Form Data Entry'!G$25,'2a.  Simple Form Data Entry'!K$25,IF(A35='2a.  Simple Form Data Entry'!G$26,'2a.  Simple Form Data Entry'!K$26,"   ")))))))</f>
        <v xml:space="preserve">   </v>
      </c>
      <c r="F35" s="177" t="str">
        <f>IF(A35="   ","   ",IF(A35='2a.  Simple Form Data Entry'!$G$21,'2a.  Simple Form Data Entry'!L$21,IF(A35='2a.  Simple Form Data Entry'!$G$22,'2a.  Simple Form Data Entry'!L$22,IF(A35='2a.  Simple Form Data Entry'!$G$23,'2a.  Simple Form Data Entry'!L$23,IF(A35='2a.  Simple Form Data Entry'!$G$24,'2a.  Simple Form Data Entry'!$L$24,IF(A35='2a.  Simple Form Data Entry'!G$25,'2a.  Simple Form Data Entry'!L$25,IF(A35='2a.  Simple Form Data Entry'!G$26,'2a.  Simple Form Data Entry'!L$26,"   ")))))))</f>
        <v xml:space="preserve">   </v>
      </c>
      <c r="G35" s="79" t="str">
        <f>IF('2a.  Simple Form Data Entry'!I80="","   ",'2a.  Simple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IF('2a.  Simple Form Data Entry'!E82="","  ",'2a.  Simple Form Data Entry'!E82)</f>
        <v xml:space="preserve">  </v>
      </c>
      <c r="I36" s="80">
        <f>'2a.  Simple Form Data Entry'!N82</f>
        <v>0</v>
      </c>
      <c r="J36" s="80">
        <f>'2a.  Simple Form Data Entry'!G82</f>
        <v>0</v>
      </c>
      <c r="K36" s="80">
        <f>'2a.  Simple Form Data Entry'!H82</f>
        <v>0</v>
      </c>
      <c r="L36" s="80">
        <f>J36+K36</f>
        <v>0</v>
      </c>
      <c r="M36" s="80">
        <f>'2a.  Simple Form Data Entry'!I82</f>
        <v>0</v>
      </c>
      <c r="N36" s="80">
        <f>'2a.  Simple Form Data Entry'!J82</f>
        <v>0</v>
      </c>
      <c r="O36" s="80">
        <f aca="true" t="shared" si="5" ref="O36:O43">M36+N36</f>
        <v>0</v>
      </c>
      <c r="P36" s="80">
        <f>'2a.  Simple Form Data Entry'!K82</f>
        <v>0</v>
      </c>
      <c r="Q36" s="80">
        <f>'2a.  Simple Form Data Entry'!L82</f>
        <v>0</v>
      </c>
      <c r="R36" s="80">
        <f aca="true" t="shared" si="6" ref="R36:R43">P36+Q36</f>
        <v>0</v>
      </c>
      <c r="S36" s="83">
        <f>'2a.  Simple Form Data Entry'!M82</f>
        <v>0</v>
      </c>
      <c r="T36" s="12"/>
    </row>
    <row r="37" spans="1:20" ht="13.5" customHeight="1">
      <c r="A37" s="16"/>
      <c r="B37" s="50" t="s">
        <v>25</v>
      </c>
      <c r="C37" s="20"/>
      <c r="D37" s="45"/>
      <c r="E37" s="45"/>
      <c r="F37" s="45"/>
      <c r="G37" s="45"/>
      <c r="H37" s="200" t="str">
        <f>IF('2a.  Simple Form Data Entry'!E83="","  ",'2a.  Simple Form Data Entry'!E83)</f>
        <v xml:space="preserve">  </v>
      </c>
      <c r="I37" s="80">
        <f>'2a.  Simple Form Data Entry'!N83</f>
        <v>0</v>
      </c>
      <c r="J37" s="80">
        <f>'2a.  Simple Form Data Entry'!G83</f>
        <v>0</v>
      </c>
      <c r="K37" s="80">
        <f>'2a.  Simple Form Data Entry'!H83</f>
        <v>0</v>
      </c>
      <c r="L37" s="80">
        <f aca="true" t="shared" si="7" ref="L37:L43">J37+K37</f>
        <v>0</v>
      </c>
      <c r="M37" s="80">
        <f>'2a.  Simple Form Data Entry'!I83</f>
        <v>0</v>
      </c>
      <c r="N37" s="80">
        <f>'2a.  Simple Form Data Entry'!J83</f>
        <v>0</v>
      </c>
      <c r="O37" s="80">
        <f t="shared" si="5"/>
        <v>0</v>
      </c>
      <c r="P37" s="80">
        <f>'2a.  Simple Form Data Entry'!K83</f>
        <v>0</v>
      </c>
      <c r="Q37" s="80">
        <f>'2a.  Simple Form Data Entry'!L83</f>
        <v>0</v>
      </c>
      <c r="R37" s="80">
        <f t="shared" si="6"/>
        <v>0</v>
      </c>
      <c r="S37" s="83">
        <f>'2a.  Simple Form Data Entry'!M83</f>
        <v>0</v>
      </c>
      <c r="T37" s="12"/>
    </row>
    <row r="38" spans="1:20" ht="13.5" customHeight="1">
      <c r="A38" s="16"/>
      <c r="B38" s="50" t="s">
        <v>53</v>
      </c>
      <c r="C38" s="20"/>
      <c r="D38" s="45"/>
      <c r="E38" s="45"/>
      <c r="F38" s="45"/>
      <c r="G38" s="45"/>
      <c r="H38" s="200" t="str">
        <f>IF('2a.  Simple Form Data Entry'!E84="","  ",'2a.  Simple Form Data Entry'!E84)</f>
        <v xml:space="preserve">  </v>
      </c>
      <c r="I38" s="80">
        <f>'2a.  Simple Form Data Entry'!N84</f>
        <v>0</v>
      </c>
      <c r="J38" s="80">
        <f>'2a.  Simple Form Data Entry'!G84</f>
        <v>0</v>
      </c>
      <c r="K38" s="80">
        <f>'2a.  Simple Form Data Entry'!H84</f>
        <v>0</v>
      </c>
      <c r="L38" s="80">
        <f t="shared" si="7"/>
        <v>0</v>
      </c>
      <c r="M38" s="80">
        <f>'2a.  Simple Form Data Entry'!I84</f>
        <v>0</v>
      </c>
      <c r="N38" s="80">
        <f>'2a.  Simple Form Data Entry'!J84</f>
        <v>0</v>
      </c>
      <c r="O38" s="80">
        <f t="shared" si="5"/>
        <v>0</v>
      </c>
      <c r="P38" s="80">
        <f>'2a.  Simple Form Data Entry'!K84</f>
        <v>0</v>
      </c>
      <c r="Q38" s="80">
        <f>'2a.  Simple Form Data Entry'!L84</f>
        <v>0</v>
      </c>
      <c r="R38" s="80">
        <f t="shared" si="6"/>
        <v>0</v>
      </c>
      <c r="S38" s="83">
        <f>'2a.  Simple Form Data Entry'!M84</f>
        <v>0</v>
      </c>
      <c r="T38" s="12"/>
    </row>
    <row r="39" spans="1:20" ht="13.5" customHeight="1">
      <c r="A39" s="16"/>
      <c r="B39" s="405" t="s">
        <v>55</v>
      </c>
      <c r="C39" s="406"/>
      <c r="D39" s="45"/>
      <c r="E39" s="45"/>
      <c r="F39" s="45"/>
      <c r="G39" s="45"/>
      <c r="H39" s="200" t="str">
        <f>IF('2a.  Simple Form Data Entry'!E85="","  ",'2a.  Simple Form Data Entry'!E85)</f>
        <v xml:space="preserve">  </v>
      </c>
      <c r="I39" s="80">
        <f>'2a.  Simple Form Data Entry'!N85</f>
        <v>0</v>
      </c>
      <c r="J39" s="80">
        <f>'2a.  Simple Form Data Entry'!G85</f>
        <v>0</v>
      </c>
      <c r="K39" s="80">
        <f>'2a.  Simple Form Data Entry'!H85</f>
        <v>0</v>
      </c>
      <c r="L39" s="80">
        <f t="shared" si="7"/>
        <v>0</v>
      </c>
      <c r="M39" s="80">
        <f>'2a.  Simple Form Data Entry'!I85</f>
        <v>0</v>
      </c>
      <c r="N39" s="80">
        <f>'2a.  Simple Form Data Entry'!J85</f>
        <v>0</v>
      </c>
      <c r="O39" s="80">
        <f t="shared" si="5"/>
        <v>0</v>
      </c>
      <c r="P39" s="80">
        <f>'2a.  Simple Form Data Entry'!K85</f>
        <v>0</v>
      </c>
      <c r="Q39" s="80">
        <f>'2a.  Simple Form Data Entry'!L85</f>
        <v>0</v>
      </c>
      <c r="R39" s="80">
        <f t="shared" si="6"/>
        <v>0</v>
      </c>
      <c r="S39" s="83">
        <f>'2a.  Simple Form Data Entry'!M85</f>
        <v>0</v>
      </c>
      <c r="T39" s="12"/>
    </row>
    <row r="40" spans="1:20" ht="13.5" customHeight="1">
      <c r="A40" s="16"/>
      <c r="B40" s="407" t="s">
        <v>56</v>
      </c>
      <c r="C40" s="408"/>
      <c r="D40" s="45"/>
      <c r="E40" s="45"/>
      <c r="F40" s="45"/>
      <c r="G40" s="45"/>
      <c r="H40" s="200" t="str">
        <f>IF('2a.  Simple Form Data Entry'!E86="","  ",'2a.  Simple Form Data Entry'!E86)</f>
        <v xml:space="preserve">  </v>
      </c>
      <c r="I40" s="80">
        <f>'2a.  Simple Form Data Entry'!N86</f>
        <v>0</v>
      </c>
      <c r="J40" s="80">
        <f>'2a.  Simple Form Data Entry'!G86</f>
        <v>0</v>
      </c>
      <c r="K40" s="80">
        <f>'2a.  Simple Form Data Entry'!H86</f>
        <v>0</v>
      </c>
      <c r="L40" s="80">
        <f t="shared" si="7"/>
        <v>0</v>
      </c>
      <c r="M40" s="80">
        <f>'2a.  Simple Form Data Entry'!I86</f>
        <v>0</v>
      </c>
      <c r="N40" s="80">
        <f>'2a.  Simple Form Data Entry'!J86</f>
        <v>0</v>
      </c>
      <c r="O40" s="80">
        <f t="shared" si="5"/>
        <v>0</v>
      </c>
      <c r="P40" s="80">
        <f>'2a.  Simple Form Data Entry'!K86</f>
        <v>0</v>
      </c>
      <c r="Q40" s="80">
        <f>'2a.  Simple Form Data Entry'!L86</f>
        <v>0</v>
      </c>
      <c r="R40" s="80">
        <f t="shared" si="6"/>
        <v>0</v>
      </c>
      <c r="S40" s="83">
        <f>'2a.  Simple Form Data Entry'!M86</f>
        <v>0</v>
      </c>
      <c r="T40" s="12"/>
    </row>
    <row r="41" spans="1:20" ht="13.5" customHeight="1">
      <c r="A41" s="16"/>
      <c r="B41" s="405" t="s">
        <v>57</v>
      </c>
      <c r="C41" s="406"/>
      <c r="D41" s="45"/>
      <c r="E41" s="45"/>
      <c r="F41" s="45"/>
      <c r="G41" s="45"/>
      <c r="H41" s="200" t="str">
        <f>IF('2a.  Simple Form Data Entry'!E87="","  ",'2a.  Simple Form Data Entry'!E87)</f>
        <v xml:space="preserve">  </v>
      </c>
      <c r="I41" s="80">
        <f>'2a.  Simple Form Data Entry'!N87</f>
        <v>0</v>
      </c>
      <c r="J41" s="80">
        <f>'2a.  Simple Form Data Entry'!G87</f>
        <v>0</v>
      </c>
      <c r="K41" s="80">
        <f>'2a.  Simple Form Data Entry'!H87</f>
        <v>0</v>
      </c>
      <c r="L41" s="80">
        <f t="shared" si="7"/>
        <v>0</v>
      </c>
      <c r="M41" s="80">
        <f>'2a.  Simple Form Data Entry'!I87</f>
        <v>0</v>
      </c>
      <c r="N41" s="80">
        <f>'2a.  Simple Form Data Entry'!J87</f>
        <v>0</v>
      </c>
      <c r="O41" s="80">
        <f t="shared" si="5"/>
        <v>0</v>
      </c>
      <c r="P41" s="80">
        <f>'2a.  Simple Form Data Entry'!K87</f>
        <v>0</v>
      </c>
      <c r="Q41" s="80">
        <f>'2a.  Simple Form Data Entry'!L87</f>
        <v>0</v>
      </c>
      <c r="R41" s="80">
        <f t="shared" si="6"/>
        <v>0</v>
      </c>
      <c r="S41" s="83">
        <f>'2a.  Simple Form Data Entry'!M87</f>
        <v>0</v>
      </c>
      <c r="T41" s="12"/>
    </row>
    <row r="42" spans="1:20" ht="13.5" customHeight="1">
      <c r="A42" s="16"/>
      <c r="B42" s="419" t="s">
        <v>26</v>
      </c>
      <c r="C42" s="420"/>
      <c r="D42" s="45"/>
      <c r="E42" s="45"/>
      <c r="F42" s="45"/>
      <c r="G42" s="45"/>
      <c r="H42" s="200" t="str">
        <f>IF('2a.  Simple Form Data Entry'!E88="","  ",'2a.  Simple Form Data Entry'!E88)</f>
        <v xml:space="preserve">  </v>
      </c>
      <c r="I42" s="80">
        <f>'2a.  Simple Form Data Entry'!N88</f>
        <v>0</v>
      </c>
      <c r="J42" s="80">
        <f>'2a.  Simple Form Data Entry'!G88</f>
        <v>0</v>
      </c>
      <c r="K42" s="80">
        <f>'2a.  Simple Form Data Entry'!H88</f>
        <v>0</v>
      </c>
      <c r="L42" s="80">
        <f t="shared" si="7"/>
        <v>0</v>
      </c>
      <c r="M42" s="80">
        <f>'2a.  Simple Form Data Entry'!I88</f>
        <v>0</v>
      </c>
      <c r="N42" s="80">
        <f>'2a.  Simple Form Data Entry'!J88</f>
        <v>0</v>
      </c>
      <c r="O42" s="80">
        <f t="shared" si="5"/>
        <v>0</v>
      </c>
      <c r="P42" s="80">
        <f>'2a.  Simple Form Data Entry'!K88</f>
        <v>0</v>
      </c>
      <c r="Q42" s="80">
        <f>'2a.  Simple Form Data Entry'!L88</f>
        <v>0</v>
      </c>
      <c r="R42" s="80">
        <f t="shared" si="6"/>
        <v>0</v>
      </c>
      <c r="S42" s="83">
        <f>'2a.  Simple Form Data Entry'!M88</f>
        <v>0</v>
      </c>
      <c r="T42" s="12"/>
    </row>
    <row r="43" spans="1:20" ht="13.5">
      <c r="A43" s="26"/>
      <c r="B43" s="27"/>
      <c r="C43" s="28" t="s">
        <v>12</v>
      </c>
      <c r="D43" s="29"/>
      <c r="E43" s="29"/>
      <c r="F43" s="29"/>
      <c r="G43" s="29"/>
      <c r="H43" s="201"/>
      <c r="I43" s="63">
        <f aca="true" t="shared" si="8" ref="I43:S43">SUM(I36:I42)</f>
        <v>0</v>
      </c>
      <c r="J43" s="63">
        <f t="shared" si="8"/>
        <v>0</v>
      </c>
      <c r="K43" s="63">
        <f t="shared" si="8"/>
        <v>0</v>
      </c>
      <c r="L43" s="63">
        <f t="shared" si="7"/>
        <v>0</v>
      </c>
      <c r="M43" s="63">
        <f t="shared" si="8"/>
        <v>0</v>
      </c>
      <c r="N43" s="63">
        <f t="shared" si="8"/>
        <v>0</v>
      </c>
      <c r="O43" s="63">
        <f t="shared" si="5"/>
        <v>0</v>
      </c>
      <c r="P43" s="63">
        <f aca="true" t="shared" si="9" ref="P43:Q43">SUM(P36:P42)</f>
        <v>0</v>
      </c>
      <c r="Q43" s="63">
        <f t="shared" si="9"/>
        <v>0</v>
      </c>
      <c r="R43" s="63">
        <f t="shared" si="6"/>
        <v>0</v>
      </c>
      <c r="S43" s="64">
        <f t="shared" si="8"/>
        <v>0</v>
      </c>
      <c r="T43" s="12"/>
    </row>
    <row r="44" spans="1:20" ht="3" customHeight="1">
      <c r="A44" s="16"/>
      <c r="B44" s="18"/>
      <c r="C44" s="22"/>
      <c r="D44" s="23"/>
      <c r="E44" s="23"/>
      <c r="F44" s="23"/>
      <c r="G44" s="23"/>
      <c r="H44" s="196"/>
      <c r="I44" s="47"/>
      <c r="J44" s="24"/>
      <c r="K44" s="24"/>
      <c r="L44" s="24"/>
      <c r="M44" s="24"/>
      <c r="N44" s="24"/>
      <c r="O44" s="24"/>
      <c r="P44" s="24"/>
      <c r="Q44" s="24"/>
      <c r="R44" s="301"/>
      <c r="S44" s="25"/>
      <c r="T44" s="12"/>
    </row>
    <row r="45" spans="1:20" ht="13.5">
      <c r="A45" s="416" t="str">
        <f>IF('2a.  Simple Form Data Entry'!E91="","   ",'2a.  Simple Form Data Entry'!E91)</f>
        <v xml:space="preserve">   </v>
      </c>
      <c r="B45" s="417"/>
      <c r="C45" s="418"/>
      <c r="D45" s="177" t="str">
        <f>IF(A45="   ","   ",IF(A45='2a.  Simple Form Data Entry'!$G$21,'2a.  Simple Form Data Entry'!J$21,IF(A45='2a.  Simple Form Data Entry'!$G$22,'2a.  Simple Form Data Entry'!J$22,IF(A45='2a.  Simple Form Data Entry'!$G$23,'2a.  Simple Form Data Entry'!J$23,IF(A45='2a.  Simple Form Data Entry'!$G$24,'2a.  Simple Form Data Entry'!$J$24,IF(A45='2a.  Simple Form Data Entry'!$G$25,'2a.  Simple Form Data Entry'!J$25,IF(A45='2a.  Simple Form Data Entry'!$G$26,'2a.  Simple Form Data Entry'!J$26,"   ")))))))</f>
        <v xml:space="preserve">   </v>
      </c>
      <c r="E45" s="89" t="str">
        <f>IF(A45="   ","   ",IF(A45='2a.  Simple Form Data Entry'!$G$21,'2a.  Simple Form Data Entry'!K$21,IF(A45='2a.  Simple Form Data Entry'!$G$22,'2a.  Simple Form Data Entry'!K$22,IF(A45='2a.  Simple Form Data Entry'!$G$23,'2a.  Simple Form Data Entry'!K$23,IF(A45='2a.  Simple Form Data Entry'!$G$24,'2a.  Simple Form Data Entry'!$K$24,IF(A45='2a.  Simple Form Data Entry'!G$25,'2a.  Simple Form Data Entry'!K$25,IF(A45='2a.  Simple Form Data Entry'!G$26,'2a.  Simple Form Data Entry'!K$26,"   ")))))))</f>
        <v xml:space="preserve">   </v>
      </c>
      <c r="F45" s="177" t="str">
        <f>IF(A45="   ","   ",IF(A45='2a.  Simple Form Data Entry'!$G$21,'2a.  Simple Form Data Entry'!L$21,IF(A45='2a.  Simple Form Data Entry'!$G$22,'2a.  Simple Form Data Entry'!L$22,IF(A45='2a.  Simple Form Data Entry'!$G$23,'2a.  Simple Form Data Entry'!L$23,IF(A45='2a.  Simple Form Data Entry'!$G$24,'2a.  Simple Form Data Entry'!$L$24,IF(A45='2a.  Simple Form Data Entry'!G$25,'2a.  Simple Form Data Entry'!L$25,IF(A45='2a.  Simple Form Data Entry'!G$26,'2a.  Simple Form Data Entry'!L$26,"   ")))))))</f>
        <v xml:space="preserve">   </v>
      </c>
      <c r="G45" s="79" t="str">
        <f>IF('2a.  Simple Form Data Entry'!I91="","   ",'2a.  Simple Form Data Entry'!I91)</f>
        <v xml:space="preserve"> </v>
      </c>
      <c r="H45" s="198"/>
      <c r="I45" s="48"/>
      <c r="J45" s="38"/>
      <c r="K45" s="38"/>
      <c r="L45" s="38"/>
      <c r="M45" s="38"/>
      <c r="N45" s="38"/>
      <c r="O45" s="38"/>
      <c r="P45" s="38"/>
      <c r="Q45" s="38"/>
      <c r="R45" s="302"/>
      <c r="S45" s="39"/>
      <c r="T45" s="12"/>
    </row>
    <row r="46" spans="1:20" ht="13.5" customHeight="1">
      <c r="A46" s="19"/>
      <c r="B46" s="50" t="s">
        <v>21</v>
      </c>
      <c r="C46" s="20"/>
      <c r="D46" s="45"/>
      <c r="E46" s="45"/>
      <c r="F46" s="45"/>
      <c r="G46" s="45"/>
      <c r="H46" s="200" t="str">
        <f>IF('2a.  Simple Form Data Entry'!E93="","  ",'2a.  Simple Form Data Entry'!E93)</f>
        <v xml:space="preserve">  </v>
      </c>
      <c r="I46" s="81">
        <f>'2a.  Simple Form Data Entry'!N93</f>
        <v>0</v>
      </c>
      <c r="J46" s="81">
        <f>'2a.  Simple Form Data Entry'!G93</f>
        <v>0</v>
      </c>
      <c r="K46" s="81">
        <f>'2a.  Simple Form Data Entry'!H93</f>
        <v>0</v>
      </c>
      <c r="L46" s="80">
        <f aca="true" t="shared" si="10" ref="L46:L95">J46+K46</f>
        <v>0</v>
      </c>
      <c r="M46" s="81">
        <f>'2a.  Simple Form Data Entry'!I93</f>
        <v>0</v>
      </c>
      <c r="N46" s="81">
        <f>'2a.  Simple Form Data Entry'!J93</f>
        <v>0</v>
      </c>
      <c r="O46" s="80">
        <f aca="true" t="shared" si="11" ref="O46:O95">M46+N46</f>
        <v>0</v>
      </c>
      <c r="P46" s="81">
        <f>'2a.  Simple Form Data Entry'!K93</f>
        <v>0</v>
      </c>
      <c r="Q46" s="81">
        <f>'2a.  Simple Form Data Entry'!L93</f>
        <v>0</v>
      </c>
      <c r="R46" s="80">
        <f aca="true" t="shared" si="12" ref="R46:R95">P46+Q46</f>
        <v>0</v>
      </c>
      <c r="S46" s="83">
        <f>'2a.  Simple Form Data Entry'!M93</f>
        <v>0</v>
      </c>
      <c r="T46" s="12"/>
    </row>
    <row r="47" spans="1:20" ht="13.5" customHeight="1">
      <c r="A47" s="19"/>
      <c r="B47" s="50" t="s">
        <v>25</v>
      </c>
      <c r="C47" s="20"/>
      <c r="D47" s="45"/>
      <c r="E47" s="45"/>
      <c r="F47" s="45"/>
      <c r="G47" s="45"/>
      <c r="H47" s="200" t="str">
        <f>IF('2a.  Simple Form Data Entry'!E94="","  ",'2a.  Simple Form Data Entry'!E94)</f>
        <v xml:space="preserve">  </v>
      </c>
      <c r="I47" s="81">
        <f>'2a.  Simple Form Data Entry'!N94</f>
        <v>0</v>
      </c>
      <c r="J47" s="81">
        <f>'2a.  Simple Form Data Entry'!G94</f>
        <v>0</v>
      </c>
      <c r="K47" s="81">
        <f>'2a.  Simple Form Data Entry'!H94</f>
        <v>0</v>
      </c>
      <c r="L47" s="80">
        <f t="shared" si="10"/>
        <v>0</v>
      </c>
      <c r="M47" s="81">
        <f>'2a.  Simple Form Data Entry'!I94</f>
        <v>0</v>
      </c>
      <c r="N47" s="81">
        <f>'2a.  Simple Form Data Entry'!J94</f>
        <v>0</v>
      </c>
      <c r="O47" s="80">
        <f t="shared" si="11"/>
        <v>0</v>
      </c>
      <c r="P47" s="81">
        <f>'2a.  Simple Form Data Entry'!K94</f>
        <v>0</v>
      </c>
      <c r="Q47" s="81">
        <f>'2a.  Simple Form Data Entry'!L94</f>
        <v>0</v>
      </c>
      <c r="R47" s="80">
        <f t="shared" si="12"/>
        <v>0</v>
      </c>
      <c r="S47" s="83">
        <f>'2a.  Simple Form Data Entry'!M94</f>
        <v>0</v>
      </c>
      <c r="T47" s="12"/>
    </row>
    <row r="48" spans="1:20" ht="13.5" customHeight="1">
      <c r="A48" s="19"/>
      <c r="B48" s="50" t="s">
        <v>53</v>
      </c>
      <c r="C48" s="20"/>
      <c r="D48" s="45"/>
      <c r="E48" s="45"/>
      <c r="F48" s="45"/>
      <c r="G48" s="45"/>
      <c r="H48" s="200" t="str">
        <f>IF('2a.  Simple Form Data Entry'!E95="","  ",'2a.  Simple Form Data Entry'!E95)</f>
        <v xml:space="preserve">  </v>
      </c>
      <c r="I48" s="81">
        <f>'2a.  Simple Form Data Entry'!N95</f>
        <v>0</v>
      </c>
      <c r="J48" s="81">
        <f>'2a.  Simple Form Data Entry'!G95</f>
        <v>0</v>
      </c>
      <c r="K48" s="81">
        <f>'2a.  Simple Form Data Entry'!H95</f>
        <v>0</v>
      </c>
      <c r="L48" s="80">
        <f t="shared" si="10"/>
        <v>0</v>
      </c>
      <c r="M48" s="81">
        <f>'2a.  Simple Form Data Entry'!I95</f>
        <v>0</v>
      </c>
      <c r="N48" s="81">
        <f>'2a.  Simple Form Data Entry'!J95</f>
        <v>0</v>
      </c>
      <c r="O48" s="80">
        <f t="shared" si="11"/>
        <v>0</v>
      </c>
      <c r="P48" s="81">
        <f>'2a.  Simple Form Data Entry'!K95</f>
        <v>0</v>
      </c>
      <c r="Q48" s="81">
        <f>'2a.  Simple Form Data Entry'!L95</f>
        <v>0</v>
      </c>
      <c r="R48" s="80">
        <f t="shared" si="12"/>
        <v>0</v>
      </c>
      <c r="S48" s="83">
        <f>'2a.  Simple Form Data Entry'!M95</f>
        <v>0</v>
      </c>
      <c r="T48" s="12"/>
    </row>
    <row r="49" spans="1:20" ht="13.5" customHeight="1">
      <c r="A49" s="19"/>
      <c r="B49" s="405" t="s">
        <v>55</v>
      </c>
      <c r="C49" s="406"/>
      <c r="D49" s="45"/>
      <c r="E49" s="45"/>
      <c r="F49" s="45"/>
      <c r="G49" s="45"/>
      <c r="H49" s="200" t="str">
        <f>IF('2a.  Simple Form Data Entry'!E96="","  ",'2a.  Simple Form Data Entry'!E96)</f>
        <v xml:space="preserve">  </v>
      </c>
      <c r="I49" s="81">
        <f>'2a.  Simple Form Data Entry'!N96</f>
        <v>0</v>
      </c>
      <c r="J49" s="81">
        <f>'2a.  Simple Form Data Entry'!G96</f>
        <v>0</v>
      </c>
      <c r="K49" s="81">
        <f>'2a.  Simple Form Data Entry'!H96</f>
        <v>0</v>
      </c>
      <c r="L49" s="80">
        <f t="shared" si="10"/>
        <v>0</v>
      </c>
      <c r="M49" s="81">
        <f>'2a.  Simple Form Data Entry'!I96</f>
        <v>0</v>
      </c>
      <c r="N49" s="81">
        <f>'2a.  Simple Form Data Entry'!J96</f>
        <v>0</v>
      </c>
      <c r="O49" s="80">
        <f t="shared" si="11"/>
        <v>0</v>
      </c>
      <c r="P49" s="81">
        <f>'2a.  Simple Form Data Entry'!K96</f>
        <v>0</v>
      </c>
      <c r="Q49" s="81">
        <f>'2a.  Simple Form Data Entry'!L96</f>
        <v>0</v>
      </c>
      <c r="R49" s="80">
        <f t="shared" si="12"/>
        <v>0</v>
      </c>
      <c r="S49" s="83">
        <f>'2a.  Simple Form Data Entry'!M96</f>
        <v>0</v>
      </c>
      <c r="T49" s="12"/>
    </row>
    <row r="50" spans="1:20" ht="13.5" customHeight="1">
      <c r="A50" s="19"/>
      <c r="B50" s="407" t="s">
        <v>56</v>
      </c>
      <c r="C50" s="408"/>
      <c r="D50" s="45"/>
      <c r="E50" s="45"/>
      <c r="F50" s="45"/>
      <c r="G50" s="45"/>
      <c r="H50" s="200" t="str">
        <f>IF('2a.  Simple Form Data Entry'!E97="","  ",'2a.  Simple Form Data Entry'!E97)</f>
        <v xml:space="preserve">  </v>
      </c>
      <c r="I50" s="81">
        <f>'2a.  Simple Form Data Entry'!N97</f>
        <v>0</v>
      </c>
      <c r="J50" s="81">
        <f>'2a.  Simple Form Data Entry'!G97</f>
        <v>0</v>
      </c>
      <c r="K50" s="81">
        <f>'2a.  Simple Form Data Entry'!H97</f>
        <v>0</v>
      </c>
      <c r="L50" s="80">
        <f t="shared" si="10"/>
        <v>0</v>
      </c>
      <c r="M50" s="81">
        <f>'2a.  Simple Form Data Entry'!I97</f>
        <v>0</v>
      </c>
      <c r="N50" s="81">
        <f>'2a.  Simple Form Data Entry'!J97</f>
        <v>0</v>
      </c>
      <c r="O50" s="80">
        <f t="shared" si="11"/>
        <v>0</v>
      </c>
      <c r="P50" s="81">
        <f>'2a.  Simple Form Data Entry'!K97</f>
        <v>0</v>
      </c>
      <c r="Q50" s="81">
        <f>'2a.  Simple Form Data Entry'!L97</f>
        <v>0</v>
      </c>
      <c r="R50" s="80">
        <f t="shared" si="12"/>
        <v>0</v>
      </c>
      <c r="S50" s="83">
        <f>'2a.  Simple Form Data Entry'!M97</f>
        <v>0</v>
      </c>
      <c r="T50" s="12"/>
    </row>
    <row r="51" spans="1:20" ht="13.5" customHeight="1">
      <c r="A51" s="19"/>
      <c r="B51" s="405" t="s">
        <v>57</v>
      </c>
      <c r="C51" s="406"/>
      <c r="D51" s="45"/>
      <c r="E51" s="45"/>
      <c r="F51" s="45"/>
      <c r="G51" s="45"/>
      <c r="H51" s="200" t="str">
        <f>IF('2a.  Simple Form Data Entry'!E98="","  ",'2a.  Simple Form Data Entry'!E98)</f>
        <v xml:space="preserve">  </v>
      </c>
      <c r="I51" s="81">
        <f>'2a.  Simple Form Data Entry'!N98</f>
        <v>0</v>
      </c>
      <c r="J51" s="81">
        <f>'2a.  Simple Form Data Entry'!G98</f>
        <v>0</v>
      </c>
      <c r="K51" s="81">
        <f>'2a.  Simple Form Data Entry'!H98</f>
        <v>0</v>
      </c>
      <c r="L51" s="80">
        <f t="shared" si="10"/>
        <v>0</v>
      </c>
      <c r="M51" s="81">
        <f>'2a.  Simple Form Data Entry'!I98</f>
        <v>0</v>
      </c>
      <c r="N51" s="81">
        <f>'2a.  Simple Form Data Entry'!J98</f>
        <v>0</v>
      </c>
      <c r="O51" s="80">
        <f t="shared" si="11"/>
        <v>0</v>
      </c>
      <c r="P51" s="81">
        <f>'2a.  Simple Form Data Entry'!K98</f>
        <v>0</v>
      </c>
      <c r="Q51" s="81">
        <f>'2a.  Simple Form Data Entry'!L98</f>
        <v>0</v>
      </c>
      <c r="R51" s="80">
        <f t="shared" si="12"/>
        <v>0</v>
      </c>
      <c r="S51" s="83">
        <f>'2a.  Simple Form Data Entry'!M98</f>
        <v>0</v>
      </c>
      <c r="T51" s="12"/>
    </row>
    <row r="52" spans="1:20" ht="13.5" customHeight="1">
      <c r="A52" s="19"/>
      <c r="B52" s="419" t="s">
        <v>26</v>
      </c>
      <c r="C52" s="420"/>
      <c r="D52" s="45"/>
      <c r="E52" s="45"/>
      <c r="F52" s="45"/>
      <c r="G52" s="45"/>
      <c r="H52" s="200" t="str">
        <f>IF('2a.  Simple Form Data Entry'!E99="","  ",'2a.  Simple Form Data Entry'!E99)</f>
        <v xml:space="preserve">  </v>
      </c>
      <c r="I52" s="81">
        <f>'2a.  Simple Form Data Entry'!N99</f>
        <v>0</v>
      </c>
      <c r="J52" s="81">
        <f>'2a.  Simple Form Data Entry'!G99</f>
        <v>0</v>
      </c>
      <c r="K52" s="81">
        <f>'2a.  Simple Form Data Entry'!H99</f>
        <v>0</v>
      </c>
      <c r="L52" s="80">
        <f t="shared" si="10"/>
        <v>0</v>
      </c>
      <c r="M52" s="81">
        <f>'2a.  Simple Form Data Entry'!I99</f>
        <v>0</v>
      </c>
      <c r="N52" s="81">
        <f>'2a.  Simple Form Data Entry'!J99</f>
        <v>0</v>
      </c>
      <c r="O52" s="80">
        <f t="shared" si="11"/>
        <v>0</v>
      </c>
      <c r="P52" s="81">
        <f>'2a.  Simple Form Data Entry'!K99</f>
        <v>0</v>
      </c>
      <c r="Q52" s="81">
        <f>'2a.  Simple Form Data Entry'!L99</f>
        <v>0</v>
      </c>
      <c r="R52" s="80">
        <f t="shared" si="12"/>
        <v>0</v>
      </c>
      <c r="S52" s="83">
        <f>'2a.  Simple Form Data Entry'!M99</f>
        <v>0</v>
      </c>
      <c r="T52" s="12"/>
    </row>
    <row r="53" spans="1:20" ht="13.5">
      <c r="A53" s="26"/>
      <c r="B53" s="27"/>
      <c r="C53" s="28" t="s">
        <v>12</v>
      </c>
      <c r="D53" s="29"/>
      <c r="E53" s="29"/>
      <c r="F53" s="29"/>
      <c r="G53" s="29"/>
      <c r="H53" s="201"/>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2"/>
      <c r="I54" s="59"/>
      <c r="J54" s="60"/>
      <c r="K54" s="60"/>
      <c r="L54" s="80">
        <f t="shared" si="10"/>
        <v>0</v>
      </c>
      <c r="M54" s="61"/>
      <c r="N54" s="60"/>
      <c r="O54" s="80">
        <f t="shared" si="11"/>
        <v>0</v>
      </c>
      <c r="P54" s="60"/>
      <c r="Q54" s="60"/>
      <c r="R54" s="80">
        <f t="shared" si="12"/>
        <v>0</v>
      </c>
      <c r="S54" s="62"/>
      <c r="T54" s="12"/>
    </row>
    <row r="55" spans="1:20" ht="13.5" hidden="1">
      <c r="A55" s="416" t="str">
        <f>IF('2a.  Simple Form Data Entry'!E102="","   ",'2a.  Simple Form Data Entry'!E102)</f>
        <v xml:space="preserve">   </v>
      </c>
      <c r="B55" s="417"/>
      <c r="C55" s="418"/>
      <c r="D55" s="177" t="str">
        <f>IF(A55="   ","   ",IF(A55='2a.  Simple Form Data Entry'!$G$21,'2a.  Simple Form Data Entry'!J$21,IF(A55='2a.  Simple Form Data Entry'!$G$22,'2a.  Simple Form Data Entry'!J$22,IF(A55='2a.  Simple Form Data Entry'!$G$23,'2a.  Simple Form Data Entry'!J$23,IF(A55='2a.  Simple Form Data Entry'!$G$24,'2a.  Simple Form Data Entry'!$J$24,IF(A55='2a.  Simple Form Data Entry'!$G$25,'2a.  Simple Form Data Entry'!J$25,IF(A55='2a.  Simple Form Data Entry'!$G$26,'2a.  Simple Form Data Entry'!J$26,"   ")))))))</f>
        <v xml:space="preserve">   </v>
      </c>
      <c r="E55" s="89" t="str">
        <f>IF(A55="   ","   ",IF(A55='2a.  Simple Form Data Entry'!$G$21,'2a.  Simple Form Data Entry'!K$21,IF(A55='2a.  Simple Form Data Entry'!$G$22,'2a.  Simple Form Data Entry'!K$22,IF(A55='2a.  Simple Form Data Entry'!$G$23,'2a.  Simple Form Data Entry'!K$23,IF(A55='2a.  Simple Form Data Entry'!$G$24,'2a.  Simple Form Data Entry'!$K$24,IF(A55='2a.  Simple Form Data Entry'!G$25,'2a.  Simple Form Data Entry'!K$25,IF(A55='2a.  Simple Form Data Entry'!G$26,'2a.  Simple Form Data Entry'!K$26,"   ")))))))</f>
        <v xml:space="preserve">   </v>
      </c>
      <c r="F55" s="177" t="str">
        <f>IF(A55="   ","   ",IF(A55='2a.  Simple Form Data Entry'!$G$21,'2a.  Simple Form Data Entry'!L$21,IF(A55='2a.  Simple Form Data Entry'!$G$22,'2a.  Simple Form Data Entry'!L$22,IF(A55='2a.  Simple Form Data Entry'!$G$23,'2a.  Simple Form Data Entry'!L$23,IF(A55='2a.  Simple Form Data Entry'!$G$24,'2a.  Simple Form Data Entry'!$L$24,IF(A55='2a.  Simple Form Data Entry'!$G$25,'2a.  Simple Form Data Entry'!$L$25,IF(A55='2a.  Simple Form Data Entry'!$G$26,'2a.  Simple Form Data Entry'!$L$26,"   ")))))))</f>
        <v xml:space="preserve">   </v>
      </c>
      <c r="G55" s="79" t="str">
        <f>IF('2a.  Simple Form Data Entry'!I102="","   ",'2a.  Simple Form Data Entry'!I102)</f>
        <v xml:space="preserve"> </v>
      </c>
      <c r="H55" s="198"/>
      <c r="I55" s="48"/>
      <c r="J55" s="38"/>
      <c r="K55" s="38"/>
      <c r="L55" s="80">
        <f t="shared" si="10"/>
        <v>0</v>
      </c>
      <c r="M55" s="38"/>
      <c r="N55" s="38"/>
      <c r="O55" s="80">
        <f t="shared" si="11"/>
        <v>0</v>
      </c>
      <c r="P55" s="38"/>
      <c r="Q55" s="38"/>
      <c r="R55" s="80">
        <f t="shared" si="12"/>
        <v>0</v>
      </c>
      <c r="S55" s="39"/>
      <c r="T55" s="12"/>
    </row>
    <row r="56" spans="1:20" ht="13.5" customHeight="1" hidden="1">
      <c r="A56" s="19"/>
      <c r="B56" s="50" t="s">
        <v>21</v>
      </c>
      <c r="C56" s="20"/>
      <c r="D56" s="45"/>
      <c r="E56" s="45"/>
      <c r="F56" s="45"/>
      <c r="G56" s="45"/>
      <c r="H56" s="200" t="str">
        <f>IF('2a.  Simple Form Data Entry'!E104="","  ",'2a.  Simple Form Data Entry'!E104)</f>
        <v xml:space="preserve">  </v>
      </c>
      <c r="I56" s="81">
        <f>'2a.  Simple Form Data Entry'!N104</f>
        <v>0</v>
      </c>
      <c r="J56" s="81">
        <f>'2a.  Simple Form Data Entry'!G104</f>
        <v>0</v>
      </c>
      <c r="K56" s="81">
        <f>'2a.  Simple Form Data Entry'!H104</f>
        <v>0</v>
      </c>
      <c r="L56" s="80">
        <f t="shared" si="10"/>
        <v>0</v>
      </c>
      <c r="M56" s="81">
        <f>'2a.  Simple Form Data Entry'!I104</f>
        <v>0</v>
      </c>
      <c r="N56" s="81">
        <f>'2a.  Simple Form Data Entry'!J104</f>
        <v>0</v>
      </c>
      <c r="O56" s="80">
        <f t="shared" si="11"/>
        <v>0</v>
      </c>
      <c r="P56" s="81">
        <f>'2a.  Simple Form Data Entry'!K104</f>
        <v>0</v>
      </c>
      <c r="Q56" s="81">
        <f>'2a.  Simple Form Data Entry'!L104</f>
        <v>0</v>
      </c>
      <c r="R56" s="80">
        <f t="shared" si="12"/>
        <v>0</v>
      </c>
      <c r="S56" s="83">
        <f>'2a.  Simple Form Data Entry'!M104</f>
        <v>0</v>
      </c>
      <c r="T56" s="12"/>
    </row>
    <row r="57" spans="1:20" ht="13.5" customHeight="1" hidden="1">
      <c r="A57" s="19"/>
      <c r="B57" s="50" t="s">
        <v>25</v>
      </c>
      <c r="C57" s="20"/>
      <c r="D57" s="45"/>
      <c r="E57" s="45"/>
      <c r="F57" s="45"/>
      <c r="G57" s="45"/>
      <c r="H57" s="200" t="str">
        <f>IF('2a.  Simple Form Data Entry'!E105="","  ",'2a.  Simple Form Data Entry'!E105)</f>
        <v xml:space="preserve">  </v>
      </c>
      <c r="I57" s="81">
        <f>'2a.  Simple Form Data Entry'!N105</f>
        <v>0</v>
      </c>
      <c r="J57" s="81">
        <f>'2a.  Simple Form Data Entry'!G105</f>
        <v>0</v>
      </c>
      <c r="K57" s="81">
        <f>'2a.  Simple Form Data Entry'!H105</f>
        <v>0</v>
      </c>
      <c r="L57" s="80">
        <f t="shared" si="10"/>
        <v>0</v>
      </c>
      <c r="M57" s="81">
        <f>'2a.  Simple Form Data Entry'!I105</f>
        <v>0</v>
      </c>
      <c r="N57" s="81">
        <f>'2a.  Simple Form Data Entry'!J105</f>
        <v>0</v>
      </c>
      <c r="O57" s="80">
        <f t="shared" si="11"/>
        <v>0</v>
      </c>
      <c r="P57" s="81">
        <f>'2a.  Simple Form Data Entry'!K105</f>
        <v>0</v>
      </c>
      <c r="Q57" s="81">
        <f>'2a.  Simple Form Data Entry'!L105</f>
        <v>0</v>
      </c>
      <c r="R57" s="80">
        <f t="shared" si="12"/>
        <v>0</v>
      </c>
      <c r="S57" s="83">
        <f>'2a.  Simple Form Data Entry'!M105</f>
        <v>0</v>
      </c>
      <c r="T57" s="12"/>
    </row>
    <row r="58" spans="1:20" ht="13.5" customHeight="1" hidden="1">
      <c r="A58" s="19"/>
      <c r="B58" s="50" t="s">
        <v>53</v>
      </c>
      <c r="C58" s="20"/>
      <c r="D58" s="45"/>
      <c r="E58" s="45"/>
      <c r="F58" s="45"/>
      <c r="G58" s="45"/>
      <c r="H58" s="200" t="str">
        <f>IF('2a.  Simple Form Data Entry'!E106="","  ",'2a.  Simple Form Data Entry'!E106)</f>
        <v xml:space="preserve">  </v>
      </c>
      <c r="I58" s="81">
        <f>'2a.  Simple Form Data Entry'!N106</f>
        <v>0</v>
      </c>
      <c r="J58" s="81">
        <f>'2a.  Simple Form Data Entry'!G106</f>
        <v>0</v>
      </c>
      <c r="K58" s="81">
        <f>'2a.  Simple Form Data Entry'!H106</f>
        <v>0</v>
      </c>
      <c r="L58" s="80">
        <f t="shared" si="10"/>
        <v>0</v>
      </c>
      <c r="M58" s="81">
        <f>'2a.  Simple Form Data Entry'!I106</f>
        <v>0</v>
      </c>
      <c r="N58" s="81">
        <f>'2a.  Simple Form Data Entry'!J106</f>
        <v>0</v>
      </c>
      <c r="O58" s="80">
        <f t="shared" si="11"/>
        <v>0</v>
      </c>
      <c r="P58" s="81">
        <f>'2a.  Simple Form Data Entry'!K106</f>
        <v>0</v>
      </c>
      <c r="Q58" s="81">
        <f>'2a.  Simple Form Data Entry'!L106</f>
        <v>0</v>
      </c>
      <c r="R58" s="80">
        <f t="shared" si="12"/>
        <v>0</v>
      </c>
      <c r="S58" s="83">
        <f>'2a.  Simple Form Data Entry'!M106</f>
        <v>0</v>
      </c>
      <c r="T58" s="12"/>
    </row>
    <row r="59" spans="1:20" ht="13.5" customHeight="1" hidden="1">
      <c r="A59" s="19"/>
      <c r="B59" s="405" t="s">
        <v>55</v>
      </c>
      <c r="C59" s="406"/>
      <c r="D59" s="45"/>
      <c r="E59" s="45"/>
      <c r="F59" s="45"/>
      <c r="G59" s="45"/>
      <c r="H59" s="200" t="str">
        <f>IF('2a.  Simple Form Data Entry'!E107="","  ",'2a.  Simple Form Data Entry'!E107)</f>
        <v xml:space="preserve">  </v>
      </c>
      <c r="I59" s="81">
        <f>'2a.  Simple Form Data Entry'!N107</f>
        <v>0</v>
      </c>
      <c r="J59" s="81">
        <f>'2a.  Simple Form Data Entry'!G107</f>
        <v>0</v>
      </c>
      <c r="K59" s="81">
        <f>'2a.  Simple Form Data Entry'!H107</f>
        <v>0</v>
      </c>
      <c r="L59" s="80">
        <f t="shared" si="10"/>
        <v>0</v>
      </c>
      <c r="M59" s="81">
        <f>'2a.  Simple Form Data Entry'!I107</f>
        <v>0</v>
      </c>
      <c r="N59" s="81">
        <f>'2a.  Simple Form Data Entry'!J107</f>
        <v>0</v>
      </c>
      <c r="O59" s="80">
        <f t="shared" si="11"/>
        <v>0</v>
      </c>
      <c r="P59" s="81">
        <f>'2a.  Simple Form Data Entry'!K107</f>
        <v>0</v>
      </c>
      <c r="Q59" s="81">
        <f>'2a.  Simple Form Data Entry'!L107</f>
        <v>0</v>
      </c>
      <c r="R59" s="80">
        <f t="shared" si="12"/>
        <v>0</v>
      </c>
      <c r="S59" s="83">
        <f>'2a.  Simple Form Data Entry'!M107</f>
        <v>0</v>
      </c>
      <c r="T59" s="12"/>
    </row>
    <row r="60" spans="1:20" ht="13.5" customHeight="1" hidden="1">
      <c r="A60" s="19"/>
      <c r="B60" s="407" t="s">
        <v>56</v>
      </c>
      <c r="C60" s="408"/>
      <c r="D60" s="45"/>
      <c r="E60" s="45"/>
      <c r="F60" s="45"/>
      <c r="G60" s="45"/>
      <c r="H60" s="200" t="str">
        <f>IF('2a.  Simple Form Data Entry'!E108="","  ",'2a.  Simple Form Data Entry'!E108)</f>
        <v xml:space="preserve">  </v>
      </c>
      <c r="I60" s="81">
        <f>'2a.  Simple Form Data Entry'!N108</f>
        <v>0</v>
      </c>
      <c r="J60" s="81">
        <f>'2a.  Simple Form Data Entry'!G108</f>
        <v>0</v>
      </c>
      <c r="K60" s="81">
        <f>'2a.  Simple Form Data Entry'!H108</f>
        <v>0</v>
      </c>
      <c r="L60" s="80">
        <f t="shared" si="10"/>
        <v>0</v>
      </c>
      <c r="M60" s="81">
        <f>'2a.  Simple Form Data Entry'!I108</f>
        <v>0</v>
      </c>
      <c r="N60" s="81">
        <f>'2a.  Simple Form Data Entry'!J108</f>
        <v>0</v>
      </c>
      <c r="O60" s="80">
        <f t="shared" si="11"/>
        <v>0</v>
      </c>
      <c r="P60" s="81">
        <f>'2a.  Simple Form Data Entry'!K108</f>
        <v>0</v>
      </c>
      <c r="Q60" s="81">
        <f>'2a.  Simple Form Data Entry'!L108</f>
        <v>0</v>
      </c>
      <c r="R60" s="80">
        <f t="shared" si="12"/>
        <v>0</v>
      </c>
      <c r="S60" s="83">
        <f>'2a.  Simple Form Data Entry'!M108</f>
        <v>0</v>
      </c>
      <c r="T60" s="12"/>
    </row>
    <row r="61" spans="1:20" ht="13.5" customHeight="1" hidden="1">
      <c r="A61" s="19"/>
      <c r="B61" s="405" t="s">
        <v>57</v>
      </c>
      <c r="C61" s="406"/>
      <c r="D61" s="45"/>
      <c r="E61" s="45"/>
      <c r="F61" s="45"/>
      <c r="G61" s="45"/>
      <c r="H61" s="200" t="str">
        <f>IF('2a.  Simple Form Data Entry'!E109="","  ",'2a.  Simple Form Data Entry'!E109)</f>
        <v xml:space="preserve">  </v>
      </c>
      <c r="I61" s="81">
        <f>'2a.  Simple Form Data Entry'!N109</f>
        <v>0</v>
      </c>
      <c r="J61" s="81">
        <f>'2a.  Simple Form Data Entry'!G109</f>
        <v>0</v>
      </c>
      <c r="K61" s="81">
        <f>'2a.  Simple Form Data Entry'!H109</f>
        <v>0</v>
      </c>
      <c r="L61" s="80">
        <f t="shared" si="10"/>
        <v>0</v>
      </c>
      <c r="M61" s="81">
        <f>'2a.  Simple Form Data Entry'!I109</f>
        <v>0</v>
      </c>
      <c r="N61" s="81">
        <f>'2a.  Simple Form Data Entry'!J109</f>
        <v>0</v>
      </c>
      <c r="O61" s="80">
        <f t="shared" si="11"/>
        <v>0</v>
      </c>
      <c r="P61" s="81">
        <f>'2a.  Simple Form Data Entry'!K109</f>
        <v>0</v>
      </c>
      <c r="Q61" s="81">
        <f>'2a.  Simple Form Data Entry'!L109</f>
        <v>0</v>
      </c>
      <c r="R61" s="80">
        <f t="shared" si="12"/>
        <v>0</v>
      </c>
      <c r="S61" s="83">
        <f>'2a.  Simple Form Data Entry'!M109</f>
        <v>0</v>
      </c>
      <c r="T61" s="12"/>
    </row>
    <row r="62" spans="1:20" ht="13.5" customHeight="1" hidden="1">
      <c r="A62" s="19"/>
      <c r="B62" s="419" t="s">
        <v>26</v>
      </c>
      <c r="C62" s="420"/>
      <c r="D62" s="45"/>
      <c r="E62" s="45"/>
      <c r="F62" s="45"/>
      <c r="G62" s="45"/>
      <c r="H62" s="200" t="str">
        <f>IF('2a.  Simple Form Data Entry'!E110="","  ",'2a.  Simple Form Data Entry'!E110)</f>
        <v xml:space="preserve">  </v>
      </c>
      <c r="I62" s="81">
        <f>'2a.  Simple Form Data Entry'!N110</f>
        <v>0</v>
      </c>
      <c r="J62" s="81">
        <f>'2a.  Simple Form Data Entry'!G110</f>
        <v>0</v>
      </c>
      <c r="K62" s="81">
        <f>'2a.  Simple Form Data Entry'!H110</f>
        <v>0</v>
      </c>
      <c r="L62" s="80">
        <f t="shared" si="10"/>
        <v>0</v>
      </c>
      <c r="M62" s="81">
        <f>'2a.  Simple Form Data Entry'!I110</f>
        <v>0</v>
      </c>
      <c r="N62" s="81">
        <f>'2a.  Simple Form Data Entry'!J110</f>
        <v>0</v>
      </c>
      <c r="O62" s="80">
        <f t="shared" si="11"/>
        <v>0</v>
      </c>
      <c r="P62" s="81">
        <f>'2a.  Simple Form Data Entry'!K110</f>
        <v>0</v>
      </c>
      <c r="Q62" s="81">
        <f>'2a.  Simple Form Data Entry'!L110</f>
        <v>0</v>
      </c>
      <c r="R62" s="80">
        <f t="shared" si="12"/>
        <v>0</v>
      </c>
      <c r="S62" s="83">
        <f>'2a.  Simple Form Data Entry'!M110</f>
        <v>0</v>
      </c>
      <c r="T62" s="12"/>
    </row>
    <row r="63" spans="1:20" ht="13.5" hidden="1">
      <c r="A63" s="26"/>
      <c r="B63" s="27"/>
      <c r="C63" s="28" t="s">
        <v>12</v>
      </c>
      <c r="D63" s="29"/>
      <c r="E63" s="29"/>
      <c r="F63" s="29"/>
      <c r="G63" s="29"/>
      <c r="H63" s="201"/>
      <c r="I63" s="63">
        <f aca="true" t="shared" si="15" ref="I63:S63">SUM(I56:I62)</f>
        <v>0</v>
      </c>
      <c r="J63" s="63">
        <f t="shared" si="15"/>
        <v>0</v>
      </c>
      <c r="K63" s="63">
        <f t="shared" si="15"/>
        <v>0</v>
      </c>
      <c r="L63" s="80">
        <f t="shared" si="10"/>
        <v>0</v>
      </c>
      <c r="M63" s="63">
        <f t="shared" si="15"/>
        <v>0</v>
      </c>
      <c r="N63" s="63">
        <f t="shared" si="15"/>
        <v>0</v>
      </c>
      <c r="O63" s="80">
        <f t="shared" si="11"/>
        <v>0</v>
      </c>
      <c r="P63" s="63">
        <f aca="true" t="shared" si="16" ref="P63:Q63">SUM(P56:P62)</f>
        <v>0</v>
      </c>
      <c r="Q63" s="63">
        <f t="shared" si="16"/>
        <v>0</v>
      </c>
      <c r="R63" s="80">
        <f t="shared" si="12"/>
        <v>0</v>
      </c>
      <c r="S63" s="64">
        <f t="shared" si="15"/>
        <v>0</v>
      </c>
      <c r="T63" s="12"/>
    </row>
    <row r="64" spans="1:20" ht="3" customHeight="1" hidden="1">
      <c r="A64" s="57"/>
      <c r="B64" s="58"/>
      <c r="C64" s="2"/>
      <c r="D64" s="23"/>
      <c r="E64" s="23"/>
      <c r="F64" s="23"/>
      <c r="G64" s="23"/>
      <c r="H64" s="202"/>
      <c r="I64" s="59"/>
      <c r="J64" s="60"/>
      <c r="K64" s="60"/>
      <c r="L64" s="80">
        <f t="shared" si="10"/>
        <v>0</v>
      </c>
      <c r="M64" s="61"/>
      <c r="N64" s="60"/>
      <c r="O64" s="80">
        <f t="shared" si="11"/>
        <v>0</v>
      </c>
      <c r="P64" s="60"/>
      <c r="Q64" s="60"/>
      <c r="R64" s="80">
        <f t="shared" si="12"/>
        <v>0</v>
      </c>
      <c r="S64" s="62"/>
      <c r="T64" s="12"/>
    </row>
    <row r="65" spans="1:20" ht="13.5" hidden="1">
      <c r="A65" s="416" t="str">
        <f>IF('2a.  Simple Form Data Entry'!E113="","   ",'2a.  Simple Form Data Entry'!E113)</f>
        <v xml:space="preserve">   </v>
      </c>
      <c r="B65" s="417"/>
      <c r="C65" s="418"/>
      <c r="D65" s="177" t="str">
        <f>IF(A65="   ","   ",IF(A65='2a.  Simple Form Data Entry'!$G$21,'2a.  Simple Form Data Entry'!J$21,IF(A65='2a.  Simple Form Data Entry'!$G$22,'2a.  Simple Form Data Entry'!J$22,IF(A65='2a.  Simple Form Data Entry'!$G$23,'2a.  Simple Form Data Entry'!J$23,IF(A65='2a.  Simple Form Data Entry'!$G$24,'2a.  Simple Form Data Entry'!$J$24,IF(A65='2a.  Simple Form Data Entry'!$G$25,'2a.  Simple Form Data Entry'!J$25,IF(A65='2a.  Simple Form Data Entry'!$G$26,'2a.  Simple Form Data Entry'!J$26,"   ")))))))</f>
        <v xml:space="preserve">   </v>
      </c>
      <c r="E65" s="89" t="str">
        <f>IF(A65="   ","   ",IF(A65='2a.  Simple Form Data Entry'!$G$21,'2a.  Simple Form Data Entry'!K$21,IF(A65='2a.  Simple Form Data Entry'!$G$22,'2a.  Simple Form Data Entry'!K$22,IF(A65='2a.  Simple Form Data Entry'!$G$23,'2a.  Simple Form Data Entry'!K$23,IF(A65='2a.  Simple Form Data Entry'!$G$24,'2a.  Simple Form Data Entry'!$K$24,IF(A65='2a.  Simple Form Data Entry'!G$25,'2a.  Simple Form Data Entry'!K$25,IF(A65='2a.  Simple Form Data Entry'!G$26,'2a.  Simple Form Data Entry'!K$26,"   ")))))))</f>
        <v xml:space="preserve">   </v>
      </c>
      <c r="F65" s="177" t="str">
        <f>IF(A65="   ","   ",IF(A65='2a.  Simple Form Data Entry'!$G$21,'2a.  Simple Form Data Entry'!L$21,IF(A65='2a.  Simple Form Data Entry'!$G$22,'2a.  Simple Form Data Entry'!L$22,IF(A65='2a.  Simple Form Data Entry'!$G$23,'2a.  Simple Form Data Entry'!L$23,IF(A65='2a.  Simple Form Data Entry'!$G$24,'2a.  Simple Form Data Entry'!$L$24,IF(A65='2a.  Simple Form Data Entry'!$G$25,'2a.  Simple Form Data Entry'!$L$25,IF(A65='2a.  Simple Form Data Entry'!$G$26,'2a.  Simple Form Data Entry'!$L$26,"   ")))))))</f>
        <v xml:space="preserve">   </v>
      </c>
      <c r="G65" s="79" t="str">
        <f>IF('2a.  Simple Form Data Entry'!I113="","   ",'2a.  Simple Form Data Entry'!I113)</f>
        <v xml:space="preserve"> </v>
      </c>
      <c r="H65" s="198"/>
      <c r="I65" s="48"/>
      <c r="J65" s="38"/>
      <c r="K65" s="38"/>
      <c r="L65" s="80">
        <f t="shared" si="10"/>
        <v>0</v>
      </c>
      <c r="M65" s="38"/>
      <c r="N65" s="38"/>
      <c r="O65" s="80">
        <f t="shared" si="11"/>
        <v>0</v>
      </c>
      <c r="P65" s="38"/>
      <c r="Q65" s="38"/>
      <c r="R65" s="80">
        <f t="shared" si="12"/>
        <v>0</v>
      </c>
      <c r="S65" s="39"/>
      <c r="T65" s="12"/>
    </row>
    <row r="66" spans="1:20" ht="13.5" customHeight="1" hidden="1">
      <c r="A66" s="19"/>
      <c r="B66" s="50" t="s">
        <v>21</v>
      </c>
      <c r="C66" s="20"/>
      <c r="D66" s="45"/>
      <c r="E66" s="45"/>
      <c r="F66" s="45"/>
      <c r="G66" s="45"/>
      <c r="H66" s="200" t="str">
        <f>IF('2a.  Simple Form Data Entry'!E115="","  ",'2a.  Simple Form Data Entry'!E115)</f>
        <v xml:space="preserve">  </v>
      </c>
      <c r="I66" s="81">
        <f>'2a.  Simple Form Data Entry'!N115</f>
        <v>0</v>
      </c>
      <c r="J66" s="81">
        <f>'2a.  Simple Form Data Entry'!G115</f>
        <v>0</v>
      </c>
      <c r="K66" s="81">
        <f>'2a.  Simple Form Data Entry'!H115</f>
        <v>0</v>
      </c>
      <c r="L66" s="80">
        <f t="shared" si="10"/>
        <v>0</v>
      </c>
      <c r="M66" s="81">
        <f>'2a.  Simple Form Data Entry'!I115</f>
        <v>0</v>
      </c>
      <c r="N66" s="81">
        <f>'2a.  Simple Form Data Entry'!J115</f>
        <v>0</v>
      </c>
      <c r="O66" s="80">
        <f t="shared" si="11"/>
        <v>0</v>
      </c>
      <c r="P66" s="81">
        <f>'2a.  Simple Form Data Entry'!K115</f>
        <v>0</v>
      </c>
      <c r="Q66" s="81">
        <f>'2a.  Simple Form Data Entry'!L115</f>
        <v>0</v>
      </c>
      <c r="R66" s="80">
        <f t="shared" si="12"/>
        <v>0</v>
      </c>
      <c r="S66" s="83">
        <f>'2a.  Simple Form Data Entry'!M115</f>
        <v>0</v>
      </c>
      <c r="T66" s="12"/>
    </row>
    <row r="67" spans="1:20" ht="13.5" customHeight="1" hidden="1">
      <c r="A67" s="19"/>
      <c r="B67" s="50" t="s">
        <v>25</v>
      </c>
      <c r="C67" s="20"/>
      <c r="D67" s="45"/>
      <c r="E67" s="45"/>
      <c r="F67" s="45"/>
      <c r="G67" s="45"/>
      <c r="H67" s="200" t="str">
        <f>IF('2a.  Simple Form Data Entry'!E116="","  ",'2a.  Simple Form Data Entry'!E116)</f>
        <v xml:space="preserve">  </v>
      </c>
      <c r="I67" s="81">
        <f>'2a.  Simple Form Data Entry'!N116</f>
        <v>0</v>
      </c>
      <c r="J67" s="81">
        <f>'2a.  Simple Form Data Entry'!G116</f>
        <v>0</v>
      </c>
      <c r="K67" s="81">
        <f>'2a.  Simple Form Data Entry'!H116</f>
        <v>0</v>
      </c>
      <c r="L67" s="80">
        <f t="shared" si="10"/>
        <v>0</v>
      </c>
      <c r="M67" s="81">
        <f>'2a.  Simple Form Data Entry'!I116</f>
        <v>0</v>
      </c>
      <c r="N67" s="81">
        <f>'2a.  Simple Form Data Entry'!J116</f>
        <v>0</v>
      </c>
      <c r="O67" s="80">
        <f t="shared" si="11"/>
        <v>0</v>
      </c>
      <c r="P67" s="81">
        <f>'2a.  Simple Form Data Entry'!K116</f>
        <v>0</v>
      </c>
      <c r="Q67" s="81">
        <f>'2a.  Simple Form Data Entry'!L116</f>
        <v>0</v>
      </c>
      <c r="R67" s="80">
        <f t="shared" si="12"/>
        <v>0</v>
      </c>
      <c r="S67" s="83">
        <f>'2a.  Simple Form Data Entry'!M116</f>
        <v>0</v>
      </c>
      <c r="T67" s="12"/>
    </row>
    <row r="68" spans="1:20" ht="13.5" customHeight="1" hidden="1">
      <c r="A68" s="19"/>
      <c r="B68" s="50" t="s">
        <v>53</v>
      </c>
      <c r="C68" s="20"/>
      <c r="D68" s="45"/>
      <c r="E68" s="45"/>
      <c r="F68" s="45"/>
      <c r="G68" s="45"/>
      <c r="H68" s="200" t="str">
        <f>IF('2a.  Simple Form Data Entry'!E117="","  ",'2a.  Simple Form Data Entry'!E117)</f>
        <v xml:space="preserve">  </v>
      </c>
      <c r="I68" s="81">
        <f>'2a.  Simple Form Data Entry'!N117</f>
        <v>0</v>
      </c>
      <c r="J68" s="81">
        <f>'2a.  Simple Form Data Entry'!G117</f>
        <v>0</v>
      </c>
      <c r="K68" s="81">
        <f>'2a.  Simple Form Data Entry'!H117</f>
        <v>0</v>
      </c>
      <c r="L68" s="80">
        <f t="shared" si="10"/>
        <v>0</v>
      </c>
      <c r="M68" s="81">
        <f>'2a.  Simple Form Data Entry'!I117</f>
        <v>0</v>
      </c>
      <c r="N68" s="81">
        <f>'2a.  Simple Form Data Entry'!J117</f>
        <v>0</v>
      </c>
      <c r="O68" s="80">
        <f t="shared" si="11"/>
        <v>0</v>
      </c>
      <c r="P68" s="81">
        <f>'2a.  Simple Form Data Entry'!K117</f>
        <v>0</v>
      </c>
      <c r="Q68" s="81">
        <f>'2a.  Simple Form Data Entry'!L117</f>
        <v>0</v>
      </c>
      <c r="R68" s="80">
        <f t="shared" si="12"/>
        <v>0</v>
      </c>
      <c r="S68" s="83">
        <f>'2a.  Simple Form Data Entry'!M117</f>
        <v>0</v>
      </c>
      <c r="T68" s="12"/>
    </row>
    <row r="69" spans="1:20" ht="13.5" customHeight="1" hidden="1">
      <c r="A69" s="19"/>
      <c r="B69" s="405" t="s">
        <v>55</v>
      </c>
      <c r="C69" s="406"/>
      <c r="D69" s="45"/>
      <c r="E69" s="45"/>
      <c r="F69" s="45"/>
      <c r="G69" s="45"/>
      <c r="H69" s="200" t="str">
        <f>IF('2a.  Simple Form Data Entry'!E118="","  ",'2a.  Simple Form Data Entry'!E118)</f>
        <v xml:space="preserve">  </v>
      </c>
      <c r="I69" s="81">
        <f>'2a.  Simple Form Data Entry'!N118</f>
        <v>0</v>
      </c>
      <c r="J69" s="81">
        <f>'2a.  Simple Form Data Entry'!G118</f>
        <v>0</v>
      </c>
      <c r="K69" s="81">
        <f>'2a.  Simple Form Data Entry'!H118</f>
        <v>0</v>
      </c>
      <c r="L69" s="80">
        <f t="shared" si="10"/>
        <v>0</v>
      </c>
      <c r="M69" s="81">
        <f>'2a.  Simple Form Data Entry'!I118</f>
        <v>0</v>
      </c>
      <c r="N69" s="81">
        <f>'2a.  Simple Form Data Entry'!J118</f>
        <v>0</v>
      </c>
      <c r="O69" s="80">
        <f t="shared" si="11"/>
        <v>0</v>
      </c>
      <c r="P69" s="81">
        <f>'2a.  Simple Form Data Entry'!K118</f>
        <v>0</v>
      </c>
      <c r="Q69" s="81">
        <f>'2a.  Simple Form Data Entry'!L118</f>
        <v>0</v>
      </c>
      <c r="R69" s="80">
        <f t="shared" si="12"/>
        <v>0</v>
      </c>
      <c r="S69" s="83">
        <f>'2a.  Simple Form Data Entry'!M118</f>
        <v>0</v>
      </c>
      <c r="T69" s="12"/>
    </row>
    <row r="70" spans="1:20" ht="13.5" customHeight="1" hidden="1">
      <c r="A70" s="19"/>
      <c r="B70" s="407" t="s">
        <v>56</v>
      </c>
      <c r="C70" s="408"/>
      <c r="D70" s="45"/>
      <c r="E70" s="45"/>
      <c r="F70" s="45"/>
      <c r="G70" s="45"/>
      <c r="H70" s="200" t="str">
        <f>IF('2a.  Simple Form Data Entry'!E119="","  ",'2a.  Simple Form Data Entry'!E119)</f>
        <v xml:space="preserve">  </v>
      </c>
      <c r="I70" s="81">
        <f>'2a.  Simple Form Data Entry'!N119</f>
        <v>0</v>
      </c>
      <c r="J70" s="81">
        <f>'2a.  Simple Form Data Entry'!G119</f>
        <v>0</v>
      </c>
      <c r="K70" s="81">
        <f>'2a.  Simple Form Data Entry'!H119</f>
        <v>0</v>
      </c>
      <c r="L70" s="80">
        <f t="shared" si="10"/>
        <v>0</v>
      </c>
      <c r="M70" s="81">
        <f>'2a.  Simple Form Data Entry'!I119</f>
        <v>0</v>
      </c>
      <c r="N70" s="81">
        <f>'2a.  Simple Form Data Entry'!J119</f>
        <v>0</v>
      </c>
      <c r="O70" s="80">
        <f t="shared" si="11"/>
        <v>0</v>
      </c>
      <c r="P70" s="81">
        <f>'2a.  Simple Form Data Entry'!K119</f>
        <v>0</v>
      </c>
      <c r="Q70" s="81">
        <f>'2a.  Simple Form Data Entry'!L119</f>
        <v>0</v>
      </c>
      <c r="R70" s="80">
        <f t="shared" si="12"/>
        <v>0</v>
      </c>
      <c r="S70" s="83">
        <f>'2a.  Simple Form Data Entry'!M119</f>
        <v>0</v>
      </c>
      <c r="T70" s="12"/>
    </row>
    <row r="71" spans="1:20" ht="13.5" customHeight="1" hidden="1">
      <c r="A71" s="19"/>
      <c r="B71" s="405" t="s">
        <v>57</v>
      </c>
      <c r="C71" s="406"/>
      <c r="D71" s="45"/>
      <c r="E71" s="45"/>
      <c r="F71" s="45"/>
      <c r="G71" s="45"/>
      <c r="H71" s="200" t="str">
        <f>IF('2a.  Simple Form Data Entry'!E120="","  ",'2a.  Simple Form Data Entry'!E120)</f>
        <v xml:space="preserve">  </v>
      </c>
      <c r="I71" s="81">
        <f>'2a.  Simple Form Data Entry'!N120</f>
        <v>0</v>
      </c>
      <c r="J71" s="81">
        <f>'2a.  Simple Form Data Entry'!G120</f>
        <v>0</v>
      </c>
      <c r="K71" s="81">
        <f>'2a.  Simple Form Data Entry'!H120</f>
        <v>0</v>
      </c>
      <c r="L71" s="80">
        <f t="shared" si="10"/>
        <v>0</v>
      </c>
      <c r="M71" s="81">
        <f>'2a.  Simple Form Data Entry'!I120</f>
        <v>0</v>
      </c>
      <c r="N71" s="81">
        <f>'2a.  Simple Form Data Entry'!J120</f>
        <v>0</v>
      </c>
      <c r="O71" s="80">
        <f t="shared" si="11"/>
        <v>0</v>
      </c>
      <c r="P71" s="81">
        <f>'2a.  Simple Form Data Entry'!K120</f>
        <v>0</v>
      </c>
      <c r="Q71" s="81">
        <f>'2a.  Simple Form Data Entry'!L120</f>
        <v>0</v>
      </c>
      <c r="R71" s="80">
        <f t="shared" si="12"/>
        <v>0</v>
      </c>
      <c r="S71" s="83">
        <f>'2a.  Simple Form Data Entry'!M120</f>
        <v>0</v>
      </c>
      <c r="T71" s="12"/>
    </row>
    <row r="72" spans="1:20" ht="13.5" customHeight="1" hidden="1">
      <c r="A72" s="19"/>
      <c r="B72" s="419" t="s">
        <v>26</v>
      </c>
      <c r="C72" s="420"/>
      <c r="D72" s="45"/>
      <c r="E72" s="45"/>
      <c r="F72" s="45"/>
      <c r="G72" s="45"/>
      <c r="H72" s="200" t="str">
        <f>IF('2a.  Simple Form Data Entry'!E121="","  ",'2a.  Simple Form Data Entry'!E121)</f>
        <v xml:space="preserve">  </v>
      </c>
      <c r="I72" s="81">
        <f>'2a.  Simple Form Data Entry'!N121</f>
        <v>0</v>
      </c>
      <c r="J72" s="81">
        <f>'2a.  Simple Form Data Entry'!G121</f>
        <v>0</v>
      </c>
      <c r="K72" s="81">
        <f>'2a.  Simple Form Data Entry'!H121</f>
        <v>0</v>
      </c>
      <c r="L72" s="80">
        <f t="shared" si="10"/>
        <v>0</v>
      </c>
      <c r="M72" s="81">
        <f>'2a.  Simple Form Data Entry'!I121</f>
        <v>0</v>
      </c>
      <c r="N72" s="81">
        <f>'2a.  Simple Form Data Entry'!J121</f>
        <v>0</v>
      </c>
      <c r="O72" s="80">
        <f t="shared" si="11"/>
        <v>0</v>
      </c>
      <c r="P72" s="81">
        <f>'2a.  Simple Form Data Entry'!K121</f>
        <v>0</v>
      </c>
      <c r="Q72" s="81">
        <f>'2a.  Simple Form Data Entry'!L121</f>
        <v>0</v>
      </c>
      <c r="R72" s="80">
        <f t="shared" si="12"/>
        <v>0</v>
      </c>
      <c r="S72" s="83">
        <f>'2a.  Simple Form Data Entry'!M121</f>
        <v>0</v>
      </c>
      <c r="T72" s="12"/>
    </row>
    <row r="73" spans="1:20" ht="13.5" hidden="1">
      <c r="A73" s="26"/>
      <c r="B73" s="27"/>
      <c r="C73" s="28" t="s">
        <v>12</v>
      </c>
      <c r="D73" s="29"/>
      <c r="E73" s="29"/>
      <c r="F73" s="29"/>
      <c r="G73" s="29"/>
      <c r="H73" s="201"/>
      <c r="I73" s="63">
        <f aca="true" t="shared" si="17" ref="I73:S73">SUM(I66:I72)</f>
        <v>0</v>
      </c>
      <c r="J73" s="63">
        <f t="shared" si="17"/>
        <v>0</v>
      </c>
      <c r="K73" s="63">
        <f t="shared" si="17"/>
        <v>0</v>
      </c>
      <c r="L73" s="80">
        <f t="shared" si="10"/>
        <v>0</v>
      </c>
      <c r="M73" s="63">
        <f t="shared" si="17"/>
        <v>0</v>
      </c>
      <c r="N73" s="63">
        <f t="shared" si="17"/>
        <v>0</v>
      </c>
      <c r="O73" s="80">
        <f t="shared" si="11"/>
        <v>0</v>
      </c>
      <c r="P73" s="63">
        <f aca="true" t="shared" si="18" ref="P73:Q73">SUM(P66:P72)</f>
        <v>0</v>
      </c>
      <c r="Q73" s="63">
        <f t="shared" si="18"/>
        <v>0</v>
      </c>
      <c r="R73" s="80">
        <f t="shared" si="12"/>
        <v>0</v>
      </c>
      <c r="S73" s="64">
        <f t="shared" si="17"/>
        <v>0</v>
      </c>
      <c r="T73" s="12"/>
    </row>
    <row r="74" spans="1:20" ht="3" customHeight="1" hidden="1">
      <c r="A74" s="57"/>
      <c r="B74" s="58"/>
      <c r="C74" s="2"/>
      <c r="D74" s="23"/>
      <c r="E74" s="23"/>
      <c r="F74" s="23"/>
      <c r="G74" s="23"/>
      <c r="H74" s="202"/>
      <c r="I74" s="59"/>
      <c r="J74" s="60"/>
      <c r="K74" s="60"/>
      <c r="L74" s="80">
        <f t="shared" si="10"/>
        <v>0</v>
      </c>
      <c r="M74" s="61"/>
      <c r="N74" s="60"/>
      <c r="O74" s="80">
        <f t="shared" si="11"/>
        <v>0</v>
      </c>
      <c r="P74" s="60"/>
      <c r="Q74" s="60"/>
      <c r="R74" s="80">
        <f t="shared" si="12"/>
        <v>0</v>
      </c>
      <c r="S74" s="62"/>
      <c r="T74" s="12"/>
    </row>
    <row r="75" spans="1:20" ht="13.5" hidden="1">
      <c r="A75" s="416" t="str">
        <f>IF('2a.  Simple Form Data Entry'!E124="","   ",'2a.  Simple Form Data Entry'!E124)</f>
        <v xml:space="preserve">   </v>
      </c>
      <c r="B75" s="417"/>
      <c r="C75" s="418"/>
      <c r="D75" s="177" t="str">
        <f>IF(A75="   ","   ",IF(A75='2a.  Simple Form Data Entry'!$G$21,'2a.  Simple Form Data Entry'!J$21,IF(A75='2a.  Simple Form Data Entry'!$G$22,'2a.  Simple Form Data Entry'!J$22,IF(A75='2a.  Simple Form Data Entry'!$G$23,'2a.  Simple Form Data Entry'!J$23,IF(A75='2a.  Simple Form Data Entry'!$G$24,'2a.  Simple Form Data Entry'!$J$24,IF(A75='2a.  Simple Form Data Entry'!$G$25,'2a.  Simple Form Data Entry'!J$25,IF(A75='2a.  Simple Form Data Entry'!$G$26,'2a.  Simple Form Data Entry'!J$26,"   ")))))))</f>
        <v xml:space="preserve">   </v>
      </c>
      <c r="E75" s="89" t="str">
        <f>IF(A75="   ","   ",IF(A75='2a.  Simple Form Data Entry'!$G$21,'2a.  Simple Form Data Entry'!K$21,IF(A75='2a.  Simple Form Data Entry'!$G$22,'2a.  Simple Form Data Entry'!K$22,IF(A75='2a.  Simple Form Data Entry'!$G$23,'2a.  Simple Form Data Entry'!K$23,IF(A75='2a.  Simple Form Data Entry'!$G$24,'2a.  Simple Form Data Entry'!$K$24,IF(A75='2a.  Simple Form Data Entry'!G$25,'2a.  Simple Form Data Entry'!K$25,IF(A75='2a.  Simple Form Data Entry'!G$26,'2a.  Simple Form Data Entry'!K$26,"   ")))))))</f>
        <v xml:space="preserve">   </v>
      </c>
      <c r="F75" s="177" t="str">
        <f>IF(A75="   ","   ",IF(A75='2a.  Simple Form Data Entry'!$G$21,'2a.  Simple Form Data Entry'!L$21,IF(A75='2a.  Simple Form Data Entry'!$G$22,'2a.  Simple Form Data Entry'!L$22,IF(A75='2a.  Simple Form Data Entry'!$G$23,'2a.  Simple Form Data Entry'!L$23,IF(A75='2a.  Simple Form Data Entry'!$G$24,'2a.  Simple Form Data Entry'!$L$24,IF(A75='2a.  Simple Form Data Entry'!$G$25,'2a.  Simple Form Data Entry'!$L$25,IF(A75='2a.  Simple Form Data Entry'!$G$26,'2a.  Simple Form Data Entry'!$L$26,"   ")))))))</f>
        <v xml:space="preserve">   </v>
      </c>
      <c r="G75" s="79" t="str">
        <f>IF('2a.  Simple Form Data Entry'!I124="","   ",'2a.  Simple Form Data Entry'!I124)</f>
        <v xml:space="preserve"> </v>
      </c>
      <c r="H75" s="198"/>
      <c r="I75" s="48"/>
      <c r="J75" s="38"/>
      <c r="K75" s="38"/>
      <c r="L75" s="80">
        <f t="shared" si="10"/>
        <v>0</v>
      </c>
      <c r="M75" s="38"/>
      <c r="N75" s="38"/>
      <c r="O75" s="80">
        <f t="shared" si="11"/>
        <v>0</v>
      </c>
      <c r="P75" s="38"/>
      <c r="Q75" s="38"/>
      <c r="R75" s="80">
        <f t="shared" si="12"/>
        <v>0</v>
      </c>
      <c r="S75" s="39"/>
      <c r="T75" s="12"/>
    </row>
    <row r="76" spans="1:20" ht="13.5" hidden="1">
      <c r="A76" s="19"/>
      <c r="B76" s="50" t="s">
        <v>21</v>
      </c>
      <c r="C76" s="20"/>
      <c r="D76" s="45"/>
      <c r="E76" s="45"/>
      <c r="F76" s="45"/>
      <c r="G76" s="45"/>
      <c r="H76" s="200" t="str">
        <f>IF('2a.  Simple Form Data Entry'!E126="","  ",'2a.  Simple Form Data Entry'!E126)</f>
        <v xml:space="preserve">  </v>
      </c>
      <c r="I76" s="81">
        <f>'2a.  Simple Form Data Entry'!N126</f>
        <v>0</v>
      </c>
      <c r="J76" s="81">
        <f>'2a.  Simple Form Data Entry'!G126</f>
        <v>0</v>
      </c>
      <c r="K76" s="81">
        <f>'2a.  Simple Form Data Entry'!H126</f>
        <v>0</v>
      </c>
      <c r="L76" s="80">
        <f t="shared" si="10"/>
        <v>0</v>
      </c>
      <c r="M76" s="81">
        <f>'2a.  Simple Form Data Entry'!I126</f>
        <v>0</v>
      </c>
      <c r="N76" s="81">
        <f>'2a.  Simple Form Data Entry'!J126</f>
        <v>0</v>
      </c>
      <c r="O76" s="80">
        <f t="shared" si="11"/>
        <v>0</v>
      </c>
      <c r="P76" s="81">
        <f>'2a.  Simple Form Data Entry'!K126</f>
        <v>0</v>
      </c>
      <c r="Q76" s="81">
        <f>'2a.  Simple Form Data Entry'!L126</f>
        <v>0</v>
      </c>
      <c r="R76" s="80">
        <f t="shared" si="12"/>
        <v>0</v>
      </c>
      <c r="S76" s="104">
        <f>'2a.  Simple Form Data Entry'!M126</f>
        <v>0</v>
      </c>
      <c r="T76" s="12"/>
    </row>
    <row r="77" spans="1:20" ht="13.5" hidden="1">
      <c r="A77" s="19"/>
      <c r="B77" s="50" t="s">
        <v>25</v>
      </c>
      <c r="C77" s="20"/>
      <c r="D77" s="45"/>
      <c r="E77" s="45"/>
      <c r="F77" s="45"/>
      <c r="G77" s="45"/>
      <c r="H77" s="200" t="str">
        <f>IF('2a.  Simple Form Data Entry'!E127="","  ",'2a.  Simple Form Data Entry'!E127)</f>
        <v xml:space="preserve">  </v>
      </c>
      <c r="I77" s="81">
        <f>'2a.  Simple Form Data Entry'!N127</f>
        <v>0</v>
      </c>
      <c r="J77" s="81">
        <f>'2a.  Simple Form Data Entry'!G127</f>
        <v>0</v>
      </c>
      <c r="K77" s="81">
        <f>'2a.  Simple Form Data Entry'!H127</f>
        <v>0</v>
      </c>
      <c r="L77" s="80">
        <f t="shared" si="10"/>
        <v>0</v>
      </c>
      <c r="M77" s="81">
        <f>'2a.  Simple Form Data Entry'!I127</f>
        <v>0</v>
      </c>
      <c r="N77" s="81">
        <f>'2a.  Simple Form Data Entry'!J127</f>
        <v>0</v>
      </c>
      <c r="O77" s="80">
        <f t="shared" si="11"/>
        <v>0</v>
      </c>
      <c r="P77" s="81">
        <f>'2a.  Simple Form Data Entry'!K127</f>
        <v>0</v>
      </c>
      <c r="Q77" s="81">
        <f>'2a.  Simple Form Data Entry'!L127</f>
        <v>0</v>
      </c>
      <c r="R77" s="80">
        <f t="shared" si="12"/>
        <v>0</v>
      </c>
      <c r="S77" s="104">
        <f>'2a.  Simple Form Data Entry'!M127</f>
        <v>0</v>
      </c>
      <c r="T77" s="12"/>
    </row>
    <row r="78" spans="1:20" ht="13.5" hidden="1">
      <c r="A78" s="19"/>
      <c r="B78" s="50" t="s">
        <v>53</v>
      </c>
      <c r="C78" s="20"/>
      <c r="D78" s="45"/>
      <c r="E78" s="45"/>
      <c r="F78" s="45"/>
      <c r="G78" s="45"/>
      <c r="H78" s="200" t="str">
        <f>IF('2a.  Simple Form Data Entry'!E128="","  ",'2a.  Simple Form Data Entry'!E128)</f>
        <v xml:space="preserve">  </v>
      </c>
      <c r="I78" s="81">
        <f>'2a.  Simple Form Data Entry'!N128</f>
        <v>0</v>
      </c>
      <c r="J78" s="81">
        <f>'2a.  Simple Form Data Entry'!G128</f>
        <v>0</v>
      </c>
      <c r="K78" s="81">
        <f>'2a.  Simple Form Data Entry'!H128</f>
        <v>0</v>
      </c>
      <c r="L78" s="80">
        <f t="shared" si="10"/>
        <v>0</v>
      </c>
      <c r="M78" s="81">
        <f>'2a.  Simple Form Data Entry'!I128</f>
        <v>0</v>
      </c>
      <c r="N78" s="81">
        <f>'2a.  Simple Form Data Entry'!J128</f>
        <v>0</v>
      </c>
      <c r="O78" s="80">
        <f t="shared" si="11"/>
        <v>0</v>
      </c>
      <c r="P78" s="81">
        <f>'2a.  Simple Form Data Entry'!K128</f>
        <v>0</v>
      </c>
      <c r="Q78" s="81">
        <f>'2a.  Simple Form Data Entry'!L128</f>
        <v>0</v>
      </c>
      <c r="R78" s="80">
        <f t="shared" si="12"/>
        <v>0</v>
      </c>
      <c r="S78" s="104">
        <f>'2a.  Simple Form Data Entry'!M128</f>
        <v>0</v>
      </c>
      <c r="T78" s="12"/>
    </row>
    <row r="79" spans="1:20" ht="13.5" hidden="1">
      <c r="A79" s="19"/>
      <c r="B79" s="405" t="s">
        <v>55</v>
      </c>
      <c r="C79" s="406"/>
      <c r="D79" s="45"/>
      <c r="E79" s="45"/>
      <c r="F79" s="45"/>
      <c r="G79" s="45"/>
      <c r="H79" s="200" t="str">
        <f>IF('2a.  Simple Form Data Entry'!E129="","  ",'2a.  Simple Form Data Entry'!E129)</f>
        <v xml:space="preserve">  </v>
      </c>
      <c r="I79" s="81">
        <f>'2a.  Simple Form Data Entry'!N129</f>
        <v>0</v>
      </c>
      <c r="J79" s="81">
        <f>'2a.  Simple Form Data Entry'!G129</f>
        <v>0</v>
      </c>
      <c r="K79" s="81">
        <f>'2a.  Simple Form Data Entry'!H129</f>
        <v>0</v>
      </c>
      <c r="L79" s="80">
        <f t="shared" si="10"/>
        <v>0</v>
      </c>
      <c r="M79" s="81">
        <f>'2a.  Simple Form Data Entry'!I129</f>
        <v>0</v>
      </c>
      <c r="N79" s="81">
        <f>'2a.  Simple Form Data Entry'!J129</f>
        <v>0</v>
      </c>
      <c r="O79" s="80">
        <f t="shared" si="11"/>
        <v>0</v>
      </c>
      <c r="P79" s="81">
        <f>'2a.  Simple Form Data Entry'!K129</f>
        <v>0</v>
      </c>
      <c r="Q79" s="81">
        <f>'2a.  Simple Form Data Entry'!L129</f>
        <v>0</v>
      </c>
      <c r="R79" s="80">
        <f t="shared" si="12"/>
        <v>0</v>
      </c>
      <c r="S79" s="104">
        <f>'2a.  Simple Form Data Entry'!M129</f>
        <v>0</v>
      </c>
      <c r="T79" s="12"/>
    </row>
    <row r="80" spans="1:20" ht="13.5" hidden="1">
      <c r="A80" s="19"/>
      <c r="B80" s="407" t="s">
        <v>56</v>
      </c>
      <c r="C80" s="408"/>
      <c r="D80" s="45"/>
      <c r="E80" s="45"/>
      <c r="F80" s="45"/>
      <c r="G80" s="45"/>
      <c r="H80" s="200" t="str">
        <f>IF('2a.  Simple Form Data Entry'!E130="","  ",'2a.  Simple Form Data Entry'!E130)</f>
        <v xml:space="preserve">  </v>
      </c>
      <c r="I80" s="81">
        <f>'2a.  Simple Form Data Entry'!N130</f>
        <v>0</v>
      </c>
      <c r="J80" s="81">
        <f>'2a.  Simple Form Data Entry'!G130</f>
        <v>0</v>
      </c>
      <c r="K80" s="81">
        <f>'2a.  Simple Form Data Entry'!H130</f>
        <v>0</v>
      </c>
      <c r="L80" s="80">
        <f t="shared" si="10"/>
        <v>0</v>
      </c>
      <c r="M80" s="81">
        <f>'2a.  Simple Form Data Entry'!I130</f>
        <v>0</v>
      </c>
      <c r="N80" s="81">
        <f>'2a.  Simple Form Data Entry'!J130</f>
        <v>0</v>
      </c>
      <c r="O80" s="80">
        <f t="shared" si="11"/>
        <v>0</v>
      </c>
      <c r="P80" s="81">
        <f>'2a.  Simple Form Data Entry'!K130</f>
        <v>0</v>
      </c>
      <c r="Q80" s="81">
        <f>'2a.  Simple Form Data Entry'!L130</f>
        <v>0</v>
      </c>
      <c r="R80" s="80">
        <f t="shared" si="12"/>
        <v>0</v>
      </c>
      <c r="S80" s="104">
        <f>'2a.  Simple Form Data Entry'!M130</f>
        <v>0</v>
      </c>
      <c r="T80" s="12"/>
    </row>
    <row r="81" spans="1:20" ht="13.5" hidden="1">
      <c r="A81" s="19"/>
      <c r="B81" s="405" t="s">
        <v>57</v>
      </c>
      <c r="C81" s="406"/>
      <c r="D81" s="45"/>
      <c r="E81" s="45"/>
      <c r="F81" s="45"/>
      <c r="G81" s="45"/>
      <c r="H81" s="200" t="str">
        <f>IF('2a.  Simple Form Data Entry'!E131="","  ",'2a.  Simple Form Data Entry'!E131)</f>
        <v xml:space="preserve">  </v>
      </c>
      <c r="I81" s="81">
        <f>'2a.  Simple Form Data Entry'!N131</f>
        <v>0</v>
      </c>
      <c r="J81" s="81">
        <f>'2a.  Simple Form Data Entry'!G131</f>
        <v>0</v>
      </c>
      <c r="K81" s="81">
        <f>'2a.  Simple Form Data Entry'!H131</f>
        <v>0</v>
      </c>
      <c r="L81" s="80">
        <f t="shared" si="10"/>
        <v>0</v>
      </c>
      <c r="M81" s="81">
        <f>'2a.  Simple Form Data Entry'!I131</f>
        <v>0</v>
      </c>
      <c r="N81" s="81">
        <f>'2a.  Simple Form Data Entry'!J131</f>
        <v>0</v>
      </c>
      <c r="O81" s="80">
        <f t="shared" si="11"/>
        <v>0</v>
      </c>
      <c r="P81" s="81">
        <f>'2a.  Simple Form Data Entry'!K131</f>
        <v>0</v>
      </c>
      <c r="Q81" s="81">
        <f>'2a.  Simple Form Data Entry'!L131</f>
        <v>0</v>
      </c>
      <c r="R81" s="80">
        <f t="shared" si="12"/>
        <v>0</v>
      </c>
      <c r="S81" s="104">
        <f>'2a.  Simple Form Data Entry'!M131</f>
        <v>0</v>
      </c>
      <c r="T81" s="12"/>
    </row>
    <row r="82" spans="1:20" ht="13.5" hidden="1">
      <c r="A82" s="19"/>
      <c r="B82" s="419" t="s">
        <v>26</v>
      </c>
      <c r="C82" s="420"/>
      <c r="D82" s="45"/>
      <c r="E82" s="45"/>
      <c r="F82" s="45"/>
      <c r="G82" s="45"/>
      <c r="H82" s="200" t="str">
        <f>IF('2a.  Simple Form Data Entry'!E132="","  ",'2a.  Simple Form Data Entry'!E132)</f>
        <v xml:space="preserve">  </v>
      </c>
      <c r="I82" s="81">
        <f>'2a.  Simple Form Data Entry'!N132</f>
        <v>0</v>
      </c>
      <c r="J82" s="81">
        <f>'2a.  Simple Form Data Entry'!G132</f>
        <v>0</v>
      </c>
      <c r="K82" s="81">
        <f>'2a.  Simple Form Data Entry'!H132</f>
        <v>0</v>
      </c>
      <c r="L82" s="80">
        <f t="shared" si="10"/>
        <v>0</v>
      </c>
      <c r="M82" s="81">
        <f>'2a.  Simple Form Data Entry'!I132</f>
        <v>0</v>
      </c>
      <c r="N82" s="81">
        <f>'2a.  Simple Form Data Entry'!J132</f>
        <v>0</v>
      </c>
      <c r="O82" s="80">
        <f t="shared" si="11"/>
        <v>0</v>
      </c>
      <c r="P82" s="81">
        <f>'2a.  Simple Form Data Entry'!K132</f>
        <v>0</v>
      </c>
      <c r="Q82" s="81">
        <f>'2a.  Simple Form Data Entry'!L132</f>
        <v>0</v>
      </c>
      <c r="R82" s="80">
        <f t="shared" si="12"/>
        <v>0</v>
      </c>
      <c r="S82" s="104">
        <f>'2a.  Simple Form Data Entry'!M132</f>
        <v>0</v>
      </c>
      <c r="T82" s="12"/>
    </row>
    <row r="83" spans="1:20" ht="13.5" hidden="1">
      <c r="A83" s="26"/>
      <c r="B83" s="27"/>
      <c r="C83" s="28" t="s">
        <v>12</v>
      </c>
      <c r="D83" s="29"/>
      <c r="E83" s="29"/>
      <c r="F83" s="29"/>
      <c r="G83" s="29"/>
      <c r="H83" s="201"/>
      <c r="I83" s="63">
        <f aca="true" t="shared" si="19" ref="I83:S83">SUM(I76:I82)</f>
        <v>0</v>
      </c>
      <c r="J83" s="63">
        <f t="shared" si="19"/>
        <v>0</v>
      </c>
      <c r="K83" s="63">
        <f t="shared" si="19"/>
        <v>0</v>
      </c>
      <c r="L83" s="80">
        <f t="shared" si="10"/>
        <v>0</v>
      </c>
      <c r="M83" s="63">
        <f t="shared" si="19"/>
        <v>0</v>
      </c>
      <c r="N83" s="63">
        <f t="shared" si="19"/>
        <v>0</v>
      </c>
      <c r="O83" s="80">
        <f t="shared" si="11"/>
        <v>0</v>
      </c>
      <c r="P83" s="63">
        <f aca="true" t="shared" si="20" ref="P83:Q83">SUM(P76:P82)</f>
        <v>0</v>
      </c>
      <c r="Q83" s="63">
        <f t="shared" si="20"/>
        <v>0</v>
      </c>
      <c r="R83" s="80">
        <f t="shared" si="12"/>
        <v>0</v>
      </c>
      <c r="S83" s="64">
        <f t="shared" si="19"/>
        <v>0</v>
      </c>
      <c r="T83" s="12"/>
    </row>
    <row r="84" spans="1:20" ht="3" customHeight="1" hidden="1">
      <c r="A84" s="57"/>
      <c r="B84" s="58"/>
      <c r="C84" s="2"/>
      <c r="D84" s="23"/>
      <c r="E84" s="23"/>
      <c r="F84" s="23"/>
      <c r="G84" s="23"/>
      <c r="H84" s="202"/>
      <c r="I84" s="59"/>
      <c r="J84" s="60"/>
      <c r="K84" s="60"/>
      <c r="L84" s="80">
        <f t="shared" si="10"/>
        <v>0</v>
      </c>
      <c r="M84" s="61"/>
      <c r="N84" s="60"/>
      <c r="O84" s="80">
        <f t="shared" si="11"/>
        <v>0</v>
      </c>
      <c r="P84" s="60"/>
      <c r="Q84" s="60"/>
      <c r="R84" s="80">
        <f t="shared" si="12"/>
        <v>0</v>
      </c>
      <c r="S84" s="62"/>
      <c r="T84" s="12"/>
    </row>
    <row r="85" spans="1:20" ht="13.5" hidden="1">
      <c r="A85" s="416" t="str">
        <f>IF('2a.  Simple Form Data Entry'!E135="","   ",'2a.  Simple Form Data Entry'!E135)</f>
        <v xml:space="preserve">   </v>
      </c>
      <c r="B85" s="417"/>
      <c r="C85" s="418"/>
      <c r="D85" s="177" t="str">
        <f>IF(A85="   ","   ",IF(A85='2a.  Simple Form Data Entry'!$G$21,'2a.  Simple Form Data Entry'!J$21,IF(A85='2a.  Simple Form Data Entry'!$G$22,'2a.  Simple Form Data Entry'!J$22,IF(A85='2a.  Simple Form Data Entry'!$G$23,'2a.  Simple Form Data Entry'!J$23,IF(A85='2a.  Simple Form Data Entry'!$G$24,'2a.  Simple Form Data Entry'!$J$24,IF(A85='2a.  Simple Form Data Entry'!$G$25,'2a.  Simple Form Data Entry'!J$25,IF(A85='2a.  Simple Form Data Entry'!$G$26,'2a.  Simple Form Data Entry'!J$26,"   ")))))))</f>
        <v xml:space="preserve">   </v>
      </c>
      <c r="E85" s="89" t="str">
        <f>IF(A85="   ","   ",IF(A85='2a.  Simple Form Data Entry'!$G$21,'2a.  Simple Form Data Entry'!K$21,IF(A85='2a.  Simple Form Data Entry'!$G$22,'2a.  Simple Form Data Entry'!K$22,IF(A85='2a.  Simple Form Data Entry'!$G$23,'2a.  Simple Form Data Entry'!K$23,IF(A85='2a.  Simple Form Data Entry'!$G$24,'2a.  Simple Form Data Entry'!$K$24,IF(A85='2a.  Simple Form Data Entry'!G$25,'2a.  Simple Form Data Entry'!K$25,IF(A85='2a.  Simple Form Data Entry'!G$26,'2a.  Simple Form Data Entry'!K$26,"   ")))))))</f>
        <v xml:space="preserve">   </v>
      </c>
      <c r="F85" s="177" t="str">
        <f>IF(A85="   ","   ",IF(A85='2a.  Simple Form Data Entry'!$G$21,'2a.  Simple Form Data Entry'!L$21,IF(A85='2a.  Simple Form Data Entry'!$G$22,'2a.  Simple Form Data Entry'!L$22,IF(A85='2a.  Simple Form Data Entry'!$G$23,'2a.  Simple Form Data Entry'!L$23,IF(A85='2a.  Simple Form Data Entry'!$G$24,'2a.  Simple Form Data Entry'!$L$24,IF(A85='2a.  Simple Form Data Entry'!$G$25,'2a.  Simple Form Data Entry'!$L$25,IF(A85='2a.  Simple Form Data Entry'!$G$26,'2a.  Simple Form Data Entry'!$L$26,"   ")))))))</f>
        <v xml:space="preserve">   </v>
      </c>
      <c r="G85" s="79" t="str">
        <f>IF('2a.  Simple Form Data Entry'!I135="","   ",'2a.  Simple Form Data Entry'!I135)</f>
        <v xml:space="preserve"> </v>
      </c>
      <c r="H85" s="198"/>
      <c r="I85" s="48"/>
      <c r="J85" s="38"/>
      <c r="K85" s="38"/>
      <c r="L85" s="80">
        <f t="shared" si="10"/>
        <v>0</v>
      </c>
      <c r="M85" s="38"/>
      <c r="N85" s="38"/>
      <c r="O85" s="80">
        <f t="shared" si="11"/>
        <v>0</v>
      </c>
      <c r="P85" s="38"/>
      <c r="Q85" s="38"/>
      <c r="R85" s="80">
        <f t="shared" si="12"/>
        <v>0</v>
      </c>
      <c r="S85" s="39"/>
      <c r="T85" s="12"/>
    </row>
    <row r="86" spans="1:20" ht="13.5" hidden="1">
      <c r="A86" s="19"/>
      <c r="B86" s="50" t="s">
        <v>21</v>
      </c>
      <c r="C86" s="20"/>
      <c r="D86" s="45"/>
      <c r="E86" s="45"/>
      <c r="F86" s="45"/>
      <c r="G86" s="45"/>
      <c r="H86" s="200" t="str">
        <f>IF('2a.  Simple Form Data Entry'!E137="","  ",'2a.  Simple Form Data Entry'!E137)</f>
        <v xml:space="preserve">  </v>
      </c>
      <c r="I86" s="81">
        <f>'2a.  Simple Form Data Entry'!N137</f>
        <v>0</v>
      </c>
      <c r="J86" s="81">
        <f>'2a.  Simple Form Data Entry'!G137</f>
        <v>0</v>
      </c>
      <c r="K86" s="81">
        <f>'2a.  Simple Form Data Entry'!H137</f>
        <v>0</v>
      </c>
      <c r="L86" s="80">
        <f t="shared" si="10"/>
        <v>0</v>
      </c>
      <c r="M86" s="81">
        <f>'2a.  Simple Form Data Entry'!I137</f>
        <v>0</v>
      </c>
      <c r="N86" s="81">
        <f>'2a.  Simple Form Data Entry'!J137</f>
        <v>0</v>
      </c>
      <c r="O86" s="80">
        <f t="shared" si="11"/>
        <v>0</v>
      </c>
      <c r="P86" s="81">
        <f>'2a.  Simple Form Data Entry'!K137</f>
        <v>0</v>
      </c>
      <c r="Q86" s="81">
        <f>'2a.  Simple Form Data Entry'!L137</f>
        <v>0</v>
      </c>
      <c r="R86" s="80">
        <f t="shared" si="12"/>
        <v>0</v>
      </c>
      <c r="S86" s="104">
        <f>'2a.  Simple Form Data Entry'!M137</f>
        <v>0</v>
      </c>
      <c r="T86" s="12"/>
    </row>
    <row r="87" spans="1:20" ht="13.5" hidden="1">
      <c r="A87" s="19"/>
      <c r="B87" s="50" t="s">
        <v>25</v>
      </c>
      <c r="C87" s="20"/>
      <c r="D87" s="45"/>
      <c r="E87" s="45"/>
      <c r="F87" s="45"/>
      <c r="G87" s="45"/>
      <c r="H87" s="200" t="str">
        <f>IF('2a.  Simple Form Data Entry'!E138="","  ",'2a.  Simple Form Data Entry'!E138)</f>
        <v xml:space="preserve">  </v>
      </c>
      <c r="I87" s="81">
        <f>'2a.  Simple Form Data Entry'!N138</f>
        <v>0</v>
      </c>
      <c r="J87" s="81">
        <f>'2a.  Simple Form Data Entry'!G138</f>
        <v>0</v>
      </c>
      <c r="K87" s="81">
        <f>'2a.  Simple Form Data Entry'!H138</f>
        <v>0</v>
      </c>
      <c r="L87" s="80">
        <f t="shared" si="10"/>
        <v>0</v>
      </c>
      <c r="M87" s="81">
        <f>'2a.  Simple Form Data Entry'!I138</f>
        <v>0</v>
      </c>
      <c r="N87" s="81">
        <f>'2a.  Simple Form Data Entry'!J138</f>
        <v>0</v>
      </c>
      <c r="O87" s="80">
        <f t="shared" si="11"/>
        <v>0</v>
      </c>
      <c r="P87" s="81">
        <f>'2a.  Simple Form Data Entry'!K138</f>
        <v>0</v>
      </c>
      <c r="Q87" s="81">
        <f>'2a.  Simple Form Data Entry'!L138</f>
        <v>0</v>
      </c>
      <c r="R87" s="80">
        <f t="shared" si="12"/>
        <v>0</v>
      </c>
      <c r="S87" s="104">
        <f>'2a.  Simple Form Data Entry'!M138</f>
        <v>0</v>
      </c>
      <c r="T87" s="12"/>
    </row>
    <row r="88" spans="1:20" ht="13.5" hidden="1">
      <c r="A88" s="19"/>
      <c r="B88" s="50" t="s">
        <v>53</v>
      </c>
      <c r="C88" s="20"/>
      <c r="D88" s="45"/>
      <c r="E88" s="45"/>
      <c r="F88" s="45"/>
      <c r="G88" s="45"/>
      <c r="H88" s="200" t="str">
        <f>IF('2a.  Simple Form Data Entry'!E139="","  ",'2a.  Simple Form Data Entry'!E139)</f>
        <v xml:space="preserve">  </v>
      </c>
      <c r="I88" s="81">
        <f>'2a.  Simple Form Data Entry'!N139</f>
        <v>0</v>
      </c>
      <c r="J88" s="81">
        <f>'2a.  Simple Form Data Entry'!G139</f>
        <v>0</v>
      </c>
      <c r="K88" s="81">
        <f>'2a.  Simple Form Data Entry'!H139</f>
        <v>0</v>
      </c>
      <c r="L88" s="80">
        <f t="shared" si="10"/>
        <v>0</v>
      </c>
      <c r="M88" s="81">
        <f>'2a.  Simple Form Data Entry'!I139</f>
        <v>0</v>
      </c>
      <c r="N88" s="81">
        <f>'2a.  Simple Form Data Entry'!J139</f>
        <v>0</v>
      </c>
      <c r="O88" s="80">
        <f t="shared" si="11"/>
        <v>0</v>
      </c>
      <c r="P88" s="81">
        <f>'2a.  Simple Form Data Entry'!K139</f>
        <v>0</v>
      </c>
      <c r="Q88" s="81">
        <f>'2a.  Simple Form Data Entry'!L139</f>
        <v>0</v>
      </c>
      <c r="R88" s="80">
        <f t="shared" si="12"/>
        <v>0</v>
      </c>
      <c r="S88" s="104">
        <f>'2a.  Simple Form Data Entry'!M139</f>
        <v>0</v>
      </c>
      <c r="T88" s="12"/>
    </row>
    <row r="89" spans="1:20" ht="13.5" hidden="1">
      <c r="A89" s="19"/>
      <c r="B89" s="405" t="s">
        <v>55</v>
      </c>
      <c r="C89" s="406"/>
      <c r="D89" s="45"/>
      <c r="E89" s="45"/>
      <c r="F89" s="45"/>
      <c r="G89" s="45"/>
      <c r="H89" s="200" t="str">
        <f>IF('2a.  Simple Form Data Entry'!E140="","  ",'2a.  Simple Form Data Entry'!E140)</f>
        <v xml:space="preserve">  </v>
      </c>
      <c r="I89" s="81">
        <f>'2a.  Simple Form Data Entry'!N140</f>
        <v>0</v>
      </c>
      <c r="J89" s="81">
        <f>'2a.  Simple Form Data Entry'!G140</f>
        <v>0</v>
      </c>
      <c r="K89" s="81">
        <f>'2a.  Simple Form Data Entry'!H140</f>
        <v>0</v>
      </c>
      <c r="L89" s="80">
        <f t="shared" si="10"/>
        <v>0</v>
      </c>
      <c r="M89" s="81">
        <f>'2a.  Simple Form Data Entry'!I140</f>
        <v>0</v>
      </c>
      <c r="N89" s="81">
        <f>'2a.  Simple Form Data Entry'!J140</f>
        <v>0</v>
      </c>
      <c r="O89" s="80">
        <f t="shared" si="11"/>
        <v>0</v>
      </c>
      <c r="P89" s="81">
        <f>'2a.  Simple Form Data Entry'!K140</f>
        <v>0</v>
      </c>
      <c r="Q89" s="81">
        <f>'2a.  Simple Form Data Entry'!L140</f>
        <v>0</v>
      </c>
      <c r="R89" s="80">
        <f t="shared" si="12"/>
        <v>0</v>
      </c>
      <c r="S89" s="104">
        <f>'2a.  Simple Form Data Entry'!M140</f>
        <v>0</v>
      </c>
      <c r="T89" s="12"/>
    </row>
    <row r="90" spans="1:20" ht="13.5" hidden="1">
      <c r="A90" s="19"/>
      <c r="B90" s="407" t="s">
        <v>56</v>
      </c>
      <c r="C90" s="408"/>
      <c r="D90" s="45"/>
      <c r="E90" s="45"/>
      <c r="F90" s="45"/>
      <c r="G90" s="45"/>
      <c r="H90" s="200" t="str">
        <f>IF('2a.  Simple Form Data Entry'!E141="","  ",'2a.  Simple Form Data Entry'!E141)</f>
        <v xml:space="preserve">  </v>
      </c>
      <c r="I90" s="81">
        <f>'2a.  Simple Form Data Entry'!N141</f>
        <v>0</v>
      </c>
      <c r="J90" s="81">
        <f>'2a.  Simple Form Data Entry'!G141</f>
        <v>0</v>
      </c>
      <c r="K90" s="81">
        <f>'2a.  Simple Form Data Entry'!H141</f>
        <v>0</v>
      </c>
      <c r="L90" s="80">
        <f t="shared" si="10"/>
        <v>0</v>
      </c>
      <c r="M90" s="81">
        <f>'2a.  Simple Form Data Entry'!I141</f>
        <v>0</v>
      </c>
      <c r="N90" s="81">
        <f>'2a.  Simple Form Data Entry'!J141</f>
        <v>0</v>
      </c>
      <c r="O90" s="80">
        <f t="shared" si="11"/>
        <v>0</v>
      </c>
      <c r="P90" s="81">
        <f>'2a.  Simple Form Data Entry'!K141</f>
        <v>0</v>
      </c>
      <c r="Q90" s="81">
        <f>'2a.  Simple Form Data Entry'!L141</f>
        <v>0</v>
      </c>
      <c r="R90" s="80">
        <f t="shared" si="12"/>
        <v>0</v>
      </c>
      <c r="S90" s="104">
        <f>'2a.  Simple Form Data Entry'!M141</f>
        <v>0</v>
      </c>
      <c r="T90" s="12"/>
    </row>
    <row r="91" spans="1:20" ht="13.5" hidden="1">
      <c r="A91" s="19"/>
      <c r="B91" s="405" t="s">
        <v>57</v>
      </c>
      <c r="C91" s="406"/>
      <c r="D91" s="45"/>
      <c r="E91" s="45"/>
      <c r="F91" s="45"/>
      <c r="G91" s="45"/>
      <c r="H91" s="200" t="str">
        <f>IF('2a.  Simple Form Data Entry'!E142="","  ",'2a.  Simple Form Data Entry'!E142)</f>
        <v xml:space="preserve">  </v>
      </c>
      <c r="I91" s="81">
        <f>'2a.  Simple Form Data Entry'!N142</f>
        <v>0</v>
      </c>
      <c r="J91" s="81">
        <f>'2a.  Simple Form Data Entry'!G142</f>
        <v>0</v>
      </c>
      <c r="K91" s="81">
        <f>'2a.  Simple Form Data Entry'!H142</f>
        <v>0</v>
      </c>
      <c r="L91" s="80">
        <f t="shared" si="10"/>
        <v>0</v>
      </c>
      <c r="M91" s="81">
        <f>'2a.  Simple Form Data Entry'!I142</f>
        <v>0</v>
      </c>
      <c r="N91" s="81">
        <f>'2a.  Simple Form Data Entry'!J142</f>
        <v>0</v>
      </c>
      <c r="O91" s="80">
        <f t="shared" si="11"/>
        <v>0</v>
      </c>
      <c r="P91" s="81">
        <f>'2a.  Simple Form Data Entry'!K142</f>
        <v>0</v>
      </c>
      <c r="Q91" s="81">
        <f>'2a.  Simple Form Data Entry'!L142</f>
        <v>0</v>
      </c>
      <c r="R91" s="80">
        <f t="shared" si="12"/>
        <v>0</v>
      </c>
      <c r="S91" s="104">
        <f>'2a.  Simple Form Data Entry'!M142</f>
        <v>0</v>
      </c>
      <c r="T91" s="12"/>
    </row>
    <row r="92" spans="1:20" ht="13.5" hidden="1">
      <c r="A92" s="19"/>
      <c r="B92" s="419" t="s">
        <v>26</v>
      </c>
      <c r="C92" s="420"/>
      <c r="D92" s="45"/>
      <c r="E92" s="45"/>
      <c r="F92" s="45"/>
      <c r="G92" s="45"/>
      <c r="H92" s="203" t="str">
        <f>IF('2a.  Simple Form Data Entry'!E143="","  ",'2a.  Simple Form Data Entry'!E143)</f>
        <v xml:space="preserve">  </v>
      </c>
      <c r="I92" s="81">
        <f>'2a.  Simple Form Data Entry'!N143</f>
        <v>0</v>
      </c>
      <c r="J92" s="81">
        <f>'2a.  Simple Form Data Entry'!G143</f>
        <v>0</v>
      </c>
      <c r="K92" s="81">
        <f>'2a.  Simple Form Data Entry'!H143</f>
        <v>0</v>
      </c>
      <c r="L92" s="80">
        <f t="shared" si="10"/>
        <v>0</v>
      </c>
      <c r="M92" s="81">
        <f>'2a.  Simple Form Data Entry'!I143</f>
        <v>0</v>
      </c>
      <c r="N92" s="81">
        <f>'2a.  Simple Form Data Entry'!J143</f>
        <v>0</v>
      </c>
      <c r="O92" s="80">
        <f t="shared" si="11"/>
        <v>0</v>
      </c>
      <c r="P92" s="81">
        <f>'2a.  Simple Form Data Entry'!K143</f>
        <v>0</v>
      </c>
      <c r="Q92" s="81">
        <f>'2a.  Simple Form Data Entry'!L143</f>
        <v>0</v>
      </c>
      <c r="R92" s="80">
        <f t="shared" si="12"/>
        <v>0</v>
      </c>
      <c r="S92" s="104">
        <f>'2a.  Simple Form Data Entry'!M143</f>
        <v>0</v>
      </c>
      <c r="T92" s="12"/>
    </row>
    <row r="93" spans="1:20" ht="12.75" customHeight="1" hidden="1">
      <c r="A93" s="26"/>
      <c r="B93" s="27"/>
      <c r="C93" s="28" t="s">
        <v>12</v>
      </c>
      <c r="D93" s="29"/>
      <c r="E93" s="29"/>
      <c r="F93" s="29"/>
      <c r="G93" s="29"/>
      <c r="H93" s="204"/>
      <c r="I93" s="63">
        <f aca="true" t="shared" si="21" ref="I93:S93">SUM(I86:I92)</f>
        <v>0</v>
      </c>
      <c r="J93" s="63">
        <f t="shared" si="21"/>
        <v>0</v>
      </c>
      <c r="K93" s="63">
        <f t="shared" si="21"/>
        <v>0</v>
      </c>
      <c r="L93" s="80">
        <f t="shared" si="10"/>
        <v>0</v>
      </c>
      <c r="M93" s="63">
        <f t="shared" si="21"/>
        <v>0</v>
      </c>
      <c r="N93" s="63">
        <f t="shared" si="21"/>
        <v>0</v>
      </c>
      <c r="O93" s="80">
        <f t="shared" si="11"/>
        <v>0</v>
      </c>
      <c r="P93" s="63">
        <f aca="true" t="shared" si="22" ref="P93:Q93">SUM(P86:P92)</f>
        <v>0</v>
      </c>
      <c r="Q93" s="63">
        <f t="shared" si="22"/>
        <v>0</v>
      </c>
      <c r="R93" s="80">
        <f t="shared" si="12"/>
        <v>0</v>
      </c>
      <c r="S93" s="64">
        <f t="shared" si="21"/>
        <v>0</v>
      </c>
      <c r="T93" s="12"/>
    </row>
    <row r="94" spans="1:19" ht="3" customHeight="1" hidden="1">
      <c r="A94" s="30"/>
      <c r="B94" s="2"/>
      <c r="C94" s="2"/>
      <c r="D94" s="31"/>
      <c r="E94" s="31"/>
      <c r="F94" s="31"/>
      <c r="G94" s="32"/>
      <c r="H94" s="205"/>
      <c r="I94" s="33"/>
      <c r="J94" s="34"/>
      <c r="K94" s="34"/>
      <c r="L94" s="80">
        <f t="shared" si="10"/>
        <v>0</v>
      </c>
      <c r="M94" s="35"/>
      <c r="N94" s="34"/>
      <c r="O94" s="80">
        <f t="shared" si="11"/>
        <v>0</v>
      </c>
      <c r="P94" s="34"/>
      <c r="Q94" s="34"/>
      <c r="R94" s="80">
        <f t="shared" si="12"/>
        <v>0</v>
      </c>
      <c r="S94" s="36"/>
    </row>
    <row r="95" spans="1:20" ht="14.25" thickBot="1">
      <c r="A95" s="6"/>
      <c r="B95" s="7"/>
      <c r="C95" s="290" t="s">
        <v>6</v>
      </c>
      <c r="D95" s="8"/>
      <c r="E95" s="8"/>
      <c r="F95" s="8"/>
      <c r="G95" s="21"/>
      <c r="H95" s="206"/>
      <c r="I95" s="56">
        <f aca="true" t="shared" si="23" ref="I95:S95">I73+I63+I53+I43+I83+I93</f>
        <v>0</v>
      </c>
      <c r="J95" s="56">
        <f t="shared" si="23"/>
        <v>0</v>
      </c>
      <c r="K95" s="56">
        <f t="shared" si="23"/>
        <v>0</v>
      </c>
      <c r="L95" s="56">
        <f t="shared" si="10"/>
        <v>0</v>
      </c>
      <c r="M95" s="56">
        <f t="shared" si="23"/>
        <v>0</v>
      </c>
      <c r="N95" s="56">
        <f t="shared" si="23"/>
        <v>0</v>
      </c>
      <c r="O95" s="56">
        <f t="shared" si="11"/>
        <v>0</v>
      </c>
      <c r="P95" s="56">
        <f aca="true" t="shared" si="24" ref="P95:Q95">P73+P63+P53+P43+P83+P93</f>
        <v>0</v>
      </c>
      <c r="Q95" s="56">
        <f t="shared" si="24"/>
        <v>0</v>
      </c>
      <c r="R95" s="56">
        <f t="shared" si="12"/>
        <v>0</v>
      </c>
      <c r="S95" s="65">
        <f t="shared" si="23"/>
        <v>0</v>
      </c>
      <c r="T95" s="5"/>
    </row>
    <row r="96" spans="1:20" ht="3" customHeight="1" thickBot="1">
      <c r="A96" s="2"/>
      <c r="B96" s="2"/>
      <c r="C96" s="2"/>
      <c r="D96" s="2"/>
      <c r="E96" s="2"/>
      <c r="F96" s="2"/>
      <c r="G96" s="41"/>
      <c r="H96" s="41"/>
      <c r="I96" s="41"/>
      <c r="J96" s="42"/>
      <c r="K96" s="42"/>
      <c r="L96" s="42"/>
      <c r="M96" s="42"/>
      <c r="N96" s="42"/>
      <c r="O96" s="42"/>
      <c r="P96" s="42"/>
      <c r="Q96" s="42"/>
      <c r="R96" s="42"/>
      <c r="S96" s="5"/>
      <c r="T96" s="5"/>
    </row>
    <row r="97" spans="1:20" ht="22.5" customHeight="1" thickBot="1" thickTop="1">
      <c r="A97" s="446" t="s">
        <v>15</v>
      </c>
      <c r="B97" s="446"/>
      <c r="C97" s="446"/>
      <c r="D97" s="446"/>
      <c r="E97" s="446"/>
      <c r="F97" s="446"/>
      <c r="G97" s="446"/>
      <c r="H97" s="446"/>
      <c r="I97" s="446"/>
      <c r="J97" s="446"/>
      <c r="K97" s="446"/>
      <c r="L97" s="446"/>
      <c r="M97" s="446"/>
      <c r="N97" s="446"/>
      <c r="O97" s="446"/>
      <c r="P97" s="446"/>
      <c r="Q97" s="446"/>
      <c r="R97" s="446"/>
      <c r="S97" s="446"/>
      <c r="T97" s="5"/>
    </row>
    <row r="98" spans="1:20" ht="3" customHeight="1" thickTop="1">
      <c r="A98" s="2"/>
      <c r="B98" s="2"/>
      <c r="C98" s="2"/>
      <c r="D98" s="2"/>
      <c r="E98" s="2"/>
      <c r="F98" s="2"/>
      <c r="G98" s="41"/>
      <c r="H98" s="41"/>
      <c r="I98" s="41"/>
      <c r="J98" s="42"/>
      <c r="K98" s="42"/>
      <c r="L98" s="42"/>
      <c r="M98" s="42"/>
      <c r="N98" s="42"/>
      <c r="O98" s="42"/>
      <c r="P98" s="42"/>
      <c r="Q98" s="42"/>
      <c r="R98" s="42"/>
      <c r="S98" s="5"/>
      <c r="T98" s="5"/>
    </row>
    <row r="99" spans="1:20" ht="15.75">
      <c r="A99" s="37" t="s">
        <v>128</v>
      </c>
      <c r="B99" s="2"/>
      <c r="C99" s="2"/>
      <c r="D99" s="2"/>
      <c r="E99" s="2"/>
      <c r="F99" s="2"/>
      <c r="G99" s="41"/>
      <c r="H99" s="41"/>
      <c r="I99" s="41"/>
      <c r="J99" s="42"/>
      <c r="K99" s="42"/>
      <c r="L99" s="42"/>
      <c r="M99" s="42"/>
      <c r="N99" s="42"/>
      <c r="O99" s="42"/>
      <c r="P99" s="42"/>
      <c r="Q99" s="42"/>
      <c r="R99" s="42"/>
      <c r="S99" s="42"/>
      <c r="T99" s="42"/>
    </row>
    <row r="100" spans="1:20" ht="3" customHeight="1" thickBot="1">
      <c r="A100" s="2"/>
      <c r="B100" s="2"/>
      <c r="C100" s="2"/>
      <c r="D100" s="2"/>
      <c r="E100" s="2"/>
      <c r="F100" s="2"/>
      <c r="G100" s="41"/>
      <c r="H100" s="41"/>
      <c r="I100" s="41"/>
      <c r="J100" s="42"/>
      <c r="K100" s="42"/>
      <c r="L100" s="42"/>
      <c r="M100" s="42"/>
      <c r="N100" s="42"/>
      <c r="O100" s="42"/>
      <c r="P100" s="42"/>
      <c r="Q100" s="42"/>
      <c r="R100" s="42"/>
      <c r="S100" s="42"/>
      <c r="T100" s="42"/>
    </row>
    <row r="101" spans="1:20" ht="15" customHeight="1">
      <c r="A101" s="464" t="s">
        <v>18</v>
      </c>
      <c r="B101" s="465"/>
      <c r="C101" s="466"/>
      <c r="D101" s="430" t="s">
        <v>19</v>
      </c>
      <c r="E101" s="430" t="s">
        <v>5</v>
      </c>
      <c r="F101" s="421" t="s">
        <v>104</v>
      </c>
      <c r="G101" s="430" t="s">
        <v>11</v>
      </c>
      <c r="H101" s="441" t="s">
        <v>23</v>
      </c>
      <c r="I101" s="315"/>
      <c r="J101" s="190">
        <f>'2a.  Simple Form Data Entry'!G19</f>
        <v>2015</v>
      </c>
      <c r="K101" s="286">
        <f>'2a.  Simple Form Data Entry'!H155</f>
        <v>2016</v>
      </c>
      <c r="L101" s="423" t="str">
        <f>CONCATENATE(L24," Appropriation Change")</f>
        <v>2015 / 2016 Appropriation Change</v>
      </c>
      <c r="P101" s="42"/>
      <c r="Q101" s="314"/>
      <c r="R101" s="434" t="s">
        <v>135</v>
      </c>
      <c r="S101" s="435"/>
      <c r="T101" s="42"/>
    </row>
    <row r="102" spans="1:20" ht="27.75" customHeight="1" thickBot="1">
      <c r="A102" s="467"/>
      <c r="B102" s="468"/>
      <c r="C102" s="469"/>
      <c r="D102" s="431"/>
      <c r="E102" s="431"/>
      <c r="F102" s="422"/>
      <c r="G102" s="431"/>
      <c r="H102" s="442"/>
      <c r="I102" s="316"/>
      <c r="J102" s="191" t="s">
        <v>24</v>
      </c>
      <c r="K102" s="287" t="str">
        <f>'2a.  Simple Form Data Entry'!H156</f>
        <v>Allocation Change</v>
      </c>
      <c r="L102" s="424"/>
      <c r="P102" s="42"/>
      <c r="Q102" s="314"/>
      <c r="R102" s="436"/>
      <c r="S102" s="437"/>
      <c r="T102" s="42"/>
    </row>
    <row r="103" spans="1:20" ht="47.25" customHeight="1">
      <c r="A103" s="99" t="str">
        <f>IF('2a.  Simple Form Data Entry'!C157="","   ",'2a.  Simple Form Data Entry'!C157)</f>
        <v xml:space="preserve">   </v>
      </c>
      <c r="B103" s="78"/>
      <c r="C103" s="78"/>
      <c r="D103" s="177" t="str">
        <f>IF(A103="   ","   ",IF(A103='2a.  Simple Form Data Entry'!$G$21,'2a.  Simple Form Data Entry'!J$21,IF(A103='2a.  Simple Form Data Entry'!$G$22,'2a.  Simple Form Data Entry'!J$22,IF(A103='2a.  Simple Form Data Entry'!$G$23,'2a.  Simple Form Data Entry'!J$23,IF(A103='2a.  Simple Form Data Entry'!$G$24,'2a.  Simple Form Data Entry'!$J$24,IF(A103='2a.  Simple Form Data Entry'!$G$25,'2a.  Simple Form Data Entry'!J$25,IF(A103='2a.  Simple Form Data Entry'!$G$26,'2a.  Simple Form Data Entry'!J$26,"   ")))))))</f>
        <v xml:space="preserve">   </v>
      </c>
      <c r="E103" s="89" t="str">
        <f>IF(A103="   ","   ",IF(A103='2a.  Simple Form Data Entry'!$G$21,'2a.  Simple Form Data Entry'!K$21,IF(A103='2a.  Simple Form Data Entry'!$G$22,'2a.  Simple Form Data Entry'!K$22,IF(A103='2a.  Simple Form Data Entry'!$G$23,'2a.  Simple Form Data Entry'!K$23,IF(A103='2a.  Simple Form Data Entry'!$G$24,'2a.  Simple Form Data Entry'!$K$24,IF(A103='2a.  Simple Form Data Entry'!G$25,'2a.  Simple Form Data Entry'!K$25,IF(A103='2a.  Simple Form Data Entry'!G$26,'2a.  Simple Form Data Entry'!K$26,"   ")))))))</f>
        <v xml:space="preserve">   </v>
      </c>
      <c r="F103" s="177" t="str">
        <f>IF(A103="   ","   ",IF(A103='2a.  Simple Form Data Entry'!$G$21,'2a.  Simple Form Data Entry'!L$21,IF(A103='2a.  Simple Form Data Entry'!$G$22,'2a.  Simple Form Data Entry'!L$22,IF(A103='2a.  Simple Form Data Entry'!$G$23,'2a.  Simple Form Data Entry'!L$23,IF(A103='2a.  Simple Form Data Entry'!$G$24,'2a.  Simple Form Data Entry'!$L$24,IF(A103='2a.  Simple Form Data Entry'!G$25,'2a.  Simple Form Data Entry'!L$25,IF(A103='2a.  Simple Form Data Entry'!G$26,'2a.  Simple Form Data Entry'!L$26,"   ")))))))</f>
        <v xml:space="preserve">   </v>
      </c>
      <c r="G103" s="90" t="str">
        <f>IF('2a.  Simple Form Data Entry'!C157="","   ",'2a.  Simple Form Data Entry'!D157)</f>
        <v xml:space="preserve">   </v>
      </c>
      <c r="H103" s="197" t="str">
        <f>IF('2a.  Simple Form Data Entry'!F151="Y","The transaction was anticipated in the current budget; no supplemental appropriation is required.",IF(A103="","",IF('2a.  Simple Form Data Entry'!F152="Y","The cost of the transaction can be accommodated within existing appropriation authority; no supplemental appropriation is required",'2a.  Simple Form Data Entry'!E157)))</f>
        <v>The transaction was anticipated in the current budget; no supplemental appropriation is required.</v>
      </c>
      <c r="I103" s="317"/>
      <c r="J103" s="100">
        <f>'2a.  Simple Form Data Entry'!G157</f>
        <v>0</v>
      </c>
      <c r="K103" s="100">
        <f>'2a.  Simple Form Data Entry'!H157</f>
        <v>0</v>
      </c>
      <c r="L103" s="311">
        <f>J103+K103</f>
        <v>0</v>
      </c>
      <c r="P103" s="42"/>
      <c r="Q103" s="304"/>
      <c r="R103" s="432">
        <f>'2a.  Simple Form Data Entry'!J157</f>
        <v>0</v>
      </c>
      <c r="S103" s="433"/>
      <c r="T103" s="42"/>
    </row>
    <row r="104" spans="1:20" ht="13.5">
      <c r="A104" s="99" t="str">
        <f>IF('2a.  Simple Form Data Entry'!C158="","   ",'2a.  Simple Form Data Entry'!C158)</f>
        <v xml:space="preserve">   </v>
      </c>
      <c r="B104" s="75"/>
      <c r="C104" s="75"/>
      <c r="D104" s="177" t="str">
        <f>IF(A104="   ","   ",IF(A104='2a.  Simple Form Data Entry'!$G$21,'2a.  Simple Form Data Entry'!J$21,IF(A104='2a.  Simple Form Data Entry'!$G$22,'2a.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xml:space="preserve">   </v>
      </c>
      <c r="E104" s="89" t="str">
        <f>IF(A104="   ","   ",IF(A104='2a.  Simple Form Data Entry'!$G$21,'2a.  Simple Form Data Entry'!K$21,IF(A104='2a.  Simple Form Data Entry'!$G$22,'2a.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xml:space="preserve">   </v>
      </c>
      <c r="F104" s="177" t="str">
        <f>IF(A104="   ","   ",IF(A104='2a.  Simple Form Data Entry'!$G$21,'2a.  Simple Form Data Entry'!L$21,IF(A104='2a.  Simple Form Data Entry'!$G$22,'2a.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xml:space="preserve">   </v>
      </c>
      <c r="G104" s="90" t="str">
        <f>IF('2a.  Simple Form Data Entry'!C158="","   ",'2a.  Simple Form Data Entry'!D158)</f>
        <v xml:space="preserve">   </v>
      </c>
      <c r="H104" s="200" t="str">
        <f>IF('2a.  Simple Form Data Entry'!E158=0,"  ",'2a.  Simple Form Data Entry'!E158)</f>
        <v xml:space="preserve">  </v>
      </c>
      <c r="I104" s="317"/>
      <c r="J104" s="82">
        <f>'2a.  Simple Form Data Entry'!G158</f>
        <v>0</v>
      </c>
      <c r="K104" s="82">
        <f>'2a.  Simple Form Data Entry'!H158</f>
        <v>0</v>
      </c>
      <c r="L104" s="311">
        <f aca="true" t="shared" si="25" ref="L104:L109">J104+K104</f>
        <v>0</v>
      </c>
      <c r="P104" s="42"/>
      <c r="Q104" s="313"/>
      <c r="R104" s="409">
        <f>'2a.  Simple Form Data Entry'!J158</f>
        <v>0</v>
      </c>
      <c r="S104" s="410"/>
      <c r="T104" s="42"/>
    </row>
    <row r="105" spans="1:20" ht="13.5">
      <c r="A105" s="99" t="str">
        <f>IF('2a.  Simple Form Data Entry'!C159="","   ",'2a.  Simple Form Data Entry'!C159)</f>
        <v xml:space="preserve">   </v>
      </c>
      <c r="B105" s="75"/>
      <c r="C105" s="75"/>
      <c r="D105" s="177" t="str">
        <f>IF(A105="   ","   ",IF(A105='2a.  Simple Form Data Entry'!$G$21,'2a.  Simple Form Data Entry'!J$21,IF(A105='2a.  Simple Form Data Entry'!$G$22,'2a.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89" t="str">
        <f>IF(A105="   ","   ",IF(A105='2a.  Simple Form Data Entry'!$G$21,'2a.  Simple Form Data Entry'!K$21,IF(A105='2a.  Simple Form Data Entry'!$G$22,'2a.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77" t="str">
        <f>IF(A105="   ","   ",IF(A105='2a.  Simple Form Data Entry'!$G$21,'2a.  Simple Form Data Entry'!L$21,IF(A105='2a.  Simple Form Data Entry'!$G$22,'2a.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90" t="str">
        <f>IF('2a.  Simple Form Data Entry'!C159="","   ",'2a.  Simple Form Data Entry'!D159)</f>
        <v xml:space="preserve">   </v>
      </c>
      <c r="H105" s="200" t="str">
        <f>IF('2a.  Simple Form Data Entry'!E159=0,"  ",'2a.  Simple Form Data Entry'!E159)</f>
        <v xml:space="preserve">  </v>
      </c>
      <c r="I105" s="317"/>
      <c r="J105" s="82">
        <f>'2a.  Simple Form Data Entry'!G159</f>
        <v>0</v>
      </c>
      <c r="K105" s="82">
        <f>'2a.  Simple Form Data Entry'!H159</f>
        <v>0</v>
      </c>
      <c r="L105" s="311">
        <f t="shared" si="25"/>
        <v>0</v>
      </c>
      <c r="P105" s="42"/>
      <c r="Q105" s="304"/>
      <c r="R105" s="409">
        <f>'2a.  Simple Form Data Entry'!J159</f>
        <v>0</v>
      </c>
      <c r="S105" s="410"/>
      <c r="T105" s="42"/>
    </row>
    <row r="106" spans="1:20" ht="13.5" hidden="1">
      <c r="A106" s="99" t="str">
        <f>IF('2a.  Simple Form Data Entry'!C160="","   ",'2a.  Simple Form Data Entry'!C160)</f>
        <v xml:space="preserve">   </v>
      </c>
      <c r="B106" s="75"/>
      <c r="C106" s="75"/>
      <c r="D106" s="177" t="str">
        <f>IF(A106="   ","   ",IF(A106='2a.  Simple Form Data Entry'!$G$21,'2a.  Simple Form Data Entry'!J$21,IF(A106='2a.  Simple Form Data Entry'!$G$22,'2a.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89" t="str">
        <f>IF(A106="   ","   ",IF(A106='2a.  Simple Form Data Entry'!$G$21,'2a.  Simple Form Data Entry'!K$21,IF(A106='2a.  Simple Form Data Entry'!$G$22,'2a.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77" t="str">
        <f>IF(A106="   ","   ",IF(A106='2a.  Simple Form Data Entry'!$G$21,'2a.  Simple Form Data Entry'!L$21,IF(A106='2a.  Simple Form Data Entry'!$G$22,'2a.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90" t="str">
        <f>IF('2a.  Simple Form Data Entry'!C160="","   ",'2a.  Simple Form Data Entry'!D160)</f>
        <v xml:space="preserve">   </v>
      </c>
      <c r="H106" s="200" t="str">
        <f>IF('2a.  Simple Form Data Entry'!E160=0,"  ",'2a.  Simple Form Data Entry'!E160)</f>
        <v xml:space="preserve">  </v>
      </c>
      <c r="I106" s="317"/>
      <c r="J106" s="82">
        <f>'2a.  Simple Form Data Entry'!G160</f>
        <v>0</v>
      </c>
      <c r="K106" s="82">
        <f>'2a.  Simple Form Data Entry'!H160</f>
        <v>0</v>
      </c>
      <c r="L106" s="311">
        <f t="shared" si="25"/>
        <v>0</v>
      </c>
      <c r="P106" s="42"/>
      <c r="Q106" s="304"/>
      <c r="R106" s="409">
        <f>'2a.  Simple Form Data Entry'!J160</f>
        <v>0</v>
      </c>
      <c r="S106" s="410"/>
      <c r="T106" s="42"/>
    </row>
    <row r="107" spans="1:20" ht="13.5" hidden="1">
      <c r="A107" s="99" t="str">
        <f>IF('2a.  Simple Form Data Entry'!C161="","   ",'2a.  Simple Form Data Entry'!C161)</f>
        <v xml:space="preserve">   </v>
      </c>
      <c r="B107" s="75"/>
      <c r="C107" s="75"/>
      <c r="D107" s="177" t="str">
        <f>IF(A107="   ","   ",IF(A107='2a.  Simple Form Data Entry'!$G$21,'2a.  Simple Form Data Entry'!J$21,IF(A107='2a.  Simple Form Data Entry'!$G$22,'2a.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xml:space="preserve">   </v>
      </c>
      <c r="E107" s="89" t="str">
        <f>IF(A107="   ","   ",IF(A107='2a.  Simple Form Data Entry'!$G$21,'2a.  Simple Form Data Entry'!K$21,IF(A107='2a.  Simple Form Data Entry'!$G$22,'2a.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xml:space="preserve">   </v>
      </c>
      <c r="F107" s="177" t="str">
        <f>IF(A107="   ","   ",IF(A107='2a.  Simple Form Data Entry'!$G$21,'2a.  Simple Form Data Entry'!L$21,IF(A107='2a.  Simple Form Data Entry'!$G$22,'2a.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xml:space="preserve">   </v>
      </c>
      <c r="G107" s="90" t="str">
        <f>IF('2a.  Simple Form Data Entry'!C161="","   ",'2a.  Simple Form Data Entry'!D161)</f>
        <v xml:space="preserve">   </v>
      </c>
      <c r="H107" s="200" t="str">
        <f>IF('2a.  Simple Form Data Entry'!E161=0,"  ",'2a.  Simple Form Data Entry'!E161)</f>
        <v xml:space="preserve">  </v>
      </c>
      <c r="I107" s="317"/>
      <c r="J107" s="82">
        <f>'2a.  Simple Form Data Entry'!G161</f>
        <v>0</v>
      </c>
      <c r="K107" s="82">
        <f>'2a.  Simple Form Data Entry'!H161</f>
        <v>0</v>
      </c>
      <c r="L107" s="311">
        <f t="shared" si="25"/>
        <v>0</v>
      </c>
      <c r="P107" s="42"/>
      <c r="Q107" s="304"/>
      <c r="R107" s="409">
        <f>'2a.  Simple Form Data Entry'!J161</f>
        <v>0</v>
      </c>
      <c r="S107" s="410"/>
      <c r="T107" s="42"/>
    </row>
    <row r="108" spans="1:20" ht="13.5" hidden="1">
      <c r="A108" s="99" t="str">
        <f>IF('2a.  Simple Form Data Entry'!C162="","   ",'2a.  Simple Form Data Entry'!C162)</f>
        <v xml:space="preserve">   </v>
      </c>
      <c r="B108" s="75"/>
      <c r="C108" s="75"/>
      <c r="D108" s="177" t="str">
        <f>IF(A108="   ","   ",IF(A108='2a.  Simple Form Data Entry'!$G$21,'2a.  Simple Form Data Entry'!J$21,IF(A108='2a.  Simple Form Data Entry'!$G$22,'2a.  Simple Form Data Entry'!J$22,IF(A108='2a.  Simple Form Data Entry'!$G$23,'2a.  Simple Form Data Entry'!J$23,IF(A108='2a.  Simple Form Data Entry'!$G$24,'2a.  Simple Form Data Entry'!$J$24,IF(A108='2a.  Simple Form Data Entry'!$G$25,'2a.  Simple Form Data Entry'!J$25,IF(A108='2a.  Simple Form Data Entry'!$G$26,'2a.  Simple Form Data Entry'!J$26,"   ")))))))</f>
        <v xml:space="preserve">   </v>
      </c>
      <c r="E108" s="89" t="str">
        <f>IF(A108="   ","   ",IF(A108='2a.  Simple Form Data Entry'!$G$21,'2a.  Simple Form Data Entry'!K$21,IF(A108='2a.  Simple Form Data Entry'!$G$22,'2a.  Simple Form Data Entry'!K$22,IF(A108='2a.  Simple Form Data Entry'!$G$23,'2a.  Simple Form Data Entry'!K$23,IF(A108='2a.  Simple Form Data Entry'!$G$24,'2a.  Simple Form Data Entry'!$K$24,IF(A108='2a.  Simple Form Data Entry'!G$25,'2a.  Simple Form Data Entry'!K$25,IF(A108='2a.  Simple Form Data Entry'!G$26,'2a.  Simple Form Data Entry'!K$26,"   ")))))))</f>
        <v xml:space="preserve">   </v>
      </c>
      <c r="F108" s="177" t="str">
        <f>IF(A108="   ","   ",IF(A108='2a.  Simple Form Data Entry'!$G$21,'2a.  Simple Form Data Entry'!L$21,IF(A108='2a.  Simple Form Data Entry'!$G$22,'2a.  Simple Form Data Entry'!L$22,IF(A108='2a.  Simple Form Data Entry'!$G$23,'2a.  Simple Form Data Entry'!L$23,IF(A108='2a.  Simple Form Data Entry'!$G$24,'2a.  Simple Form Data Entry'!$L$24,IF(A108='2a.  Simple Form Data Entry'!G$25,'2a.  Simple Form Data Entry'!L$25,IF(A108='2a.  Simple Form Data Entry'!G$26,'2a.  Simple Form Data Entry'!L$26,"   ")))))))</f>
        <v xml:space="preserve">   </v>
      </c>
      <c r="G108" s="90" t="str">
        <f>IF('2a.  Simple Form Data Entry'!C162="","   ",'2a.  Simple Form Data Entry'!D162)</f>
        <v xml:space="preserve">   </v>
      </c>
      <c r="H108" s="200" t="str">
        <f>IF('2a.  Simple Form Data Entry'!E162=0,"  ",'2a.  Simple Form Data Entry'!E162)</f>
        <v xml:space="preserve">  </v>
      </c>
      <c r="I108" s="317"/>
      <c r="J108" s="82">
        <f>'2a.  Simple Form Data Entry'!G162</f>
        <v>0</v>
      </c>
      <c r="K108" s="82">
        <f>'2a.  Simple Form Data Entry'!H162</f>
        <v>0</v>
      </c>
      <c r="L108" s="311">
        <f t="shared" si="25"/>
        <v>0</v>
      </c>
      <c r="P108" s="42"/>
      <c r="Q108" s="304"/>
      <c r="R108" s="409">
        <f>'2a.  Simple Form Data Entry'!J162</f>
        <v>0</v>
      </c>
      <c r="S108" s="410"/>
      <c r="T108" s="42"/>
    </row>
    <row r="109" spans="1:20" ht="14.25" thickBot="1">
      <c r="A109" s="6"/>
      <c r="B109" s="7"/>
      <c r="C109" s="291" t="s">
        <v>4</v>
      </c>
      <c r="D109" s="43"/>
      <c r="E109" s="43"/>
      <c r="F109" s="43"/>
      <c r="G109" s="43"/>
      <c r="H109" s="207"/>
      <c r="I109" s="318"/>
      <c r="J109" s="66">
        <f>SUM(J103:J108)</f>
        <v>0</v>
      </c>
      <c r="K109" s="66">
        <f>SUM(K103:K108)</f>
        <v>0</v>
      </c>
      <c r="L109" s="312">
        <f t="shared" si="25"/>
        <v>0</v>
      </c>
      <c r="P109" s="42"/>
      <c r="Q109" s="305"/>
      <c r="R109" s="411">
        <f>SUM(R103:S107)</f>
        <v>0</v>
      </c>
      <c r="S109" s="412"/>
      <c r="T109" s="42"/>
    </row>
    <row r="110" spans="1:20" ht="3" customHeight="1">
      <c r="A110" s="2"/>
      <c r="B110" s="2"/>
      <c r="C110" s="2"/>
      <c r="D110" s="2"/>
      <c r="E110" s="2"/>
      <c r="F110" s="2"/>
      <c r="G110" s="41"/>
      <c r="H110" s="41"/>
      <c r="I110" s="41"/>
      <c r="J110" s="42"/>
      <c r="K110" s="42"/>
      <c r="L110" s="42"/>
      <c r="M110" s="42"/>
      <c r="N110" s="42"/>
      <c r="O110" s="42"/>
      <c r="P110" s="42"/>
      <c r="Q110" s="42"/>
      <c r="R110" s="42"/>
      <c r="S110" s="42"/>
      <c r="T110" s="42"/>
    </row>
    <row r="111" spans="1:20" ht="13.5">
      <c r="A111" s="322" t="s">
        <v>30</v>
      </c>
      <c r="B111" s="3"/>
      <c r="C111" s="3"/>
      <c r="D111" s="3"/>
      <c r="E111" s="3"/>
      <c r="F111" s="3"/>
      <c r="G111" s="3"/>
      <c r="H111" s="3"/>
      <c r="I111" s="3"/>
      <c r="J111" s="4"/>
      <c r="K111" s="4"/>
      <c r="L111" s="4"/>
      <c r="M111" s="4"/>
      <c r="N111" s="4"/>
      <c r="O111" s="4"/>
      <c r="P111" s="4"/>
      <c r="Q111" s="4"/>
      <c r="R111" s="4"/>
      <c r="S111" s="5"/>
      <c r="T111" s="5"/>
    </row>
    <row r="112" spans="1:20" ht="23.25" customHeight="1">
      <c r="A112" s="321" t="s">
        <v>140</v>
      </c>
      <c r="B112" s="443" t="str">
        <f>IF('2a.  Simple Form Data Entry'!G39="Y","See note 5 below.",'2a.  Simple Form Data Entry'!D43)</f>
        <v>An NPV analysis was not performed because the tenant's use is consistent with the KCIA layout plan and it was determined that this is the highest and best use of the parcel.</v>
      </c>
      <c r="C112" s="443"/>
      <c r="D112" s="443"/>
      <c r="E112" s="443"/>
      <c r="F112" s="443"/>
      <c r="G112" s="443"/>
      <c r="H112" s="443"/>
      <c r="I112" s="443"/>
      <c r="J112" s="443"/>
      <c r="K112" s="443"/>
      <c r="L112" s="443"/>
      <c r="M112" s="443"/>
      <c r="N112" s="443"/>
      <c r="O112" s="443"/>
      <c r="P112" s="443"/>
      <c r="Q112" s="443"/>
      <c r="R112" s="443"/>
      <c r="S112" s="443"/>
      <c r="T112" s="5"/>
    </row>
    <row r="113" spans="1:20" ht="13.5">
      <c r="A113" s="68" t="s">
        <v>112</v>
      </c>
      <c r="B113" s="438" t="s">
        <v>148</v>
      </c>
      <c r="C113" s="438"/>
      <c r="D113" s="438"/>
      <c r="E113" s="438"/>
      <c r="F113" s="438"/>
      <c r="G113" s="438"/>
      <c r="H113" s="438"/>
      <c r="I113" s="438"/>
      <c r="J113" s="438"/>
      <c r="K113" s="438"/>
      <c r="L113" s="438"/>
      <c r="M113" s="438"/>
      <c r="N113" s="438"/>
      <c r="O113" s="438"/>
      <c r="P113" s="438"/>
      <c r="Q113" s="438"/>
      <c r="R113" s="438"/>
      <c r="S113" s="438"/>
      <c r="T113" s="5"/>
    </row>
    <row r="114" spans="1:20" ht="15" customHeight="1">
      <c r="A114" s="69" t="s">
        <v>52</v>
      </c>
      <c r="B114" s="439" t="s">
        <v>116</v>
      </c>
      <c r="C114" s="439"/>
      <c r="D114" s="439"/>
      <c r="E114" s="439"/>
      <c r="F114" s="439"/>
      <c r="G114" s="439"/>
      <c r="H114" s="439"/>
      <c r="I114" s="439"/>
      <c r="J114" s="439"/>
      <c r="K114" s="439"/>
      <c r="L114" s="439"/>
      <c r="M114" s="439"/>
      <c r="N114" s="439"/>
      <c r="O114" s="439"/>
      <c r="P114" s="439"/>
      <c r="Q114" s="439"/>
      <c r="R114" s="439"/>
      <c r="S114" s="439"/>
      <c r="T114" s="5"/>
    </row>
    <row r="115" spans="1:20" ht="13.5">
      <c r="A115" s="69" t="s">
        <v>113</v>
      </c>
      <c r="B115" s="440" t="str">
        <f>IF(OR('2a.  Simple Form Data Entry'!D52="Y",'2a.  Simple Form Data Entry'!D54="Y"),CONCATENATE('2a.  Simple Form Data Entry'!E204,'2a.  Simple Form Data Entry'!E205),"This transaction does not require the use of fund balance or reallocated grant funding.")</f>
        <v>This transaction does not require the use of fund balance or reallocated grant funding.</v>
      </c>
      <c r="C115" s="440"/>
      <c r="D115" s="440"/>
      <c r="E115" s="440"/>
      <c r="F115" s="440"/>
      <c r="G115" s="440"/>
      <c r="H115" s="440"/>
      <c r="I115" s="440"/>
      <c r="J115" s="440"/>
      <c r="K115" s="440"/>
      <c r="L115" s="440"/>
      <c r="M115" s="440"/>
      <c r="N115" s="440"/>
      <c r="O115" s="440"/>
      <c r="P115" s="440"/>
      <c r="Q115" s="440"/>
      <c r="R115" s="440"/>
      <c r="S115" s="440"/>
      <c r="T115" s="5"/>
    </row>
    <row r="116" spans="1:20" ht="13.5" customHeight="1">
      <c r="A116" s="67" t="s">
        <v>114</v>
      </c>
      <c r="B116" s="429" t="str">
        <f>IF('2a.  Simple Form Data Entry'!F166="Y",'2a.  Simple Form Data Entry'!C195,CONCATENATE('2a.  Simple Form Data Entry'!C196,'2a.  Simple Form Data Entry'!C197,'2a.  Simple Form Data Entry'!C198,'2a.  Simple Form Data Entry'!C199,'2a.  Simple Form Data Entry'!C200))</f>
        <v>The transaction is backed by new revenue. The new revenue does not include grant revenue.  The new revenue has not been received. The new revenue will be received when lease commences</v>
      </c>
      <c r="C116" s="429"/>
      <c r="D116" s="429"/>
      <c r="E116" s="429"/>
      <c r="F116" s="429"/>
      <c r="G116" s="429"/>
      <c r="H116" s="429"/>
      <c r="I116" s="429"/>
      <c r="J116" s="429"/>
      <c r="K116" s="429"/>
      <c r="L116" s="429"/>
      <c r="M116" s="429"/>
      <c r="N116" s="429"/>
      <c r="O116" s="429"/>
      <c r="P116" s="429"/>
      <c r="Q116" s="429"/>
      <c r="R116" s="429"/>
      <c r="S116" s="429"/>
      <c r="T116" s="5"/>
    </row>
    <row r="117" spans="1:20" ht="16.5" customHeight="1">
      <c r="A117" s="67" t="s">
        <v>118</v>
      </c>
      <c r="B117" s="428" t="s">
        <v>111</v>
      </c>
      <c r="C117" s="428"/>
      <c r="D117" s="428"/>
      <c r="E117" s="428"/>
      <c r="F117" s="428"/>
      <c r="G117" s="428"/>
      <c r="H117" s="428"/>
      <c r="I117" s="428"/>
      <c r="J117" s="428"/>
      <c r="K117" s="428"/>
      <c r="L117" s="428"/>
      <c r="M117" s="428"/>
      <c r="N117" s="428"/>
      <c r="O117" s="428"/>
      <c r="P117" s="428"/>
      <c r="Q117" s="428"/>
      <c r="R117" s="428"/>
      <c r="S117" s="428"/>
      <c r="T117" s="5"/>
    </row>
    <row r="118" spans="1:19" ht="14.25" customHeight="1">
      <c r="A118" s="67"/>
      <c r="B118" s="425" t="str">
        <f>'2a.  Simple Form Data Entry'!C174</f>
        <v>-  Initial base rent is $1.90/sf/year with 2.5% annual increases on anniversary of commencement date.  Rate is adjusted every 5th year based on fair market value appraisal</v>
      </c>
      <c r="C118" s="425"/>
      <c r="D118" s="425"/>
      <c r="E118" s="425"/>
      <c r="F118" s="425"/>
      <c r="G118" s="425"/>
      <c r="H118" s="425"/>
      <c r="I118" s="425"/>
      <c r="J118" s="425"/>
      <c r="K118" s="425"/>
      <c r="L118" s="425"/>
      <c r="M118" s="425"/>
      <c r="N118" s="425"/>
      <c r="O118" s="425"/>
      <c r="P118" s="425"/>
      <c r="Q118" s="425"/>
      <c r="R118" s="425"/>
      <c r="S118" s="425"/>
    </row>
    <row r="119" spans="1:19" ht="13.5">
      <c r="A119" s="67"/>
      <c r="B119" s="425" t="str">
        <f>'2a.  Simple Form Data Entry'!C175</f>
        <v>-  Tenant will pay for and demolish existing facilities and construct improvements valued at a minimum of $30M.</v>
      </c>
      <c r="C119" s="425"/>
      <c r="D119" s="425"/>
      <c r="E119" s="425"/>
      <c r="F119" s="425"/>
      <c r="G119" s="425"/>
      <c r="H119" s="425"/>
      <c r="I119" s="425"/>
      <c r="J119" s="425"/>
      <c r="K119" s="425"/>
      <c r="L119" s="425"/>
      <c r="M119" s="425"/>
      <c r="N119" s="425"/>
      <c r="O119" s="425"/>
      <c r="P119" s="425"/>
      <c r="Q119" s="425"/>
      <c r="R119" s="425"/>
      <c r="S119" s="425"/>
    </row>
    <row r="120" spans="1:19" ht="12.75" customHeight="1">
      <c r="A120" s="67"/>
      <c r="B120" s="425" t="str">
        <f>'2a.  Simple Form Data Entry'!C176</f>
        <v xml:space="preserve">- </v>
      </c>
      <c r="C120" s="425"/>
      <c r="D120" s="425"/>
      <c r="E120" s="425"/>
      <c r="F120" s="425"/>
      <c r="G120" s="425"/>
      <c r="H120" s="425"/>
      <c r="I120" s="425"/>
      <c r="J120" s="425"/>
      <c r="K120" s="425"/>
      <c r="L120" s="425"/>
      <c r="M120" s="425"/>
      <c r="N120" s="425"/>
      <c r="O120" s="425"/>
      <c r="P120" s="425"/>
      <c r="Q120" s="425"/>
      <c r="R120" s="425"/>
      <c r="S120" s="425"/>
    </row>
    <row r="121" spans="1:19" ht="15" customHeight="1">
      <c r="A121" s="67"/>
      <c r="B121" s="425" t="str">
        <f>'2a.  Simple Form Data Entry'!C177</f>
        <v xml:space="preserve">- </v>
      </c>
      <c r="C121" s="425"/>
      <c r="D121" s="425"/>
      <c r="E121" s="425"/>
      <c r="F121" s="425"/>
      <c r="G121" s="425"/>
      <c r="H121" s="425"/>
      <c r="I121" s="425"/>
      <c r="J121" s="425"/>
      <c r="K121" s="425"/>
      <c r="L121" s="425"/>
      <c r="M121" s="425"/>
      <c r="N121" s="425"/>
      <c r="O121" s="425"/>
      <c r="P121" s="425"/>
      <c r="Q121" s="425"/>
      <c r="R121" s="425"/>
      <c r="S121" s="425"/>
    </row>
    <row r="122" spans="1:20" ht="13.5">
      <c r="A122" s="67"/>
      <c r="B122" s="425"/>
      <c r="C122" s="425"/>
      <c r="D122" s="425"/>
      <c r="E122" s="425"/>
      <c r="F122" s="425"/>
      <c r="G122" s="425"/>
      <c r="H122" s="425"/>
      <c r="I122" s="425"/>
      <c r="J122" s="425"/>
      <c r="K122" s="425"/>
      <c r="L122" s="425"/>
      <c r="M122" s="425"/>
      <c r="N122" s="425"/>
      <c r="O122" s="425"/>
      <c r="P122" s="425"/>
      <c r="Q122" s="425"/>
      <c r="R122" s="425"/>
      <c r="S122" s="425"/>
      <c r="T122" s="5"/>
    </row>
    <row r="123" spans="1:19" ht="13.5">
      <c r="A123" s="67"/>
      <c r="B123" s="425"/>
      <c r="C123" s="425"/>
      <c r="D123" s="425"/>
      <c r="E123" s="425"/>
      <c r="F123" s="425"/>
      <c r="G123" s="425"/>
      <c r="H123" s="425"/>
      <c r="I123" s="425"/>
      <c r="J123" s="425"/>
      <c r="K123" s="425"/>
      <c r="L123" s="425"/>
      <c r="M123" s="425"/>
      <c r="N123" s="425"/>
      <c r="O123" s="425"/>
      <c r="P123" s="425"/>
      <c r="Q123" s="425"/>
      <c r="R123" s="425"/>
      <c r="S123" s="425"/>
    </row>
    <row r="124" spans="1:19" ht="13.5">
      <c r="A124" t="str">
        <f>IF('2a.  Simple Form Data Entry'!C180=""," ","6.")</f>
        <v xml:space="preserve"> </v>
      </c>
      <c r="B124" s="425"/>
      <c r="C124" s="425"/>
      <c r="D124" s="425"/>
      <c r="E124" s="425"/>
      <c r="F124" s="425"/>
      <c r="G124" s="425"/>
      <c r="H124" s="425"/>
      <c r="I124" s="425"/>
      <c r="J124" s="425"/>
      <c r="K124" s="425"/>
      <c r="L124" s="425"/>
      <c r="M124" s="425"/>
      <c r="N124" s="425"/>
      <c r="O124" s="425"/>
      <c r="P124" s="425"/>
      <c r="Q124" s="425"/>
      <c r="R124" s="425"/>
      <c r="S124" s="425"/>
    </row>
    <row r="125" spans="1:19" ht="13.5">
      <c r="A125" s="69"/>
      <c r="B125" s="425"/>
      <c r="C125" s="425"/>
      <c r="D125" s="425"/>
      <c r="E125" s="425"/>
      <c r="F125" s="425"/>
      <c r="G125" s="425"/>
      <c r="H125" s="425"/>
      <c r="I125" s="425"/>
      <c r="J125" s="425"/>
      <c r="K125" s="425"/>
      <c r="L125" s="425"/>
      <c r="M125" s="425"/>
      <c r="N125" s="425"/>
      <c r="O125" s="425"/>
      <c r="P125" s="425"/>
      <c r="Q125" s="425"/>
      <c r="R125" s="425"/>
      <c r="S125" s="425"/>
    </row>
    <row r="126" spans="1:19" ht="13.5">
      <c r="A126" s="69"/>
      <c r="B126" s="425"/>
      <c r="C126" s="425"/>
      <c r="D126" s="425"/>
      <c r="E126" s="425"/>
      <c r="F126" s="425"/>
      <c r="G126" s="425"/>
      <c r="H126" s="425"/>
      <c r="I126" s="425"/>
      <c r="J126" s="425"/>
      <c r="K126" s="425"/>
      <c r="L126" s="425"/>
      <c r="M126" s="425"/>
      <c r="N126" s="425"/>
      <c r="O126" s="425"/>
      <c r="P126" s="425"/>
      <c r="Q126" s="425"/>
      <c r="R126" s="425"/>
      <c r="S126" s="425"/>
    </row>
    <row r="127" spans="1:6" ht="13.5">
      <c r="A127" s="69"/>
      <c r="D127" s="53"/>
      <c r="E127" s="49"/>
      <c r="F127" s="49"/>
    </row>
    <row r="128" spans="4:6" ht="12.75">
      <c r="D128" s="53"/>
      <c r="E128" s="49"/>
      <c r="F128" s="49"/>
    </row>
    <row r="129" spans="3:6" ht="12.75">
      <c r="C129" s="52"/>
      <c r="D129" s="53"/>
      <c r="E129" s="49"/>
      <c r="F129" s="49"/>
    </row>
  </sheetData>
  <mergeCells count="84">
    <mergeCell ref="B90:C90"/>
    <mergeCell ref="B92:C92"/>
    <mergeCell ref="A75:C75"/>
    <mergeCell ref="A85:C85"/>
    <mergeCell ref="A101:C102"/>
    <mergeCell ref="B79:C79"/>
    <mergeCell ref="B72:C72"/>
    <mergeCell ref="B81:C81"/>
    <mergeCell ref="B82:C82"/>
    <mergeCell ref="B89:C89"/>
    <mergeCell ref="A4:S4"/>
    <mergeCell ref="L8:O8"/>
    <mergeCell ref="L9:O9"/>
    <mergeCell ref="A8:B8"/>
    <mergeCell ref="A9:B9"/>
    <mergeCell ref="F8:G8"/>
    <mergeCell ref="F9:G9"/>
    <mergeCell ref="C6:J6"/>
    <mergeCell ref="A6:B6"/>
    <mergeCell ref="C5:S5"/>
    <mergeCell ref="A5:B5"/>
    <mergeCell ref="A7:B7"/>
    <mergeCell ref="C7:J7"/>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B117:S117"/>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B125:S125"/>
    <mergeCell ref="B126:S126"/>
    <mergeCell ref="B118:S118"/>
    <mergeCell ref="B119:S119"/>
    <mergeCell ref="B121:S121"/>
    <mergeCell ref="B122:S122"/>
    <mergeCell ref="B123:S123"/>
    <mergeCell ref="B124:S124"/>
    <mergeCell ref="B120:S120"/>
    <mergeCell ref="R107:S107"/>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C10:S11"/>
    <mergeCell ref="A13:S13"/>
    <mergeCell ref="O17:S17"/>
    <mergeCell ref="B39:C39"/>
    <mergeCell ref="B40:C40"/>
    <mergeCell ref="H17:M17"/>
  </mergeCells>
  <printOptions horizontalCentered="1"/>
  <pageMargins left="0.5" right="0.5" top="0.5" bottom="0.5" header="0.5" footer="0.25"/>
  <pageSetup fitToHeight="1" fitToWidth="1" horizontalDpi="600" verticalDpi="600" orientation="landscape" scale="53" copies="2"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election activeCell="B10" sqref="B10"/>
    </sheetView>
  </sheetViews>
  <sheetFormatPr defaultColWidth="9.140625" defaultRowHeight="12.75"/>
  <cols>
    <col min="1" max="1" width="15.28125" style="0" customWidth="1"/>
    <col min="2" max="2" width="12.28125" style="0" bestFit="1" customWidth="1"/>
    <col min="3" max="5" width="11.28125" style="0" bestFit="1" customWidth="1"/>
    <col min="6" max="6" width="14.00390625" style="0" customWidth="1"/>
  </cols>
  <sheetData>
    <row r="1" ht="12.75">
      <c r="A1" s="341" t="s">
        <v>155</v>
      </c>
    </row>
    <row r="3" spans="1:2" ht="12.75">
      <c r="A3" s="49" t="s">
        <v>175</v>
      </c>
      <c r="B3" s="335">
        <v>42583</v>
      </c>
    </row>
    <row r="4" spans="1:2" ht="12.75">
      <c r="A4" t="s">
        <v>168</v>
      </c>
      <c r="B4" s="338" t="s">
        <v>161</v>
      </c>
    </row>
    <row r="5" spans="1:2" ht="12.75">
      <c r="A5" t="s">
        <v>165</v>
      </c>
      <c r="B5" s="337">
        <v>212872</v>
      </c>
    </row>
    <row r="6" ht="12.75">
      <c r="A6" t="s">
        <v>167</v>
      </c>
    </row>
    <row r="7" ht="12.75">
      <c r="A7" s="49" t="s">
        <v>182</v>
      </c>
    </row>
    <row r="8" ht="12.75">
      <c r="A8" s="49"/>
    </row>
    <row r="9" spans="2:6" ht="12.75">
      <c r="B9" s="339" t="s">
        <v>169</v>
      </c>
      <c r="C9" s="339" t="s">
        <v>170</v>
      </c>
      <c r="D9" s="339" t="s">
        <v>171</v>
      </c>
      <c r="E9" s="339" t="s">
        <v>172</v>
      </c>
      <c r="F9" s="343" t="s">
        <v>173</v>
      </c>
    </row>
    <row r="10" spans="1:7" ht="12.75">
      <c r="A10" t="s">
        <v>166</v>
      </c>
      <c r="B10" s="336">
        <v>1.9</v>
      </c>
      <c r="C10" s="336">
        <f>+B10*1.025</f>
        <v>1.9474999999999998</v>
      </c>
      <c r="D10" s="336">
        <f aca="true" t="shared" si="0" ref="D10:F10">+C10*1.025</f>
        <v>1.9961874999999996</v>
      </c>
      <c r="E10" s="336">
        <f t="shared" si="0"/>
        <v>2.0460921874999993</v>
      </c>
      <c r="F10" s="336">
        <f t="shared" si="0"/>
        <v>2.097244492187499</v>
      </c>
      <c r="G10" s="336"/>
    </row>
    <row r="11" spans="2:7" ht="12.75">
      <c r="B11" s="336"/>
      <c r="C11" s="336"/>
      <c r="D11" s="336"/>
      <c r="E11" s="336"/>
      <c r="F11" s="336"/>
      <c r="G11" s="336"/>
    </row>
    <row r="12" spans="2:6" ht="12.75">
      <c r="B12" s="339">
        <v>2016</v>
      </c>
      <c r="C12" s="339">
        <v>2017</v>
      </c>
      <c r="D12" s="339">
        <v>2018</v>
      </c>
      <c r="E12" s="339">
        <v>2019</v>
      </c>
      <c r="F12" s="339">
        <v>2020</v>
      </c>
    </row>
    <row r="13" spans="1:7" ht="12.75">
      <c r="A13" t="s">
        <v>174</v>
      </c>
      <c r="B13" s="340">
        <f>+$B$5*B10/12*5</f>
        <v>168523.66666666666</v>
      </c>
      <c r="C13" s="337">
        <f>+$B$5*B10/12*7+$B$5*C10/12*5</f>
        <v>408669.8916666666</v>
      </c>
      <c r="D13" s="337">
        <f aca="true" t="shared" si="1" ref="D13:F13">+$B$5*C10/12*7+$B$5*D10/12*5</f>
        <v>418886.6389583333</v>
      </c>
      <c r="E13" s="337">
        <f t="shared" si="1"/>
        <v>429358.80493229156</v>
      </c>
      <c r="F13" s="337">
        <f t="shared" si="1"/>
        <v>440092.7750555988</v>
      </c>
      <c r="G13" s="342"/>
    </row>
  </sheetData>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43"/>
  <sheetViews>
    <sheetView showGridLines="0" zoomScale="80" zoomScaleNormal="80" workbookViewId="0" topLeftCell="A53">
      <selection activeCell="G39" sqref="G39"/>
    </sheetView>
  </sheetViews>
  <sheetFormatPr defaultColWidth="9.140625" defaultRowHeight="12.75"/>
  <cols>
    <col min="1" max="1" width="2.00390625" style="105" customWidth="1"/>
    <col min="2" max="2" width="2.8515625" style="105" customWidth="1"/>
    <col min="3" max="3" width="41.8515625" style="105" customWidth="1"/>
    <col min="4" max="4" width="12.7109375" style="105" customWidth="1"/>
    <col min="5" max="5" width="63.140625" style="105" customWidth="1"/>
    <col min="6" max="6" width="21.7109375" style="105" customWidth="1"/>
    <col min="7" max="7" width="15.7109375" style="105" customWidth="1"/>
    <col min="8" max="8" width="15.140625" style="105" customWidth="1"/>
    <col min="9" max="9" width="17.140625" style="105" customWidth="1"/>
    <col min="10" max="12" width="14.8515625" style="105" customWidth="1"/>
    <col min="13" max="14" width="13.8515625" style="105" customWidth="1"/>
    <col min="15" max="15" width="3.00390625" style="105" customWidth="1"/>
    <col min="16" max="16384" width="9.140625" style="105" customWidth="1"/>
  </cols>
  <sheetData>
    <row r="1" ht="18">
      <c r="C1" s="107"/>
    </row>
    <row r="2" spans="3:14" ht="23.25">
      <c r="C2" s="366" t="s">
        <v>126</v>
      </c>
      <c r="D2" s="366"/>
      <c r="E2" s="366"/>
      <c r="F2" s="366"/>
      <c r="G2" s="366"/>
      <c r="H2" s="366"/>
      <c r="I2" s="366"/>
      <c r="J2" s="366"/>
      <c r="K2" s="366"/>
      <c r="L2" s="366"/>
      <c r="M2" s="366"/>
      <c r="N2" s="178"/>
    </row>
    <row r="3" ht="14.25">
      <c r="C3" s="112"/>
    </row>
    <row r="4" spans="3:12" ht="14.25">
      <c r="C4" s="232" t="s">
        <v>67</v>
      </c>
      <c r="I4" s="176"/>
      <c r="J4" s="112" t="s">
        <v>98</v>
      </c>
      <c r="K4" s="112"/>
      <c r="L4" s="112"/>
    </row>
    <row r="5" spans="3:12" ht="14.25">
      <c r="C5" s="232" t="s">
        <v>68</v>
      </c>
      <c r="I5" s="175"/>
      <c r="J5" s="112" t="s">
        <v>97</v>
      </c>
      <c r="K5" s="112"/>
      <c r="L5" s="112"/>
    </row>
    <row r="6" ht="13.5" thickBot="1"/>
    <row r="7" spans="2:15" ht="18.75" thickTop="1">
      <c r="B7" s="208"/>
      <c r="C7" s="233" t="s">
        <v>91</v>
      </c>
      <c r="D7" s="234"/>
      <c r="E7" s="234"/>
      <c r="F7" s="234"/>
      <c r="G7" s="115"/>
      <c r="H7" s="115"/>
      <c r="I7" s="115"/>
      <c r="J7" s="115"/>
      <c r="K7" s="115"/>
      <c r="L7" s="115"/>
      <c r="M7" s="115"/>
      <c r="N7" s="115"/>
      <c r="O7" s="209"/>
    </row>
    <row r="8" spans="2:15" ht="12.75">
      <c r="B8" s="210"/>
      <c r="C8" s="235"/>
      <c r="D8" s="235"/>
      <c r="E8" s="235"/>
      <c r="F8" s="235"/>
      <c r="G8" s="116"/>
      <c r="H8" s="116"/>
      <c r="I8" s="116"/>
      <c r="J8" s="116"/>
      <c r="K8" s="116"/>
      <c r="L8" s="116"/>
      <c r="M8" s="116"/>
      <c r="N8" s="116"/>
      <c r="O8" s="211"/>
    </row>
    <row r="9" spans="2:15" ht="13.5" thickBot="1">
      <c r="B9" s="210"/>
      <c r="C9" s="236" t="s">
        <v>63</v>
      </c>
      <c r="D9" s="236" t="s">
        <v>64</v>
      </c>
      <c r="E9" s="236"/>
      <c r="F9" s="236"/>
      <c r="G9" s="236" t="s">
        <v>65</v>
      </c>
      <c r="H9" s="124"/>
      <c r="I9" s="124"/>
      <c r="J9" s="124"/>
      <c r="K9" s="124"/>
      <c r="L9" s="124"/>
      <c r="M9" s="124"/>
      <c r="N9" s="116"/>
      <c r="O9" s="211"/>
    </row>
    <row r="10" spans="2:15" ht="27" customHeight="1" thickBot="1" thickTop="1">
      <c r="B10" s="210"/>
      <c r="C10" s="259" t="s">
        <v>149</v>
      </c>
      <c r="D10" s="235"/>
      <c r="E10" s="235"/>
      <c r="F10" s="235"/>
      <c r="G10" s="138"/>
      <c r="H10" s="139"/>
      <c r="I10" s="139"/>
      <c r="J10" s="139"/>
      <c r="K10" s="139"/>
      <c r="L10" s="139"/>
      <c r="M10" s="140"/>
      <c r="N10" s="116"/>
      <c r="O10" s="211"/>
    </row>
    <row r="11" spans="2:15" ht="15" thickBot="1">
      <c r="B11" s="210"/>
      <c r="C11" s="237" t="s">
        <v>0</v>
      </c>
      <c r="D11" s="378" t="s">
        <v>76</v>
      </c>
      <c r="E11" s="378"/>
      <c r="F11" s="379"/>
      <c r="G11" s="138"/>
      <c r="H11" s="139"/>
      <c r="I11" s="139"/>
      <c r="J11" s="139"/>
      <c r="K11" s="139"/>
      <c r="L11" s="139"/>
      <c r="M11" s="140"/>
      <c r="N11" s="116"/>
      <c r="O11" s="212"/>
    </row>
    <row r="12" spans="2:15" ht="15" thickBot="1">
      <c r="B12" s="210"/>
      <c r="C12" s="238" t="s">
        <v>1</v>
      </c>
      <c r="D12" s="380" t="s">
        <v>75</v>
      </c>
      <c r="E12" s="380"/>
      <c r="F12" s="381"/>
      <c r="G12" s="138"/>
      <c r="H12" s="139"/>
      <c r="I12" s="139"/>
      <c r="J12" s="139"/>
      <c r="K12" s="139"/>
      <c r="L12" s="139"/>
      <c r="M12" s="140"/>
      <c r="N12" s="116"/>
      <c r="O12" s="213"/>
    </row>
    <row r="13" spans="2:15" ht="15" thickBot="1">
      <c r="B13" s="210"/>
      <c r="C13" s="238" t="s">
        <v>10</v>
      </c>
      <c r="D13" s="380" t="s">
        <v>74</v>
      </c>
      <c r="E13" s="380"/>
      <c r="F13" s="381"/>
      <c r="G13" s="138"/>
      <c r="H13" s="139"/>
      <c r="I13" s="139"/>
      <c r="J13" s="139"/>
      <c r="K13" s="139"/>
      <c r="L13" s="139"/>
      <c r="M13" s="140"/>
      <c r="N13" s="116"/>
      <c r="O13" s="214"/>
    </row>
    <row r="14" spans="2:15" ht="15" thickBot="1">
      <c r="B14" s="210"/>
      <c r="C14" s="238" t="s">
        <v>9</v>
      </c>
      <c r="D14" s="382" t="s">
        <v>73</v>
      </c>
      <c r="E14" s="380"/>
      <c r="F14" s="381"/>
      <c r="G14" s="138"/>
      <c r="H14" s="139"/>
      <c r="I14" s="139"/>
      <c r="J14" s="139"/>
      <c r="K14" s="139"/>
      <c r="L14" s="139"/>
      <c r="M14" s="140"/>
      <c r="N14" s="116"/>
      <c r="O14" s="213"/>
    </row>
    <row r="15" spans="2:15" ht="15" thickBot="1">
      <c r="B15" s="210"/>
      <c r="C15" s="239" t="s">
        <v>2</v>
      </c>
      <c r="D15" s="380" t="s">
        <v>72</v>
      </c>
      <c r="E15" s="380"/>
      <c r="F15" s="381"/>
      <c r="G15" s="334"/>
      <c r="H15" s="139"/>
      <c r="I15" s="139"/>
      <c r="J15" s="139"/>
      <c r="K15" s="139"/>
      <c r="L15" s="139"/>
      <c r="M15" s="140"/>
      <c r="N15" s="116"/>
      <c r="O15" s="214"/>
    </row>
    <row r="16" spans="2:15" ht="17.25" customHeight="1" thickBot="1">
      <c r="B16" s="210"/>
      <c r="C16" s="239" t="s">
        <v>8</v>
      </c>
      <c r="D16" s="380" t="s">
        <v>103</v>
      </c>
      <c r="E16" s="380"/>
      <c r="F16" s="240"/>
      <c r="G16" s="187"/>
      <c r="H16" s="117"/>
      <c r="I16" s="117"/>
      <c r="J16" s="118"/>
      <c r="K16" s="118"/>
      <c r="L16" s="118"/>
      <c r="M16" s="118"/>
      <c r="N16" s="118"/>
      <c r="O16" s="214"/>
    </row>
    <row r="17" spans="2:15" ht="15" customHeight="1" thickBot="1">
      <c r="B17" s="210"/>
      <c r="C17" s="241" t="s">
        <v>16</v>
      </c>
      <c r="D17" s="380" t="s">
        <v>69</v>
      </c>
      <c r="E17" s="380"/>
      <c r="F17" s="381"/>
      <c r="G17" s="141"/>
      <c r="H17" s="117"/>
      <c r="I17" s="117"/>
      <c r="J17" s="118"/>
      <c r="K17" s="118"/>
      <c r="L17" s="118"/>
      <c r="M17" s="118"/>
      <c r="N17" s="118"/>
      <c r="O17" s="211"/>
    </row>
    <row r="18" spans="2:15" ht="15" thickBot="1">
      <c r="B18" s="210"/>
      <c r="C18" s="242" t="s">
        <v>27</v>
      </c>
      <c r="D18" s="378" t="s">
        <v>70</v>
      </c>
      <c r="E18" s="378"/>
      <c r="F18" s="379"/>
      <c r="G18" s="142"/>
      <c r="H18" s="117"/>
      <c r="I18" s="117"/>
      <c r="J18" s="118"/>
      <c r="K18" s="118"/>
      <c r="L18" s="118"/>
      <c r="M18" s="118"/>
      <c r="N18" s="118"/>
      <c r="O18" s="211"/>
    </row>
    <row r="19" spans="2:16" ht="15" customHeight="1" thickBot="1">
      <c r="B19" s="210"/>
      <c r="C19" s="242" t="s">
        <v>38</v>
      </c>
      <c r="D19" s="378" t="s">
        <v>137</v>
      </c>
      <c r="E19" s="378"/>
      <c r="F19" s="379"/>
      <c r="G19" s="188">
        <v>2015</v>
      </c>
      <c r="H19" s="117"/>
      <c r="I19" s="117"/>
      <c r="J19" s="118"/>
      <c r="K19" s="118"/>
      <c r="L19" s="118"/>
      <c r="M19" s="118"/>
      <c r="N19" s="118"/>
      <c r="O19" s="211"/>
      <c r="P19" s="215"/>
    </row>
    <row r="20" spans="2:15" ht="29.25" thickBot="1">
      <c r="B20" s="210"/>
      <c r="C20" s="243"/>
      <c r="D20" s="244"/>
      <c r="E20" s="244"/>
      <c r="F20" s="244"/>
      <c r="G20" s="370" t="s">
        <v>34</v>
      </c>
      <c r="H20" s="370"/>
      <c r="I20" s="370"/>
      <c r="J20" s="246" t="s">
        <v>35</v>
      </c>
      <c r="K20" s="247" t="s">
        <v>5</v>
      </c>
      <c r="L20" s="247" t="s">
        <v>104</v>
      </c>
      <c r="O20" s="211"/>
    </row>
    <row r="21" spans="2:15" ht="15" thickBot="1">
      <c r="B21" s="210"/>
      <c r="C21" s="243" t="s">
        <v>61</v>
      </c>
      <c r="D21" s="245" t="s">
        <v>71</v>
      </c>
      <c r="E21" s="245"/>
      <c r="F21" s="245"/>
      <c r="G21" s="143"/>
      <c r="H21" s="144"/>
      <c r="I21" s="145"/>
      <c r="J21" s="146"/>
      <c r="K21" s="146"/>
      <c r="L21" s="146"/>
      <c r="O21" s="211"/>
    </row>
    <row r="22" spans="2:15" ht="15" thickBot="1">
      <c r="B22" s="210"/>
      <c r="C22" s="243"/>
      <c r="D22" s="245"/>
      <c r="E22" s="245"/>
      <c r="F22" s="245"/>
      <c r="G22" s="143"/>
      <c r="H22" s="144"/>
      <c r="I22" s="145"/>
      <c r="J22" s="146"/>
      <c r="K22" s="146"/>
      <c r="L22" s="146"/>
      <c r="O22" s="211"/>
    </row>
    <row r="23" spans="2:15" ht="15" thickBot="1">
      <c r="B23" s="210"/>
      <c r="C23" s="243"/>
      <c r="D23" s="245"/>
      <c r="E23" s="245"/>
      <c r="F23" s="245"/>
      <c r="G23" s="143"/>
      <c r="H23" s="144"/>
      <c r="I23" s="145"/>
      <c r="J23" s="146"/>
      <c r="K23" s="146"/>
      <c r="L23" s="146"/>
      <c r="O23" s="211"/>
    </row>
    <row r="24" spans="2:15" ht="15" thickBot="1">
      <c r="B24" s="210"/>
      <c r="C24" s="243"/>
      <c r="D24" s="245"/>
      <c r="E24" s="245"/>
      <c r="F24" s="245"/>
      <c r="G24" s="143"/>
      <c r="H24" s="144"/>
      <c r="I24" s="145"/>
      <c r="J24" s="146"/>
      <c r="K24" s="146"/>
      <c r="L24" s="146"/>
      <c r="O24" s="211"/>
    </row>
    <row r="25" spans="2:15" ht="15" thickBot="1">
      <c r="B25" s="210"/>
      <c r="C25" s="243"/>
      <c r="D25" s="245"/>
      <c r="E25" s="245"/>
      <c r="F25" s="245"/>
      <c r="G25" s="143"/>
      <c r="H25" s="144"/>
      <c r="I25" s="145"/>
      <c r="J25" s="146"/>
      <c r="K25" s="146"/>
      <c r="L25" s="146"/>
      <c r="O25" s="211"/>
    </row>
    <row r="26" spans="2:15" ht="15" thickBot="1">
      <c r="B26" s="210"/>
      <c r="C26" s="243"/>
      <c r="D26" s="245"/>
      <c r="E26" s="245"/>
      <c r="F26" s="245"/>
      <c r="G26" s="143"/>
      <c r="H26" s="144"/>
      <c r="I26" s="145"/>
      <c r="J26" s="146"/>
      <c r="K26" s="146"/>
      <c r="L26" s="146"/>
      <c r="O26" s="211"/>
    </row>
    <row r="27" spans="2:15" ht="15" hidden="1" thickBot="1">
      <c r="B27" s="210"/>
      <c r="C27" s="243"/>
      <c r="D27" s="229"/>
      <c r="E27" s="244"/>
      <c r="F27" s="244"/>
      <c r="G27" s="113"/>
      <c r="H27" s="119"/>
      <c r="I27" s="119"/>
      <c r="J27" s="121"/>
      <c r="K27" s="121"/>
      <c r="L27" s="121"/>
      <c r="M27" s="121"/>
      <c r="N27" s="121"/>
      <c r="O27" s="211"/>
    </row>
    <row r="28" spans="2:15" ht="15" thickBot="1">
      <c r="B28" s="210"/>
      <c r="C28" s="243"/>
      <c r="D28" s="244"/>
      <c r="E28" s="244"/>
      <c r="F28" s="244"/>
      <c r="G28" s="119"/>
      <c r="H28" s="119"/>
      <c r="I28" s="119"/>
      <c r="J28" s="121"/>
      <c r="K28" s="121"/>
      <c r="L28" s="121"/>
      <c r="M28" s="121"/>
      <c r="N28" s="121"/>
      <c r="O28" s="211"/>
    </row>
    <row r="29" spans="2:15" ht="15" thickBot="1">
      <c r="B29" s="210"/>
      <c r="C29" s="243" t="s">
        <v>62</v>
      </c>
      <c r="D29" s="245" t="s">
        <v>102</v>
      </c>
      <c r="E29" s="244"/>
      <c r="F29" s="244"/>
      <c r="G29" s="186"/>
      <c r="H29" s="186"/>
      <c r="I29" s="186"/>
      <c r="M29" s="121"/>
      <c r="N29" s="121"/>
      <c r="O29" s="211"/>
    </row>
    <row r="30" spans="2:15" ht="15" hidden="1" thickBot="1">
      <c r="B30" s="210"/>
      <c r="C30" s="119"/>
      <c r="D30" s="122"/>
      <c r="E30" s="120"/>
      <c r="F30" s="120"/>
      <c r="G30" s="147"/>
      <c r="H30" s="147"/>
      <c r="I30" s="147"/>
      <c r="M30" s="121"/>
      <c r="N30" s="121"/>
      <c r="O30" s="211"/>
    </row>
    <row r="31" spans="2:15" ht="15" hidden="1" thickBot="1">
      <c r="B31" s="210"/>
      <c r="C31" s="119"/>
      <c r="D31" s="122"/>
      <c r="E31" s="120"/>
      <c r="F31" s="120"/>
      <c r="G31" s="120"/>
      <c r="H31" s="120"/>
      <c r="I31" s="216" t="s">
        <v>48</v>
      </c>
      <c r="J31" s="216" t="s">
        <v>50</v>
      </c>
      <c r="K31" s="306"/>
      <c r="L31" s="306"/>
      <c r="M31" s="121"/>
      <c r="N31" s="121"/>
      <c r="O31" s="211"/>
    </row>
    <row r="32" spans="2:15" ht="13.5" thickBot="1">
      <c r="B32" s="217"/>
      <c r="C32" s="123"/>
      <c r="D32" s="123"/>
      <c r="E32" s="123"/>
      <c r="F32" s="123"/>
      <c r="G32" s="123"/>
      <c r="H32" s="123"/>
      <c r="I32" s="123"/>
      <c r="J32" s="124"/>
      <c r="K32" s="124"/>
      <c r="L32" s="124"/>
      <c r="M32" s="124"/>
      <c r="N32" s="124"/>
      <c r="O32" s="218"/>
    </row>
    <row r="33" spans="2:15" ht="14.25" thickBot="1" thickTop="1">
      <c r="B33" s="116"/>
      <c r="C33" s="125"/>
      <c r="D33" s="125"/>
      <c r="E33" s="125"/>
      <c r="F33" s="125"/>
      <c r="G33" s="125"/>
      <c r="H33" s="125"/>
      <c r="I33" s="125"/>
      <c r="J33" s="116"/>
      <c r="K33" s="116"/>
      <c r="L33" s="116"/>
      <c r="M33" s="116"/>
      <c r="N33" s="116"/>
      <c r="O33" s="116"/>
    </row>
    <row r="34" spans="2:15" ht="18.75" thickTop="1">
      <c r="B34" s="208"/>
      <c r="C34" s="126" t="s">
        <v>92</v>
      </c>
      <c r="D34" s="127"/>
      <c r="E34" s="127"/>
      <c r="F34" s="127"/>
      <c r="G34" s="127"/>
      <c r="H34" s="127"/>
      <c r="I34" s="127"/>
      <c r="J34" s="115"/>
      <c r="K34" s="115"/>
      <c r="L34" s="115"/>
      <c r="M34" s="115"/>
      <c r="N34" s="115"/>
      <c r="O34" s="209"/>
    </row>
    <row r="35" spans="2:15" ht="6.75" customHeight="1">
      <c r="B35" s="210"/>
      <c r="C35" s="125"/>
      <c r="D35" s="125"/>
      <c r="E35" s="125"/>
      <c r="F35" s="125"/>
      <c r="G35" s="125"/>
      <c r="H35" s="125"/>
      <c r="I35" s="125"/>
      <c r="J35" s="116"/>
      <c r="K35" s="116"/>
      <c r="L35" s="116"/>
      <c r="M35" s="116"/>
      <c r="N35" s="116"/>
      <c r="O35" s="211"/>
    </row>
    <row r="36" spans="2:15" ht="117.75" customHeight="1">
      <c r="B36" s="210"/>
      <c r="C36" s="376" t="s">
        <v>125</v>
      </c>
      <c r="D36" s="376"/>
      <c r="E36" s="376"/>
      <c r="F36" s="376"/>
      <c r="G36" s="376"/>
      <c r="H36" s="376"/>
      <c r="I36" s="376"/>
      <c r="J36" s="376"/>
      <c r="K36" s="376"/>
      <c r="L36" s="376"/>
      <c r="M36" s="376"/>
      <c r="N36" s="182"/>
      <c r="O36" s="211"/>
    </row>
    <row r="37" spans="2:15" ht="16.5" customHeight="1" thickBot="1">
      <c r="B37" s="210"/>
      <c r="C37" s="236" t="s">
        <v>63</v>
      </c>
      <c r="D37" s="236" t="s">
        <v>64</v>
      </c>
      <c r="E37" s="236"/>
      <c r="F37" s="236"/>
      <c r="G37" s="236" t="s">
        <v>65</v>
      </c>
      <c r="H37" s="248"/>
      <c r="I37" s="248"/>
      <c r="J37" s="248"/>
      <c r="K37" s="248"/>
      <c r="L37" s="248"/>
      <c r="M37" s="248"/>
      <c r="N37" s="116"/>
      <c r="O37" s="211"/>
    </row>
    <row r="38" spans="2:15" ht="6.75" customHeight="1" thickBot="1" thickTop="1">
      <c r="B38" s="210"/>
      <c r="C38" s="119"/>
      <c r="D38" s="128"/>
      <c r="E38" s="128"/>
      <c r="F38" s="128"/>
      <c r="G38" s="119"/>
      <c r="H38" s="119"/>
      <c r="I38" s="119"/>
      <c r="J38" s="121"/>
      <c r="K38" s="121"/>
      <c r="L38" s="121"/>
      <c r="M38" s="121"/>
      <c r="N38" s="121"/>
      <c r="O38" s="211"/>
    </row>
    <row r="39" spans="2:15" ht="31.5" customHeight="1" thickBot="1">
      <c r="B39" s="210"/>
      <c r="C39" s="323" t="s">
        <v>141</v>
      </c>
      <c r="D39" s="396" t="s">
        <v>142</v>
      </c>
      <c r="E39" s="396"/>
      <c r="F39" s="396"/>
      <c r="G39" s="195" t="s">
        <v>44</v>
      </c>
      <c r="H39" s="119"/>
      <c r="I39" s="119"/>
      <c r="J39" s="121"/>
      <c r="K39" s="121"/>
      <c r="L39" s="121"/>
      <c r="M39" s="121"/>
      <c r="N39" s="121"/>
      <c r="O39" s="211"/>
    </row>
    <row r="40" spans="2:15" ht="28.5" customHeight="1" thickBot="1">
      <c r="B40" s="210"/>
      <c r="C40" s="249" t="s">
        <v>36</v>
      </c>
      <c r="D40" s="386" t="s">
        <v>77</v>
      </c>
      <c r="E40" s="386"/>
      <c r="F40" s="387"/>
      <c r="G40" s="297"/>
      <c r="H40" s="119"/>
      <c r="I40" s="119"/>
      <c r="J40" s="121"/>
      <c r="K40" s="121"/>
      <c r="L40" s="121"/>
      <c r="M40" s="121"/>
      <c r="N40" s="121"/>
      <c r="O40" s="211"/>
    </row>
    <row r="41" spans="2:15" ht="27" customHeight="1" thickBot="1">
      <c r="B41" s="210"/>
      <c r="C41" s="249" t="s">
        <v>37</v>
      </c>
      <c r="D41" s="386" t="s">
        <v>78</v>
      </c>
      <c r="E41" s="386"/>
      <c r="F41" s="387"/>
      <c r="G41" s="297"/>
      <c r="H41" s="119"/>
      <c r="I41" s="119"/>
      <c r="J41" s="121"/>
      <c r="K41" s="121"/>
      <c r="L41" s="121"/>
      <c r="M41" s="121"/>
      <c r="N41" s="121"/>
      <c r="O41" s="211"/>
    </row>
    <row r="42" spans="2:15" ht="12.75" customHeight="1" thickBot="1">
      <c r="B42" s="210"/>
      <c r="C42" s="114"/>
      <c r="D42" s="180"/>
      <c r="E42" s="180"/>
      <c r="F42" s="180"/>
      <c r="G42" s="180"/>
      <c r="H42" s="119"/>
      <c r="I42" s="119"/>
      <c r="J42" s="121"/>
      <c r="K42" s="121"/>
      <c r="L42" s="121"/>
      <c r="M42" s="121"/>
      <c r="N42" s="121"/>
      <c r="O42" s="211"/>
    </row>
    <row r="43" spans="2:15" ht="42" customHeight="1" thickBot="1">
      <c r="B43" s="210"/>
      <c r="C43" s="249" t="s">
        <v>119</v>
      </c>
      <c r="D43" s="390" t="s">
        <v>134</v>
      </c>
      <c r="E43" s="391"/>
      <c r="F43" s="391"/>
      <c r="G43" s="391"/>
      <c r="H43" s="391"/>
      <c r="I43" s="392"/>
      <c r="J43" s="121"/>
      <c r="K43" s="121"/>
      <c r="L43" s="121"/>
      <c r="M43" s="121"/>
      <c r="N43" s="121"/>
      <c r="O43" s="211"/>
    </row>
    <row r="44" spans="2:15" ht="13.5" thickBot="1">
      <c r="B44" s="217"/>
      <c r="C44" s="123"/>
      <c r="D44" s="123"/>
      <c r="E44" s="123"/>
      <c r="F44" s="123"/>
      <c r="G44" s="123"/>
      <c r="H44" s="123"/>
      <c r="I44" s="123"/>
      <c r="J44" s="124"/>
      <c r="K44" s="124"/>
      <c r="L44" s="124"/>
      <c r="M44" s="124"/>
      <c r="N44" s="124"/>
      <c r="O44" s="218"/>
    </row>
    <row r="45" spans="2:15" ht="14.25" thickBot="1" thickTop="1">
      <c r="B45" s="116"/>
      <c r="C45" s="125"/>
      <c r="D45" s="125"/>
      <c r="E45" s="125"/>
      <c r="F45" s="125"/>
      <c r="G45" s="125"/>
      <c r="H45" s="125"/>
      <c r="I45" s="125"/>
      <c r="J45" s="116"/>
      <c r="K45" s="116"/>
      <c r="L45" s="116"/>
      <c r="M45" s="116"/>
      <c r="N45" s="116"/>
      <c r="O45" s="116"/>
    </row>
    <row r="46" spans="2:15" ht="18.75" thickTop="1">
      <c r="B46" s="208"/>
      <c r="C46" s="250" t="s">
        <v>93</v>
      </c>
      <c r="D46" s="251"/>
      <c r="E46" s="251"/>
      <c r="F46" s="251"/>
      <c r="G46" s="251"/>
      <c r="H46" s="251"/>
      <c r="I46" s="251"/>
      <c r="J46" s="234"/>
      <c r="K46" s="234"/>
      <c r="L46" s="234"/>
      <c r="M46" s="234"/>
      <c r="N46" s="115"/>
      <c r="O46" s="209"/>
    </row>
    <row r="47" spans="2:15" ht="11.25" customHeight="1">
      <c r="B47" s="210"/>
      <c r="C47" s="252"/>
      <c r="D47" s="253"/>
      <c r="E47" s="253"/>
      <c r="F47" s="253"/>
      <c r="G47" s="253"/>
      <c r="H47" s="253"/>
      <c r="I47" s="253"/>
      <c r="J47" s="235"/>
      <c r="K47" s="235"/>
      <c r="L47" s="235"/>
      <c r="M47" s="235"/>
      <c r="N47" s="116"/>
      <c r="O47" s="211"/>
    </row>
    <row r="48" spans="2:15" ht="196.5" customHeight="1" thickBot="1">
      <c r="B48" s="210"/>
      <c r="C48" s="393" t="s">
        <v>99</v>
      </c>
      <c r="D48" s="393"/>
      <c r="E48" s="393"/>
      <c r="F48" s="393"/>
      <c r="G48" s="393"/>
      <c r="H48" s="393"/>
      <c r="I48" s="393"/>
      <c r="J48" s="393"/>
      <c r="K48" s="393"/>
      <c r="L48" s="393"/>
      <c r="M48" s="393"/>
      <c r="N48" s="189"/>
      <c r="O48" s="211"/>
    </row>
    <row r="49" spans="2:22" ht="14.25" thickTop="1">
      <c r="B49" s="210"/>
      <c r="C49" s="130"/>
      <c r="D49" s="131" t="s">
        <v>50</v>
      </c>
      <c r="E49" s="130"/>
      <c r="F49" s="130"/>
      <c r="G49" s="130"/>
      <c r="H49" s="130"/>
      <c r="I49" s="130"/>
      <c r="J49" s="130"/>
      <c r="K49" s="130"/>
      <c r="L49" s="130"/>
      <c r="M49" s="130"/>
      <c r="N49" s="130"/>
      <c r="O49" s="219"/>
      <c r="P49" s="220"/>
      <c r="Q49" s="220"/>
      <c r="R49" s="220"/>
      <c r="S49" s="220"/>
      <c r="T49" s="221"/>
      <c r="U49" s="221"/>
      <c r="V49" s="221"/>
    </row>
    <row r="50" spans="2:15" ht="15.75">
      <c r="B50" s="210"/>
      <c r="C50" s="254" t="s">
        <v>95</v>
      </c>
      <c r="D50" s="116"/>
      <c r="E50" s="116"/>
      <c r="F50" s="116"/>
      <c r="G50" s="125"/>
      <c r="H50" s="125"/>
      <c r="I50" s="125"/>
      <c r="J50" s="116"/>
      <c r="K50" s="116"/>
      <c r="L50" s="116"/>
      <c r="M50" s="116"/>
      <c r="N50" s="116"/>
      <c r="O50" s="211"/>
    </row>
    <row r="51" spans="2:15" ht="8.25" customHeight="1" thickBot="1">
      <c r="B51" s="210"/>
      <c r="C51" s="255"/>
      <c r="D51" s="116"/>
      <c r="E51" s="116"/>
      <c r="F51" s="116"/>
      <c r="G51" s="125"/>
      <c r="H51" s="125"/>
      <c r="I51" s="125"/>
      <c r="J51" s="116"/>
      <c r="K51" s="116"/>
      <c r="L51" s="116"/>
      <c r="M51" s="116"/>
      <c r="N51" s="116"/>
      <c r="O51" s="211"/>
    </row>
    <row r="52" spans="2:15" ht="30" thickBot="1">
      <c r="B52" s="210"/>
      <c r="C52" s="256" t="s">
        <v>79</v>
      </c>
      <c r="D52" s="195" t="s">
        <v>44</v>
      </c>
      <c r="E52" s="256" t="s">
        <v>81</v>
      </c>
      <c r="F52" s="148"/>
      <c r="G52" s="121"/>
      <c r="I52" s="119"/>
      <c r="J52" s="121"/>
      <c r="K52" s="121"/>
      <c r="L52" s="121"/>
      <c r="O52" s="211"/>
    </row>
    <row r="53" spans="2:15" ht="15" thickBot="1">
      <c r="B53" s="210"/>
      <c r="C53" s="257"/>
      <c r="D53" s="121"/>
      <c r="E53" s="259"/>
      <c r="F53" s="121"/>
      <c r="G53" s="119"/>
      <c r="H53" s="119"/>
      <c r="I53" s="119"/>
      <c r="J53" s="121"/>
      <c r="K53" s="121"/>
      <c r="L53" s="121"/>
      <c r="M53" s="121"/>
      <c r="N53" s="121"/>
      <c r="O53" s="211"/>
    </row>
    <row r="54" spans="2:15" ht="30" thickBot="1">
      <c r="B54" s="210"/>
      <c r="C54" s="256" t="s">
        <v>80</v>
      </c>
      <c r="D54" s="195" t="s">
        <v>44</v>
      </c>
      <c r="E54" s="256" t="s">
        <v>82</v>
      </c>
      <c r="F54" s="148"/>
      <c r="G54" s="121"/>
      <c r="H54" s="119"/>
      <c r="I54" s="119"/>
      <c r="J54" s="121"/>
      <c r="K54" s="121"/>
      <c r="L54" s="121"/>
      <c r="M54" s="121"/>
      <c r="N54" s="121"/>
      <c r="O54" s="211"/>
    </row>
    <row r="55" spans="2:15" ht="15" customHeight="1">
      <c r="B55" s="210"/>
      <c r="C55" s="257"/>
      <c r="D55" s="121"/>
      <c r="E55" s="121"/>
      <c r="F55" s="121"/>
      <c r="G55" s="119"/>
      <c r="H55" s="119"/>
      <c r="I55" s="119"/>
      <c r="J55" s="121"/>
      <c r="K55" s="121"/>
      <c r="L55" s="121"/>
      <c r="M55" s="121"/>
      <c r="N55" s="121"/>
      <c r="O55" s="211"/>
    </row>
    <row r="56" spans="2:15" ht="14.25">
      <c r="B56" s="210"/>
      <c r="C56" s="245" t="s">
        <v>83</v>
      </c>
      <c r="D56" s="119"/>
      <c r="E56" s="119"/>
      <c r="F56" s="119"/>
      <c r="G56" s="119"/>
      <c r="H56" s="119"/>
      <c r="I56" s="119"/>
      <c r="J56" s="119"/>
      <c r="K56" s="119"/>
      <c r="L56" s="119"/>
      <c r="M56" s="119"/>
      <c r="N56" s="119"/>
      <c r="O56" s="211"/>
    </row>
    <row r="57" spans="2:15" ht="41.25" customHeight="1" thickBot="1">
      <c r="B57" s="210"/>
      <c r="C57" s="258" t="s">
        <v>34</v>
      </c>
      <c r="D57" s="260" t="s">
        <v>39</v>
      </c>
      <c r="E57" s="377" t="s">
        <v>20</v>
      </c>
      <c r="F57" s="377"/>
      <c r="G57" s="261">
        <f>G19</f>
        <v>2015</v>
      </c>
      <c r="H57" s="262">
        <f>G57+1</f>
        <v>2016</v>
      </c>
      <c r="I57" s="262">
        <f>H57+1</f>
        <v>2017</v>
      </c>
      <c r="J57" s="262">
        <f>I57+1</f>
        <v>2018</v>
      </c>
      <c r="K57" s="262">
        <f>J57+1</f>
        <v>2019</v>
      </c>
      <c r="L57" s="262">
        <f>K57+1</f>
        <v>2020</v>
      </c>
      <c r="M57" s="263" t="s">
        <v>41</v>
      </c>
      <c r="N57" s="263" t="str">
        <f>CONCATENATE("Sum of Revenues Prior to ",G$19)</f>
        <v>Sum of Revenues Prior to 2015</v>
      </c>
      <c r="O57" s="211"/>
    </row>
    <row r="58" spans="2:15" ht="15" thickBot="1">
      <c r="B58" s="210"/>
      <c r="C58" s="157"/>
      <c r="D58" s="158" t="s">
        <v>50</v>
      </c>
      <c r="E58" s="388"/>
      <c r="F58" s="389"/>
      <c r="G58" s="151"/>
      <c r="H58" s="151"/>
      <c r="I58" s="151"/>
      <c r="J58" s="152"/>
      <c r="K58" s="152"/>
      <c r="L58" s="152"/>
      <c r="M58" s="152"/>
      <c r="N58" s="193"/>
      <c r="O58" s="211"/>
    </row>
    <row r="59" spans="2:15" ht="15" thickBot="1">
      <c r="B59" s="210"/>
      <c r="C59" s="157"/>
      <c r="D59" s="158" t="s">
        <v>50</v>
      </c>
      <c r="E59" s="149"/>
      <c r="F59" s="150"/>
      <c r="G59" s="151"/>
      <c r="H59" s="151"/>
      <c r="I59" s="152"/>
      <c r="J59" s="152"/>
      <c r="K59" s="152"/>
      <c r="L59" s="152"/>
      <c r="M59" s="152"/>
      <c r="N59" s="193"/>
      <c r="O59" s="211"/>
    </row>
    <row r="60" spans="2:15" ht="15" thickBot="1">
      <c r="B60" s="210"/>
      <c r="C60" s="157"/>
      <c r="D60" s="158" t="s">
        <v>50</v>
      </c>
      <c r="E60" s="149"/>
      <c r="F60" s="150"/>
      <c r="G60" s="151"/>
      <c r="H60" s="151"/>
      <c r="I60" s="152"/>
      <c r="J60" s="152"/>
      <c r="K60" s="152"/>
      <c r="L60" s="152"/>
      <c r="M60" s="152"/>
      <c r="N60" s="193"/>
      <c r="O60" s="211"/>
    </row>
    <row r="61" spans="2:15" ht="15" thickBot="1">
      <c r="B61" s="210"/>
      <c r="C61" s="157"/>
      <c r="D61" s="158" t="s">
        <v>50</v>
      </c>
      <c r="E61" s="149"/>
      <c r="F61" s="150"/>
      <c r="G61" s="151"/>
      <c r="H61" s="151"/>
      <c r="I61" s="152"/>
      <c r="J61" s="152"/>
      <c r="K61" s="152"/>
      <c r="L61" s="152"/>
      <c r="M61" s="152"/>
      <c r="N61" s="193"/>
      <c r="O61" s="211"/>
    </row>
    <row r="62" spans="2:15" ht="15" thickBot="1">
      <c r="B62" s="210"/>
      <c r="C62" s="157"/>
      <c r="D62" s="158" t="s">
        <v>50</v>
      </c>
      <c r="E62" s="149"/>
      <c r="F62" s="150"/>
      <c r="G62" s="151"/>
      <c r="H62" s="151"/>
      <c r="I62" s="152"/>
      <c r="J62" s="152"/>
      <c r="K62" s="152"/>
      <c r="L62" s="152"/>
      <c r="M62" s="152"/>
      <c r="N62" s="193"/>
      <c r="O62" s="211"/>
    </row>
    <row r="63" spans="2:15" ht="15" thickBot="1">
      <c r="B63" s="210"/>
      <c r="C63" s="157"/>
      <c r="D63" s="158" t="s">
        <v>50</v>
      </c>
      <c r="E63" s="149"/>
      <c r="F63" s="150"/>
      <c r="G63" s="151"/>
      <c r="H63" s="151"/>
      <c r="I63" s="152"/>
      <c r="J63" s="152"/>
      <c r="K63" s="152"/>
      <c r="L63" s="152"/>
      <c r="M63" s="152"/>
      <c r="N63" s="193"/>
      <c r="O63" s="211"/>
    </row>
    <row r="64" spans="2:15" ht="13.5" thickBot="1">
      <c r="B64" s="210"/>
      <c r="C64" s="136"/>
      <c r="D64" s="136"/>
      <c r="E64" s="136"/>
      <c r="F64" s="136"/>
      <c r="G64" s="136"/>
      <c r="H64" s="136"/>
      <c r="I64" s="136"/>
      <c r="J64" s="137"/>
      <c r="K64" s="124"/>
      <c r="L64" s="124"/>
      <c r="M64" s="137"/>
      <c r="N64" s="116"/>
      <c r="O64" s="211"/>
    </row>
    <row r="65" spans="2:15" ht="13.5" thickTop="1">
      <c r="B65" s="210"/>
      <c r="C65" s="125"/>
      <c r="D65" s="125"/>
      <c r="E65" s="125"/>
      <c r="F65" s="125"/>
      <c r="G65" s="125"/>
      <c r="H65" s="125"/>
      <c r="I65" s="125"/>
      <c r="J65" s="116"/>
      <c r="K65" s="116"/>
      <c r="L65" s="116"/>
      <c r="M65" s="116"/>
      <c r="N65" s="116"/>
      <c r="O65" s="211"/>
    </row>
    <row r="66" spans="2:15" ht="15.75">
      <c r="B66" s="210"/>
      <c r="C66" s="254" t="s">
        <v>94</v>
      </c>
      <c r="D66" s="253"/>
      <c r="E66" s="253"/>
      <c r="F66" s="253"/>
      <c r="G66" s="253"/>
      <c r="H66" s="253"/>
      <c r="I66" s="253"/>
      <c r="J66" s="235"/>
      <c r="K66" s="235"/>
      <c r="L66" s="235"/>
      <c r="M66" s="235"/>
      <c r="N66" s="116"/>
      <c r="O66" s="211"/>
    </row>
    <row r="67" spans="2:15" ht="7.5" customHeight="1">
      <c r="B67" s="210"/>
      <c r="C67" s="254"/>
      <c r="D67" s="253"/>
      <c r="E67" s="253"/>
      <c r="F67" s="253"/>
      <c r="G67" s="253"/>
      <c r="H67" s="253"/>
      <c r="I67" s="253"/>
      <c r="J67" s="235"/>
      <c r="K67" s="235"/>
      <c r="L67" s="235"/>
      <c r="M67" s="235"/>
      <c r="N67" s="116"/>
      <c r="O67" s="211"/>
    </row>
    <row r="68" spans="2:35" ht="15" customHeight="1">
      <c r="B68" s="210"/>
      <c r="C68" s="394" t="s">
        <v>84</v>
      </c>
      <c r="D68" s="395"/>
      <c r="E68" s="395"/>
      <c r="F68" s="395"/>
      <c r="G68" s="395"/>
      <c r="H68" s="395"/>
      <c r="I68" s="395"/>
      <c r="J68" s="395"/>
      <c r="K68" s="395"/>
      <c r="L68" s="395"/>
      <c r="M68" s="395"/>
      <c r="N68" s="183"/>
      <c r="O68" s="222"/>
      <c r="P68" s="223"/>
      <c r="Q68" s="223"/>
      <c r="R68" s="223"/>
      <c r="S68" s="223"/>
      <c r="T68" s="116"/>
      <c r="U68" s="116"/>
      <c r="V68" s="116"/>
      <c r="W68" s="116"/>
      <c r="X68" s="116"/>
      <c r="Y68" s="116"/>
      <c r="Z68" s="116"/>
      <c r="AA68" s="116"/>
      <c r="AB68" s="116"/>
      <c r="AC68" s="116"/>
      <c r="AD68" s="116"/>
      <c r="AE68" s="116"/>
      <c r="AF68" s="116"/>
      <c r="AG68" s="116"/>
      <c r="AH68" s="116"/>
      <c r="AI68" s="116"/>
    </row>
    <row r="69" spans="2:15" ht="9" customHeight="1">
      <c r="B69" s="210"/>
      <c r="C69" s="367"/>
      <c r="D69" s="367"/>
      <c r="E69" s="367"/>
      <c r="F69" s="367"/>
      <c r="G69" s="264"/>
      <c r="H69" s="264"/>
      <c r="I69" s="264"/>
      <c r="J69" s="265"/>
      <c r="K69" s="265"/>
      <c r="L69" s="265"/>
      <c r="M69" s="265"/>
      <c r="N69" s="132"/>
      <c r="O69" s="211"/>
    </row>
    <row r="70" spans="2:15" ht="19.5" customHeight="1">
      <c r="B70" s="210"/>
      <c r="C70" s="266" t="s">
        <v>66</v>
      </c>
      <c r="D70" s="267"/>
      <c r="E70" s="267"/>
      <c r="F70" s="267"/>
      <c r="G70" s="264"/>
      <c r="H70" s="264"/>
      <c r="I70" s="264"/>
      <c r="J70" s="265"/>
      <c r="K70" s="265"/>
      <c r="L70" s="265"/>
      <c r="M70" s="265"/>
      <c r="N70" s="132"/>
      <c r="O70" s="211"/>
    </row>
    <row r="71" spans="2:15" ht="13.5" customHeight="1">
      <c r="B71" s="210"/>
      <c r="C71" s="268" t="s">
        <v>21</v>
      </c>
      <c r="D71" s="269"/>
      <c r="E71" s="386" t="s">
        <v>85</v>
      </c>
      <c r="F71" s="386"/>
      <c r="G71" s="386"/>
      <c r="H71" s="386"/>
      <c r="I71" s="386"/>
      <c r="J71" s="386"/>
      <c r="K71" s="386"/>
      <c r="L71" s="386"/>
      <c r="M71" s="386"/>
      <c r="N71" s="180"/>
      <c r="O71" s="211"/>
    </row>
    <row r="72" spans="2:15" ht="13.5" customHeight="1">
      <c r="B72" s="210"/>
      <c r="C72" s="268" t="s">
        <v>25</v>
      </c>
      <c r="D72" s="269"/>
      <c r="E72" s="371" t="s">
        <v>86</v>
      </c>
      <c r="F72" s="371"/>
      <c r="G72" s="371"/>
      <c r="H72" s="371"/>
      <c r="I72" s="371"/>
      <c r="J72" s="371"/>
      <c r="K72" s="371"/>
      <c r="L72" s="371"/>
      <c r="M72" s="371"/>
      <c r="N72" s="181"/>
      <c r="O72" s="211"/>
    </row>
    <row r="73" spans="2:15" ht="14.25">
      <c r="B73" s="210"/>
      <c r="C73" s="268" t="s">
        <v>53</v>
      </c>
      <c r="D73" s="269"/>
      <c r="E73" s="371" t="s">
        <v>87</v>
      </c>
      <c r="F73" s="351"/>
      <c r="G73" s="351"/>
      <c r="H73" s="351"/>
      <c r="I73" s="351"/>
      <c r="J73" s="351"/>
      <c r="K73" s="351"/>
      <c r="L73" s="351"/>
      <c r="M73" s="351"/>
      <c r="N73" s="179"/>
      <c r="O73" s="211"/>
    </row>
    <row r="74" spans="2:15" ht="14.25">
      <c r="B74" s="210"/>
      <c r="C74" s="384" t="s">
        <v>55</v>
      </c>
      <c r="D74" s="384"/>
      <c r="E74" s="371" t="s">
        <v>88</v>
      </c>
      <c r="F74" s="351"/>
      <c r="G74" s="351"/>
      <c r="H74" s="351"/>
      <c r="I74" s="351"/>
      <c r="J74" s="351"/>
      <c r="K74" s="351"/>
      <c r="L74" s="351"/>
      <c r="M74" s="351"/>
      <c r="N74" s="179"/>
      <c r="O74" s="211"/>
    </row>
    <row r="75" spans="2:15" ht="14.25" customHeight="1">
      <c r="B75" s="210"/>
      <c r="C75" s="383" t="s">
        <v>56</v>
      </c>
      <c r="D75" s="383"/>
      <c r="E75" s="371" t="s">
        <v>89</v>
      </c>
      <c r="F75" s="371"/>
      <c r="G75" s="371"/>
      <c r="H75" s="371"/>
      <c r="I75" s="371"/>
      <c r="J75" s="371"/>
      <c r="K75" s="371"/>
      <c r="L75" s="371"/>
      <c r="M75" s="371"/>
      <c r="N75" s="181"/>
      <c r="O75" s="211"/>
    </row>
    <row r="76" spans="2:15" ht="14.25">
      <c r="B76" s="210"/>
      <c r="C76" s="384" t="s">
        <v>57</v>
      </c>
      <c r="D76" s="384"/>
      <c r="E76" s="371"/>
      <c r="F76" s="351"/>
      <c r="G76" s="351"/>
      <c r="H76" s="351"/>
      <c r="I76" s="351"/>
      <c r="J76" s="351"/>
      <c r="K76" s="351"/>
      <c r="L76" s="351"/>
      <c r="M76" s="351"/>
      <c r="N76" s="179"/>
      <c r="O76" s="211"/>
    </row>
    <row r="77" spans="2:15" ht="15" customHeight="1">
      <c r="B77" s="210"/>
      <c r="C77" s="385" t="s">
        <v>26</v>
      </c>
      <c r="D77" s="385"/>
      <c r="E77" s="371" t="s">
        <v>90</v>
      </c>
      <c r="F77" s="351"/>
      <c r="G77" s="351"/>
      <c r="H77" s="351"/>
      <c r="I77" s="351"/>
      <c r="J77" s="351"/>
      <c r="K77" s="351"/>
      <c r="L77" s="351"/>
      <c r="M77" s="351"/>
      <c r="N77" s="179"/>
      <c r="O77" s="211"/>
    </row>
    <row r="78" spans="2:15" ht="14.25">
      <c r="B78" s="210"/>
      <c r="C78" s="267"/>
      <c r="D78" s="267"/>
      <c r="E78" s="270"/>
      <c r="F78" s="270"/>
      <c r="G78" s="244"/>
      <c r="H78" s="244"/>
      <c r="I78" s="244"/>
      <c r="J78" s="271"/>
      <c r="K78" s="271"/>
      <c r="L78" s="271"/>
      <c r="M78" s="271"/>
      <c r="N78" s="133"/>
      <c r="O78" s="211"/>
    </row>
    <row r="79" spans="2:15" ht="15.75" thickBot="1">
      <c r="B79" s="210"/>
      <c r="C79" s="272" t="s">
        <v>42</v>
      </c>
      <c r="D79" s="121"/>
      <c r="E79" s="121"/>
      <c r="F79" s="121"/>
      <c r="G79" s="119"/>
      <c r="H79" s="119"/>
      <c r="I79" s="119"/>
      <c r="J79" s="121"/>
      <c r="K79" s="121"/>
      <c r="L79" s="121"/>
      <c r="M79" s="121"/>
      <c r="N79" s="121"/>
      <c r="O79" s="211"/>
    </row>
    <row r="80" spans="2:15" ht="15" thickBot="1">
      <c r="B80" s="210"/>
      <c r="C80" s="243" t="s">
        <v>18</v>
      </c>
      <c r="D80" s="121"/>
      <c r="E80" s="156"/>
      <c r="F80" s="121"/>
      <c r="G80" s="243" t="s">
        <v>11</v>
      </c>
      <c r="H80" s="119"/>
      <c r="I80" s="159" t="s">
        <v>50</v>
      </c>
      <c r="J80" s="121"/>
      <c r="K80" s="121"/>
      <c r="L80" s="121"/>
      <c r="M80" s="121"/>
      <c r="N80" s="121"/>
      <c r="O80" s="211"/>
    </row>
    <row r="81" spans="2:15" ht="43.5" thickBot="1">
      <c r="B81" s="210"/>
      <c r="C81" s="357" t="s">
        <v>40</v>
      </c>
      <c r="D81" s="357"/>
      <c r="E81" s="358" t="s">
        <v>22</v>
      </c>
      <c r="F81" s="358"/>
      <c r="G81" s="261">
        <f>$G$57</f>
        <v>2015</v>
      </c>
      <c r="H81" s="262">
        <f>G81+1</f>
        <v>2016</v>
      </c>
      <c r="I81" s="262">
        <f>H81+1</f>
        <v>2017</v>
      </c>
      <c r="J81" s="262">
        <f>I81+1</f>
        <v>2018</v>
      </c>
      <c r="K81" s="262">
        <f>J81+1</f>
        <v>2019</v>
      </c>
      <c r="L81" s="262">
        <f>K81+1</f>
        <v>2020</v>
      </c>
      <c r="M81" s="263" t="s">
        <v>41</v>
      </c>
      <c r="N81" s="263" t="str">
        <f>CONCATENATE("Sum of Expenditures Prior to ",G$19)</f>
        <v>Sum of Expenditures Prior to 2015</v>
      </c>
      <c r="O81" s="211"/>
    </row>
    <row r="82" spans="2:15" ht="15" thickBot="1">
      <c r="B82" s="210"/>
      <c r="C82" s="273" t="s">
        <v>21</v>
      </c>
      <c r="D82" s="274"/>
      <c r="E82" s="153"/>
      <c r="F82" s="154"/>
      <c r="G82" s="155"/>
      <c r="H82" s="151"/>
      <c r="I82" s="152"/>
      <c r="J82" s="151"/>
      <c r="K82" s="151"/>
      <c r="L82" s="151"/>
      <c r="M82" s="151"/>
      <c r="N82" s="193"/>
      <c r="O82" s="211"/>
    </row>
    <row r="83" spans="2:15" ht="15" thickBot="1">
      <c r="B83" s="210"/>
      <c r="C83" s="273" t="s">
        <v>25</v>
      </c>
      <c r="D83" s="274"/>
      <c r="E83" s="153"/>
      <c r="F83" s="154"/>
      <c r="G83" s="155"/>
      <c r="H83" s="151"/>
      <c r="I83" s="152"/>
      <c r="J83" s="151"/>
      <c r="K83" s="151"/>
      <c r="L83" s="151"/>
      <c r="M83" s="151"/>
      <c r="N83" s="193"/>
      <c r="O83" s="211"/>
    </row>
    <row r="84" spans="2:15" ht="15" thickBot="1">
      <c r="B84" s="210"/>
      <c r="C84" s="273" t="s">
        <v>53</v>
      </c>
      <c r="D84" s="274"/>
      <c r="E84" s="153"/>
      <c r="F84" s="154"/>
      <c r="G84" s="155"/>
      <c r="H84" s="151"/>
      <c r="I84" s="152"/>
      <c r="J84" s="151"/>
      <c r="K84" s="151"/>
      <c r="L84" s="151"/>
      <c r="M84" s="151"/>
      <c r="N84" s="193"/>
      <c r="O84" s="211"/>
    </row>
    <row r="85" spans="2:15" ht="14.25" customHeight="1" thickBot="1">
      <c r="B85" s="210"/>
      <c r="C85" s="368" t="s">
        <v>55</v>
      </c>
      <c r="D85" s="369"/>
      <c r="E85" s="153"/>
      <c r="F85" s="154"/>
      <c r="G85" s="155"/>
      <c r="H85" s="151"/>
      <c r="I85" s="152"/>
      <c r="J85" s="151"/>
      <c r="K85" s="151"/>
      <c r="L85" s="151"/>
      <c r="M85" s="151"/>
      <c r="N85" s="193"/>
      <c r="O85" s="211"/>
    </row>
    <row r="86" spans="2:15" ht="15" customHeight="1" thickBot="1">
      <c r="B86" s="210"/>
      <c r="C86" s="372" t="s">
        <v>56</v>
      </c>
      <c r="D86" s="373"/>
      <c r="E86" s="153"/>
      <c r="F86" s="154"/>
      <c r="G86" s="155"/>
      <c r="H86" s="151"/>
      <c r="I86" s="152"/>
      <c r="J86" s="151"/>
      <c r="K86" s="151"/>
      <c r="L86" s="151"/>
      <c r="M86" s="151"/>
      <c r="N86" s="193"/>
      <c r="O86" s="211"/>
    </row>
    <row r="87" spans="2:15" ht="14.25" customHeight="1" thickBot="1">
      <c r="B87" s="210"/>
      <c r="C87" s="368" t="s">
        <v>57</v>
      </c>
      <c r="D87" s="369"/>
      <c r="E87" s="153"/>
      <c r="F87" s="154"/>
      <c r="G87" s="155"/>
      <c r="H87" s="151"/>
      <c r="I87" s="152"/>
      <c r="J87" s="151"/>
      <c r="K87" s="151"/>
      <c r="L87" s="151"/>
      <c r="M87" s="151"/>
      <c r="N87" s="193"/>
      <c r="O87" s="211"/>
    </row>
    <row r="88" spans="2:15" ht="15" thickBot="1">
      <c r="B88" s="210"/>
      <c r="C88" s="374" t="s">
        <v>26</v>
      </c>
      <c r="D88" s="375"/>
      <c r="E88" s="153"/>
      <c r="F88" s="154"/>
      <c r="G88" s="155"/>
      <c r="H88" s="151"/>
      <c r="I88" s="152"/>
      <c r="J88" s="151"/>
      <c r="K88" s="151"/>
      <c r="L88" s="151"/>
      <c r="M88" s="151"/>
      <c r="N88" s="193"/>
      <c r="O88" s="211"/>
    </row>
    <row r="89" spans="2:15" ht="14.25">
      <c r="B89" s="210"/>
      <c r="C89" s="119"/>
      <c r="D89" s="119"/>
      <c r="E89" s="119"/>
      <c r="F89" s="119"/>
      <c r="G89" s="119"/>
      <c r="H89" s="119"/>
      <c r="I89" s="119"/>
      <c r="J89" s="121"/>
      <c r="K89" s="121"/>
      <c r="L89" s="121"/>
      <c r="M89" s="121"/>
      <c r="N89" s="121"/>
      <c r="O89" s="211"/>
    </row>
    <row r="90" spans="2:15" ht="15.75" thickBot="1">
      <c r="B90" s="210"/>
      <c r="C90" s="272" t="s">
        <v>45</v>
      </c>
      <c r="D90" s="259"/>
      <c r="E90" s="121"/>
      <c r="F90" s="121"/>
      <c r="G90" s="119"/>
      <c r="H90" s="119"/>
      <c r="I90" s="119"/>
      <c r="J90" s="121"/>
      <c r="K90" s="121"/>
      <c r="L90" s="121"/>
      <c r="M90" s="121"/>
      <c r="N90" s="121"/>
      <c r="O90" s="211"/>
    </row>
    <row r="91" spans="2:15" ht="15" thickBot="1">
      <c r="B91" s="210"/>
      <c r="C91" s="243" t="s">
        <v>18</v>
      </c>
      <c r="D91" s="259"/>
      <c r="E91" s="156"/>
      <c r="F91" s="121"/>
      <c r="G91" s="243" t="s">
        <v>11</v>
      </c>
      <c r="H91" s="119"/>
      <c r="I91" s="160" t="s">
        <v>50</v>
      </c>
      <c r="J91" s="121"/>
      <c r="K91" s="121"/>
      <c r="L91" s="121"/>
      <c r="M91" s="121"/>
      <c r="N91" s="121"/>
      <c r="O91" s="211"/>
    </row>
    <row r="92" spans="2:15" ht="43.5" thickBot="1">
      <c r="B92" s="210"/>
      <c r="C92" s="357" t="s">
        <v>40</v>
      </c>
      <c r="D92" s="357"/>
      <c r="E92" s="358" t="s">
        <v>22</v>
      </c>
      <c r="F92" s="358"/>
      <c r="G92" s="261">
        <f>$G$57</f>
        <v>2015</v>
      </c>
      <c r="H92" s="262">
        <f>G92+1</f>
        <v>2016</v>
      </c>
      <c r="I92" s="262">
        <f>H92+1</f>
        <v>2017</v>
      </c>
      <c r="J92" s="262">
        <f>I92+1</f>
        <v>2018</v>
      </c>
      <c r="K92" s="262">
        <f>J92+1</f>
        <v>2019</v>
      </c>
      <c r="L92" s="262">
        <f>K92+1</f>
        <v>2020</v>
      </c>
      <c r="M92" s="263" t="s">
        <v>41</v>
      </c>
      <c r="N92" s="263" t="str">
        <f>CONCATENATE("Sum of Expenditures Prior to ",G$19)</f>
        <v>Sum of Expenditures Prior to 2015</v>
      </c>
      <c r="O92" s="211"/>
    </row>
    <row r="93" spans="2:15" ht="15" thickBot="1">
      <c r="B93" s="210"/>
      <c r="C93" s="273" t="s">
        <v>21</v>
      </c>
      <c r="D93" s="274"/>
      <c r="E93" s="153"/>
      <c r="F93" s="154"/>
      <c r="G93" s="155"/>
      <c r="H93" s="151"/>
      <c r="I93" s="152"/>
      <c r="J93" s="151"/>
      <c r="K93" s="151"/>
      <c r="L93" s="151"/>
      <c r="M93" s="151"/>
      <c r="N93" s="193"/>
      <c r="O93" s="211"/>
    </row>
    <row r="94" spans="2:15" ht="15" thickBot="1">
      <c r="B94" s="210"/>
      <c r="C94" s="273" t="s">
        <v>25</v>
      </c>
      <c r="D94" s="274"/>
      <c r="E94" s="153"/>
      <c r="F94" s="154"/>
      <c r="G94" s="155"/>
      <c r="H94" s="151"/>
      <c r="I94" s="152"/>
      <c r="J94" s="151"/>
      <c r="K94" s="151"/>
      <c r="L94" s="151"/>
      <c r="M94" s="151"/>
      <c r="N94" s="193"/>
      <c r="O94" s="211"/>
    </row>
    <row r="95" spans="2:15" ht="15" thickBot="1">
      <c r="B95" s="210"/>
      <c r="C95" s="273" t="s">
        <v>53</v>
      </c>
      <c r="D95" s="274"/>
      <c r="E95" s="153"/>
      <c r="F95" s="154"/>
      <c r="G95" s="155"/>
      <c r="H95" s="151"/>
      <c r="I95" s="152"/>
      <c r="J95" s="151"/>
      <c r="K95" s="151"/>
      <c r="L95" s="151"/>
      <c r="M95" s="151"/>
      <c r="N95" s="193"/>
      <c r="O95" s="211"/>
    </row>
    <row r="96" spans="2:15" ht="15" thickBot="1">
      <c r="B96" s="210"/>
      <c r="C96" s="368" t="s">
        <v>55</v>
      </c>
      <c r="D96" s="369"/>
      <c r="E96" s="153"/>
      <c r="F96" s="154"/>
      <c r="G96" s="155"/>
      <c r="H96" s="151"/>
      <c r="I96" s="152"/>
      <c r="J96" s="151"/>
      <c r="K96" s="151"/>
      <c r="L96" s="151"/>
      <c r="M96" s="151"/>
      <c r="N96" s="193"/>
      <c r="O96" s="211"/>
    </row>
    <row r="97" spans="2:15" ht="15" thickBot="1">
      <c r="B97" s="210"/>
      <c r="C97" s="372" t="s">
        <v>56</v>
      </c>
      <c r="D97" s="373"/>
      <c r="E97" s="153"/>
      <c r="F97" s="154"/>
      <c r="G97" s="155"/>
      <c r="H97" s="151"/>
      <c r="I97" s="152"/>
      <c r="J97" s="151"/>
      <c r="K97" s="151"/>
      <c r="L97" s="151"/>
      <c r="M97" s="151"/>
      <c r="N97" s="193"/>
      <c r="O97" s="211"/>
    </row>
    <row r="98" spans="2:15" ht="15" thickBot="1">
      <c r="B98" s="210"/>
      <c r="C98" s="368" t="s">
        <v>57</v>
      </c>
      <c r="D98" s="369"/>
      <c r="E98" s="153"/>
      <c r="F98" s="154"/>
      <c r="G98" s="155"/>
      <c r="H98" s="151"/>
      <c r="I98" s="152"/>
      <c r="J98" s="151"/>
      <c r="K98" s="151"/>
      <c r="L98" s="151"/>
      <c r="M98" s="151"/>
      <c r="N98" s="193"/>
      <c r="O98" s="211"/>
    </row>
    <row r="99" spans="2:15" ht="15" thickBot="1">
      <c r="B99" s="210"/>
      <c r="C99" s="374" t="s">
        <v>26</v>
      </c>
      <c r="D99" s="375"/>
      <c r="E99" s="153"/>
      <c r="F99" s="154"/>
      <c r="G99" s="155"/>
      <c r="H99" s="151"/>
      <c r="I99" s="152"/>
      <c r="J99" s="151"/>
      <c r="K99" s="151"/>
      <c r="L99" s="151"/>
      <c r="M99" s="151"/>
      <c r="N99" s="193"/>
      <c r="O99" s="211"/>
    </row>
    <row r="100" spans="2:15" ht="14.25">
      <c r="B100" s="210"/>
      <c r="C100" s="119"/>
      <c r="D100" s="119"/>
      <c r="E100" s="119"/>
      <c r="F100" s="119"/>
      <c r="G100" s="119"/>
      <c r="H100" s="119"/>
      <c r="I100" s="119"/>
      <c r="J100" s="121"/>
      <c r="K100" s="121"/>
      <c r="L100" s="121"/>
      <c r="M100" s="121"/>
      <c r="N100" s="121"/>
      <c r="O100" s="211"/>
    </row>
    <row r="101" spans="2:15" ht="15.75" thickBot="1">
      <c r="B101" s="210"/>
      <c r="C101" s="272" t="s">
        <v>46</v>
      </c>
      <c r="D101" s="259"/>
      <c r="E101" s="121"/>
      <c r="F101" s="121"/>
      <c r="G101" s="119"/>
      <c r="H101" s="119"/>
      <c r="I101" s="119"/>
      <c r="J101" s="121"/>
      <c r="K101" s="121"/>
      <c r="L101" s="121"/>
      <c r="M101" s="121"/>
      <c r="N101" s="121"/>
      <c r="O101" s="211"/>
    </row>
    <row r="102" spans="2:15" ht="15" thickBot="1">
      <c r="B102" s="210"/>
      <c r="C102" s="243" t="s">
        <v>18</v>
      </c>
      <c r="D102" s="259"/>
      <c r="E102" s="156"/>
      <c r="F102" s="121"/>
      <c r="G102" s="243" t="s">
        <v>11</v>
      </c>
      <c r="H102" s="119"/>
      <c r="I102" s="160" t="s">
        <v>50</v>
      </c>
      <c r="J102" s="121"/>
      <c r="K102" s="121"/>
      <c r="L102" s="121"/>
      <c r="M102" s="121"/>
      <c r="N102" s="121"/>
      <c r="O102" s="211"/>
    </row>
    <row r="103" spans="2:15" ht="43.5" thickBot="1">
      <c r="B103" s="210"/>
      <c r="C103" s="357" t="s">
        <v>40</v>
      </c>
      <c r="D103" s="357"/>
      <c r="E103" s="358" t="s">
        <v>22</v>
      </c>
      <c r="F103" s="358"/>
      <c r="G103" s="261">
        <f>$G$57</f>
        <v>2015</v>
      </c>
      <c r="H103" s="262">
        <f>G103+1</f>
        <v>2016</v>
      </c>
      <c r="I103" s="262">
        <f>H103+1</f>
        <v>2017</v>
      </c>
      <c r="J103" s="262">
        <f>I103+1</f>
        <v>2018</v>
      </c>
      <c r="K103" s="262"/>
      <c r="L103" s="262"/>
      <c r="M103" s="263" t="s">
        <v>41</v>
      </c>
      <c r="N103" s="263" t="str">
        <f>CONCATENATE("Sum of Expenditures Prior to ",G$19)</f>
        <v>Sum of Expenditures Prior to 2015</v>
      </c>
      <c r="O103" s="211"/>
    </row>
    <row r="104" spans="2:15" ht="15" thickBot="1">
      <c r="B104" s="210"/>
      <c r="C104" s="273" t="s">
        <v>21</v>
      </c>
      <c r="D104" s="274"/>
      <c r="E104" s="153"/>
      <c r="F104" s="154"/>
      <c r="G104" s="155"/>
      <c r="H104" s="151"/>
      <c r="I104" s="152"/>
      <c r="J104" s="151"/>
      <c r="K104" s="151"/>
      <c r="L104" s="151"/>
      <c r="M104" s="151"/>
      <c r="N104" s="193"/>
      <c r="O104" s="211"/>
    </row>
    <row r="105" spans="2:15" ht="15" thickBot="1">
      <c r="B105" s="210"/>
      <c r="C105" s="273" t="s">
        <v>25</v>
      </c>
      <c r="D105" s="274"/>
      <c r="E105" s="153"/>
      <c r="F105" s="154"/>
      <c r="G105" s="155"/>
      <c r="H105" s="151"/>
      <c r="I105" s="152"/>
      <c r="J105" s="151"/>
      <c r="K105" s="151"/>
      <c r="L105" s="151"/>
      <c r="M105" s="151"/>
      <c r="N105" s="193"/>
      <c r="O105" s="211"/>
    </row>
    <row r="106" spans="2:15" ht="15" thickBot="1">
      <c r="B106" s="210"/>
      <c r="C106" s="273" t="s">
        <v>53</v>
      </c>
      <c r="D106" s="274"/>
      <c r="E106" s="153"/>
      <c r="F106" s="154"/>
      <c r="G106" s="155"/>
      <c r="H106" s="151"/>
      <c r="I106" s="152"/>
      <c r="J106" s="151"/>
      <c r="K106" s="151"/>
      <c r="L106" s="151"/>
      <c r="M106" s="151"/>
      <c r="N106" s="193"/>
      <c r="O106" s="211"/>
    </row>
    <row r="107" spans="2:15" ht="15" thickBot="1">
      <c r="B107" s="210"/>
      <c r="C107" s="368" t="s">
        <v>55</v>
      </c>
      <c r="D107" s="369"/>
      <c r="E107" s="153"/>
      <c r="F107" s="154"/>
      <c r="G107" s="155"/>
      <c r="H107" s="151"/>
      <c r="I107" s="152"/>
      <c r="J107" s="151"/>
      <c r="K107" s="151"/>
      <c r="L107" s="151"/>
      <c r="M107" s="151"/>
      <c r="N107" s="193"/>
      <c r="O107" s="211"/>
    </row>
    <row r="108" spans="2:15" ht="15" thickBot="1">
      <c r="B108" s="210"/>
      <c r="C108" s="372" t="s">
        <v>56</v>
      </c>
      <c r="D108" s="373"/>
      <c r="E108" s="153"/>
      <c r="F108" s="154"/>
      <c r="G108" s="155"/>
      <c r="H108" s="151"/>
      <c r="I108" s="152"/>
      <c r="J108" s="151"/>
      <c r="K108" s="151"/>
      <c r="L108" s="151"/>
      <c r="M108" s="151"/>
      <c r="N108" s="193"/>
      <c r="O108" s="211"/>
    </row>
    <row r="109" spans="2:15" ht="15" thickBot="1">
      <c r="B109" s="210"/>
      <c r="C109" s="368" t="s">
        <v>57</v>
      </c>
      <c r="D109" s="369"/>
      <c r="E109" s="153"/>
      <c r="F109" s="154"/>
      <c r="G109" s="155"/>
      <c r="H109" s="151"/>
      <c r="I109" s="152"/>
      <c r="J109" s="151"/>
      <c r="K109" s="151"/>
      <c r="L109" s="151"/>
      <c r="M109" s="151"/>
      <c r="N109" s="193"/>
      <c r="O109" s="211"/>
    </row>
    <row r="110" spans="2:15" ht="15" thickBot="1">
      <c r="B110" s="210"/>
      <c r="C110" s="374" t="s">
        <v>26</v>
      </c>
      <c r="D110" s="375"/>
      <c r="E110" s="153"/>
      <c r="F110" s="154"/>
      <c r="G110" s="155"/>
      <c r="H110" s="151"/>
      <c r="I110" s="152"/>
      <c r="J110" s="151"/>
      <c r="K110" s="151"/>
      <c r="L110" s="151"/>
      <c r="M110" s="151"/>
      <c r="N110" s="193"/>
      <c r="O110" s="211"/>
    </row>
    <row r="111" spans="2:15" ht="14.25">
      <c r="B111" s="210"/>
      <c r="C111" s="119"/>
      <c r="D111" s="119"/>
      <c r="E111" s="119"/>
      <c r="F111" s="119"/>
      <c r="G111" s="119"/>
      <c r="H111" s="119"/>
      <c r="I111" s="119"/>
      <c r="J111" s="121"/>
      <c r="K111" s="121"/>
      <c r="L111" s="121"/>
      <c r="M111" s="121"/>
      <c r="N111" s="121"/>
      <c r="O111" s="211"/>
    </row>
    <row r="112" spans="2:15" ht="13.5" thickBot="1">
      <c r="B112" s="210"/>
      <c r="C112" s="275" t="s">
        <v>47</v>
      </c>
      <c r="D112" s="235"/>
      <c r="E112" s="116"/>
      <c r="F112" s="116"/>
      <c r="G112" s="125"/>
      <c r="H112" s="125"/>
      <c r="I112" s="125"/>
      <c r="J112" s="116"/>
      <c r="K112" s="116"/>
      <c r="L112" s="116"/>
      <c r="M112" s="116"/>
      <c r="N112" s="116"/>
      <c r="O112" s="211"/>
    </row>
    <row r="113" spans="2:15" ht="15" thickBot="1">
      <c r="B113" s="210"/>
      <c r="C113" s="276" t="s">
        <v>18</v>
      </c>
      <c r="D113" s="235"/>
      <c r="E113" s="172"/>
      <c r="F113" s="116"/>
      <c r="G113" s="243" t="s">
        <v>11</v>
      </c>
      <c r="H113" s="125"/>
      <c r="I113" s="173" t="s">
        <v>50</v>
      </c>
      <c r="J113" s="116"/>
      <c r="K113" s="116"/>
      <c r="L113" s="116"/>
      <c r="M113" s="116"/>
      <c r="N113" s="116"/>
      <c r="O113" s="211"/>
    </row>
    <row r="114" spans="2:15" ht="43.5" thickBot="1">
      <c r="B114" s="210"/>
      <c r="C114" s="357" t="s">
        <v>40</v>
      </c>
      <c r="D114" s="357"/>
      <c r="E114" s="358" t="s">
        <v>22</v>
      </c>
      <c r="F114" s="358"/>
      <c r="G114" s="280">
        <f>$G$57</f>
        <v>2015</v>
      </c>
      <c r="H114" s="281">
        <f>G114+1</f>
        <v>2016</v>
      </c>
      <c r="I114" s="281">
        <f>H114+1</f>
        <v>2017</v>
      </c>
      <c r="J114" s="281">
        <f>I114+1</f>
        <v>2018</v>
      </c>
      <c r="K114" s="281"/>
      <c r="L114" s="281"/>
      <c r="M114" s="282" t="s">
        <v>41</v>
      </c>
      <c r="N114" s="263" t="str">
        <f>CONCATENATE("Sum of Expenditures Prior to ",G$19)</f>
        <v>Sum of Expenditures Prior to 2015</v>
      </c>
      <c r="O114" s="211"/>
    </row>
    <row r="115" spans="2:15" ht="15" thickBot="1">
      <c r="B115" s="210"/>
      <c r="C115" s="277" t="s">
        <v>21</v>
      </c>
      <c r="D115" s="278"/>
      <c r="E115" s="170"/>
      <c r="F115" s="171"/>
      <c r="G115" s="155"/>
      <c r="H115" s="151"/>
      <c r="I115" s="152"/>
      <c r="J115" s="151"/>
      <c r="K115" s="151"/>
      <c r="L115" s="151"/>
      <c r="M115" s="151"/>
      <c r="N115" s="193"/>
      <c r="O115" s="211"/>
    </row>
    <row r="116" spans="2:15" ht="15" thickBot="1">
      <c r="B116" s="210"/>
      <c r="C116" s="277" t="s">
        <v>25</v>
      </c>
      <c r="D116" s="278"/>
      <c r="E116" s="170"/>
      <c r="F116" s="171"/>
      <c r="G116" s="155"/>
      <c r="H116" s="151"/>
      <c r="I116" s="152"/>
      <c r="J116" s="151"/>
      <c r="K116" s="151"/>
      <c r="L116" s="151"/>
      <c r="M116" s="151"/>
      <c r="N116" s="193"/>
      <c r="O116" s="211"/>
    </row>
    <row r="117" spans="2:15" ht="15" thickBot="1">
      <c r="B117" s="210"/>
      <c r="C117" s="277" t="s">
        <v>53</v>
      </c>
      <c r="D117" s="278"/>
      <c r="E117" s="170"/>
      <c r="F117" s="171"/>
      <c r="G117" s="155"/>
      <c r="H117" s="151"/>
      <c r="I117" s="152"/>
      <c r="J117" s="151"/>
      <c r="K117" s="151"/>
      <c r="L117" s="151"/>
      <c r="M117" s="151"/>
      <c r="N117" s="193"/>
      <c r="O117" s="211"/>
    </row>
    <row r="118" spans="2:15" ht="15" thickBot="1">
      <c r="B118" s="210"/>
      <c r="C118" s="359" t="s">
        <v>55</v>
      </c>
      <c r="D118" s="360"/>
      <c r="E118" s="170"/>
      <c r="F118" s="171"/>
      <c r="G118" s="155"/>
      <c r="H118" s="151"/>
      <c r="I118" s="152"/>
      <c r="J118" s="151"/>
      <c r="K118" s="151"/>
      <c r="L118" s="151"/>
      <c r="M118" s="151"/>
      <c r="N118" s="193"/>
      <c r="O118" s="211"/>
    </row>
    <row r="119" spans="2:15" ht="15" thickBot="1">
      <c r="B119" s="210"/>
      <c r="C119" s="361" t="s">
        <v>56</v>
      </c>
      <c r="D119" s="362"/>
      <c r="E119" s="170"/>
      <c r="F119" s="171"/>
      <c r="G119" s="155"/>
      <c r="H119" s="151"/>
      <c r="I119" s="152"/>
      <c r="J119" s="151"/>
      <c r="K119" s="151"/>
      <c r="L119" s="151"/>
      <c r="M119" s="151"/>
      <c r="N119" s="193"/>
      <c r="O119" s="211"/>
    </row>
    <row r="120" spans="2:15" ht="15" thickBot="1">
      <c r="B120" s="210"/>
      <c r="C120" s="359" t="s">
        <v>57</v>
      </c>
      <c r="D120" s="360"/>
      <c r="E120" s="170"/>
      <c r="F120" s="171"/>
      <c r="G120" s="155"/>
      <c r="H120" s="151"/>
      <c r="I120" s="152"/>
      <c r="J120" s="151"/>
      <c r="K120" s="151"/>
      <c r="L120" s="151"/>
      <c r="M120" s="151"/>
      <c r="N120" s="193"/>
      <c r="O120" s="211"/>
    </row>
    <row r="121" spans="2:15" ht="15" thickBot="1">
      <c r="B121" s="210"/>
      <c r="C121" s="363" t="s">
        <v>26</v>
      </c>
      <c r="D121" s="364"/>
      <c r="E121" s="170"/>
      <c r="F121" s="171"/>
      <c r="G121" s="155"/>
      <c r="H121" s="151"/>
      <c r="I121" s="152"/>
      <c r="J121" s="151"/>
      <c r="K121" s="151"/>
      <c r="L121" s="151"/>
      <c r="M121" s="151"/>
      <c r="N121" s="193"/>
      <c r="O121" s="211"/>
    </row>
    <row r="122" spans="2:15" ht="13.5">
      <c r="B122" s="210"/>
      <c r="C122" s="279"/>
      <c r="D122" s="279"/>
      <c r="E122" s="116"/>
      <c r="F122" s="116"/>
      <c r="G122" s="125"/>
      <c r="H122" s="125"/>
      <c r="I122" s="125"/>
      <c r="J122" s="116"/>
      <c r="K122" s="116"/>
      <c r="L122" s="116"/>
      <c r="M122" s="116"/>
      <c r="N122" s="116"/>
      <c r="O122" s="211"/>
    </row>
    <row r="123" spans="2:15" ht="13.5" thickBot="1">
      <c r="B123" s="210"/>
      <c r="C123" s="275" t="s">
        <v>58</v>
      </c>
      <c r="D123" s="235"/>
      <c r="E123" s="116"/>
      <c r="F123" s="116"/>
      <c r="G123" s="125"/>
      <c r="H123" s="125"/>
      <c r="I123" s="125"/>
      <c r="J123" s="116"/>
      <c r="K123" s="116"/>
      <c r="L123" s="116"/>
      <c r="M123" s="116"/>
      <c r="N123" s="116"/>
      <c r="O123" s="211"/>
    </row>
    <row r="124" spans="2:15" ht="15" thickBot="1">
      <c r="B124" s="210"/>
      <c r="C124" s="276" t="s">
        <v>18</v>
      </c>
      <c r="D124" s="235"/>
      <c r="E124" s="172"/>
      <c r="F124" s="116"/>
      <c r="G124" s="243" t="s">
        <v>11</v>
      </c>
      <c r="H124" s="125"/>
      <c r="I124" s="173" t="s">
        <v>50</v>
      </c>
      <c r="J124" s="116"/>
      <c r="K124" s="116"/>
      <c r="L124" s="116"/>
      <c r="M124" s="116"/>
      <c r="N124" s="116"/>
      <c r="O124" s="211"/>
    </row>
    <row r="125" spans="2:15" ht="43.5" thickBot="1">
      <c r="B125" s="210"/>
      <c r="C125" s="357" t="s">
        <v>40</v>
      </c>
      <c r="D125" s="357"/>
      <c r="E125" s="358" t="s">
        <v>22</v>
      </c>
      <c r="F125" s="358"/>
      <c r="G125" s="280">
        <f>$G$57</f>
        <v>2015</v>
      </c>
      <c r="H125" s="281">
        <f>G125+1</f>
        <v>2016</v>
      </c>
      <c r="I125" s="281">
        <f>H125+1</f>
        <v>2017</v>
      </c>
      <c r="J125" s="281">
        <f>I125+1</f>
        <v>2018</v>
      </c>
      <c r="K125" s="281"/>
      <c r="L125" s="281"/>
      <c r="M125" s="282" t="s">
        <v>41</v>
      </c>
      <c r="N125" s="263" t="str">
        <f>CONCATENATE("Sum of Expenditures Prior to ",G$19)</f>
        <v>Sum of Expenditures Prior to 2015</v>
      </c>
      <c r="O125" s="211"/>
    </row>
    <row r="126" spans="2:15" ht="15" thickBot="1">
      <c r="B126" s="210"/>
      <c r="C126" s="277" t="s">
        <v>21</v>
      </c>
      <c r="D126" s="278"/>
      <c r="E126" s="170"/>
      <c r="F126" s="171"/>
      <c r="G126" s="155"/>
      <c r="H126" s="151"/>
      <c r="I126" s="152"/>
      <c r="J126" s="151"/>
      <c r="K126" s="151"/>
      <c r="L126" s="151"/>
      <c r="M126" s="151"/>
      <c r="N126" s="193"/>
      <c r="O126" s="211"/>
    </row>
    <row r="127" spans="2:15" ht="15" thickBot="1">
      <c r="B127" s="210"/>
      <c r="C127" s="277" t="s">
        <v>25</v>
      </c>
      <c r="D127" s="278"/>
      <c r="E127" s="170"/>
      <c r="F127" s="171"/>
      <c r="G127" s="155"/>
      <c r="H127" s="151"/>
      <c r="I127" s="152"/>
      <c r="J127" s="151"/>
      <c r="K127" s="151"/>
      <c r="L127" s="151"/>
      <c r="M127" s="151"/>
      <c r="N127" s="193"/>
      <c r="O127" s="211"/>
    </row>
    <row r="128" spans="2:15" ht="15" thickBot="1">
      <c r="B128" s="210"/>
      <c r="C128" s="277" t="s">
        <v>53</v>
      </c>
      <c r="D128" s="278"/>
      <c r="E128" s="170"/>
      <c r="F128" s="171"/>
      <c r="G128" s="155"/>
      <c r="H128" s="151"/>
      <c r="I128" s="152"/>
      <c r="J128" s="151"/>
      <c r="K128" s="151"/>
      <c r="L128" s="151"/>
      <c r="M128" s="151"/>
      <c r="N128" s="193"/>
      <c r="O128" s="211"/>
    </row>
    <row r="129" spans="2:15" ht="15" thickBot="1">
      <c r="B129" s="210"/>
      <c r="C129" s="359" t="s">
        <v>55</v>
      </c>
      <c r="D129" s="360"/>
      <c r="E129" s="170"/>
      <c r="F129" s="171"/>
      <c r="G129" s="155"/>
      <c r="H129" s="151"/>
      <c r="I129" s="152"/>
      <c r="J129" s="151"/>
      <c r="K129" s="151"/>
      <c r="L129" s="151"/>
      <c r="M129" s="151"/>
      <c r="N129" s="193"/>
      <c r="O129" s="211"/>
    </row>
    <row r="130" spans="2:15" ht="15" thickBot="1">
      <c r="B130" s="210"/>
      <c r="C130" s="361" t="s">
        <v>56</v>
      </c>
      <c r="D130" s="362"/>
      <c r="E130" s="170"/>
      <c r="F130" s="171"/>
      <c r="G130" s="155"/>
      <c r="H130" s="151"/>
      <c r="I130" s="152"/>
      <c r="J130" s="151"/>
      <c r="K130" s="151"/>
      <c r="L130" s="151"/>
      <c r="M130" s="151"/>
      <c r="N130" s="193"/>
      <c r="O130" s="211"/>
    </row>
    <row r="131" spans="2:15" ht="15" thickBot="1">
      <c r="B131" s="210"/>
      <c r="C131" s="359" t="s">
        <v>57</v>
      </c>
      <c r="D131" s="360"/>
      <c r="E131" s="170"/>
      <c r="F131" s="171"/>
      <c r="G131" s="155"/>
      <c r="H131" s="151"/>
      <c r="I131" s="152"/>
      <c r="J131" s="151"/>
      <c r="K131" s="151"/>
      <c r="L131" s="151"/>
      <c r="M131" s="151"/>
      <c r="N131" s="193"/>
      <c r="O131" s="211"/>
    </row>
    <row r="132" spans="2:15" ht="15" thickBot="1">
      <c r="B132" s="210"/>
      <c r="C132" s="363" t="s">
        <v>26</v>
      </c>
      <c r="D132" s="364"/>
      <c r="E132" s="170"/>
      <c r="F132" s="171"/>
      <c r="G132" s="155"/>
      <c r="H132" s="151"/>
      <c r="I132" s="152"/>
      <c r="J132" s="151"/>
      <c r="K132" s="151"/>
      <c r="L132" s="151"/>
      <c r="M132" s="151"/>
      <c r="N132" s="193"/>
      <c r="O132" s="211"/>
    </row>
    <row r="133" spans="2:15" ht="13.5">
      <c r="B133" s="210"/>
      <c r="C133" s="279"/>
      <c r="D133" s="279"/>
      <c r="E133" s="116"/>
      <c r="F133" s="116"/>
      <c r="G133" s="125"/>
      <c r="H133" s="125"/>
      <c r="I133" s="125"/>
      <c r="J133" s="116"/>
      <c r="K133" s="116"/>
      <c r="L133" s="116"/>
      <c r="M133" s="116"/>
      <c r="N133" s="116"/>
      <c r="O133" s="211"/>
    </row>
    <row r="134" spans="2:15" ht="13.5" thickBot="1">
      <c r="B134" s="210"/>
      <c r="C134" s="275" t="s">
        <v>59</v>
      </c>
      <c r="D134" s="235"/>
      <c r="E134" s="116"/>
      <c r="F134" s="116"/>
      <c r="G134" s="125"/>
      <c r="H134" s="125"/>
      <c r="I134" s="125"/>
      <c r="J134" s="116"/>
      <c r="K134" s="116"/>
      <c r="L134" s="116"/>
      <c r="M134" s="116"/>
      <c r="N134" s="116"/>
      <c r="O134" s="211"/>
    </row>
    <row r="135" spans="2:15" ht="15" thickBot="1">
      <c r="B135" s="210"/>
      <c r="C135" s="276" t="s">
        <v>18</v>
      </c>
      <c r="D135" s="235"/>
      <c r="E135" s="172"/>
      <c r="F135" s="116"/>
      <c r="G135" s="243" t="s">
        <v>11</v>
      </c>
      <c r="H135" s="125"/>
      <c r="I135" s="173" t="s">
        <v>50</v>
      </c>
      <c r="J135" s="116"/>
      <c r="K135" s="116"/>
      <c r="L135" s="116"/>
      <c r="M135" s="116"/>
      <c r="N135" s="116"/>
      <c r="O135" s="211"/>
    </row>
    <row r="136" spans="2:15" ht="43.5" thickBot="1">
      <c r="B136" s="210"/>
      <c r="C136" s="357" t="s">
        <v>40</v>
      </c>
      <c r="D136" s="357"/>
      <c r="E136" s="358" t="s">
        <v>22</v>
      </c>
      <c r="F136" s="358"/>
      <c r="G136" s="280">
        <f>$G$57</f>
        <v>2015</v>
      </c>
      <c r="H136" s="281">
        <f>G136+1</f>
        <v>2016</v>
      </c>
      <c r="I136" s="281">
        <f>H136+1</f>
        <v>2017</v>
      </c>
      <c r="J136" s="281">
        <f>I136+1</f>
        <v>2018</v>
      </c>
      <c r="K136" s="281"/>
      <c r="L136" s="281"/>
      <c r="M136" s="282" t="s">
        <v>41</v>
      </c>
      <c r="N136" s="263" t="str">
        <f>CONCATENATE("Sum of Expenditures Prior to ",G$19)</f>
        <v>Sum of Expenditures Prior to 2015</v>
      </c>
      <c r="O136" s="211"/>
    </row>
    <row r="137" spans="2:15" ht="15" thickBot="1">
      <c r="B137" s="210"/>
      <c r="C137" s="277" t="s">
        <v>21</v>
      </c>
      <c r="D137" s="278"/>
      <c r="E137" s="170"/>
      <c r="F137" s="171"/>
      <c r="G137" s="155"/>
      <c r="H137" s="151"/>
      <c r="I137" s="152"/>
      <c r="J137" s="151"/>
      <c r="K137" s="151"/>
      <c r="L137" s="151"/>
      <c r="M137" s="151"/>
      <c r="N137" s="193"/>
      <c r="O137" s="211"/>
    </row>
    <row r="138" spans="2:15" ht="15" thickBot="1">
      <c r="B138" s="210"/>
      <c r="C138" s="277" t="s">
        <v>25</v>
      </c>
      <c r="D138" s="278"/>
      <c r="E138" s="170"/>
      <c r="F138" s="171"/>
      <c r="G138" s="155"/>
      <c r="H138" s="151"/>
      <c r="I138" s="152"/>
      <c r="J138" s="151"/>
      <c r="K138" s="151"/>
      <c r="L138" s="151"/>
      <c r="M138" s="151"/>
      <c r="N138" s="193"/>
      <c r="O138" s="211"/>
    </row>
    <row r="139" spans="2:15" ht="15" thickBot="1">
      <c r="B139" s="210"/>
      <c r="C139" s="277" t="s">
        <v>53</v>
      </c>
      <c r="D139" s="278"/>
      <c r="E139" s="170"/>
      <c r="F139" s="171"/>
      <c r="G139" s="155"/>
      <c r="H139" s="151"/>
      <c r="I139" s="152"/>
      <c r="J139" s="151"/>
      <c r="K139" s="151"/>
      <c r="L139" s="151"/>
      <c r="M139" s="151"/>
      <c r="N139" s="193"/>
      <c r="O139" s="211"/>
    </row>
    <row r="140" spans="2:15" ht="15" thickBot="1">
      <c r="B140" s="210"/>
      <c r="C140" s="359" t="s">
        <v>55</v>
      </c>
      <c r="D140" s="360"/>
      <c r="E140" s="170"/>
      <c r="F140" s="171"/>
      <c r="G140" s="155"/>
      <c r="H140" s="151"/>
      <c r="I140" s="152"/>
      <c r="J140" s="151"/>
      <c r="K140" s="151"/>
      <c r="L140" s="151"/>
      <c r="M140" s="151"/>
      <c r="N140" s="193"/>
      <c r="O140" s="211"/>
    </row>
    <row r="141" spans="2:15" ht="15" thickBot="1">
      <c r="B141" s="210"/>
      <c r="C141" s="361" t="s">
        <v>56</v>
      </c>
      <c r="D141" s="362"/>
      <c r="E141" s="170"/>
      <c r="F141" s="171"/>
      <c r="G141" s="155"/>
      <c r="H141" s="151"/>
      <c r="I141" s="152"/>
      <c r="J141" s="151"/>
      <c r="K141" s="151"/>
      <c r="L141" s="151"/>
      <c r="M141" s="151"/>
      <c r="N141" s="193"/>
      <c r="O141" s="211"/>
    </row>
    <row r="142" spans="2:15" ht="15" thickBot="1">
      <c r="B142" s="210"/>
      <c r="C142" s="359" t="s">
        <v>57</v>
      </c>
      <c r="D142" s="360"/>
      <c r="E142" s="170"/>
      <c r="F142" s="171"/>
      <c r="G142" s="155"/>
      <c r="H142" s="151"/>
      <c r="I142" s="152"/>
      <c r="J142" s="151"/>
      <c r="K142" s="151"/>
      <c r="L142" s="151"/>
      <c r="M142" s="151"/>
      <c r="N142" s="193"/>
      <c r="O142" s="211"/>
    </row>
    <row r="143" spans="2:15" ht="15" thickBot="1">
      <c r="B143" s="210"/>
      <c r="C143" s="363" t="s">
        <v>26</v>
      </c>
      <c r="D143" s="364"/>
      <c r="E143" s="170"/>
      <c r="F143" s="171"/>
      <c r="G143" s="155"/>
      <c r="H143" s="151"/>
      <c r="I143" s="152"/>
      <c r="J143" s="151"/>
      <c r="K143" s="151"/>
      <c r="L143" s="151"/>
      <c r="M143" s="151"/>
      <c r="N143" s="193"/>
      <c r="O143" s="211"/>
    </row>
    <row r="144" spans="2:15" ht="14.25" thickBot="1">
      <c r="B144" s="217"/>
      <c r="C144" s="174"/>
      <c r="D144" s="174"/>
      <c r="E144" s="174"/>
      <c r="F144" s="174"/>
      <c r="G144" s="174"/>
      <c r="H144" s="174"/>
      <c r="I144" s="174"/>
      <c r="J144" s="174"/>
      <c r="K144" s="174"/>
      <c r="L144" s="174"/>
      <c r="M144" s="174"/>
      <c r="N144" s="174"/>
      <c r="O144" s="218"/>
    </row>
    <row r="145" spans="3:9" ht="12.75" customHeight="1" thickBot="1" thickTop="1">
      <c r="C145" s="108"/>
      <c r="D145" s="108"/>
      <c r="E145" s="108"/>
      <c r="F145" s="108"/>
      <c r="G145" s="108"/>
      <c r="H145" s="108"/>
      <c r="I145" s="108"/>
    </row>
    <row r="146" spans="2:15" ht="18.75" thickTop="1">
      <c r="B146" s="208"/>
      <c r="C146" s="126" t="s">
        <v>96</v>
      </c>
      <c r="D146" s="127"/>
      <c r="E146" s="127"/>
      <c r="F146" s="127"/>
      <c r="G146" s="127"/>
      <c r="H146" s="127"/>
      <c r="I146" s="127"/>
      <c r="J146" s="115"/>
      <c r="K146" s="115"/>
      <c r="L146" s="115"/>
      <c r="M146" s="115"/>
      <c r="N146" s="115"/>
      <c r="O146" s="209"/>
    </row>
    <row r="147" spans="2:15" ht="11.25" customHeight="1">
      <c r="B147" s="210"/>
      <c r="C147" s="129"/>
      <c r="D147" s="125"/>
      <c r="E147" s="125"/>
      <c r="F147" s="125"/>
      <c r="G147" s="125"/>
      <c r="H147" s="125"/>
      <c r="I147" s="125"/>
      <c r="J147" s="116"/>
      <c r="K147" s="116"/>
      <c r="L147" s="116"/>
      <c r="M147" s="116"/>
      <c r="N147" s="116"/>
      <c r="O147" s="211"/>
    </row>
    <row r="148" spans="2:17" ht="48" customHeight="1">
      <c r="B148" s="210"/>
      <c r="C148" s="351" t="s">
        <v>100</v>
      </c>
      <c r="D148" s="351"/>
      <c r="E148" s="351"/>
      <c r="F148" s="351"/>
      <c r="G148" s="351"/>
      <c r="H148" s="351"/>
      <c r="I148" s="351"/>
      <c r="J148" s="351"/>
      <c r="K148" s="351"/>
      <c r="L148" s="351"/>
      <c r="M148" s="351"/>
      <c r="N148" s="179"/>
      <c r="O148" s="224"/>
      <c r="P148" s="225"/>
      <c r="Q148" s="225"/>
    </row>
    <row r="149" spans="2:17" ht="15" customHeight="1">
      <c r="B149" s="210"/>
      <c r="C149" s="351" t="s">
        <v>132</v>
      </c>
      <c r="D149" s="351"/>
      <c r="E149" s="351"/>
      <c r="F149" s="351"/>
      <c r="G149" s="351"/>
      <c r="H149" s="351"/>
      <c r="I149" s="351"/>
      <c r="J149" s="351"/>
      <c r="K149" s="351"/>
      <c r="L149" s="351"/>
      <c r="M149" s="351"/>
      <c r="N149" s="179"/>
      <c r="O149" s="224"/>
      <c r="P149" s="225"/>
      <c r="Q149" s="225"/>
    </row>
    <row r="150" spans="2:15" ht="15" thickBot="1">
      <c r="B150" s="210"/>
      <c r="C150" s="119"/>
      <c r="D150" s="119"/>
      <c r="E150" s="119"/>
      <c r="F150" s="119"/>
      <c r="G150" s="119"/>
      <c r="H150" s="119"/>
      <c r="I150" s="119"/>
      <c r="J150" s="121"/>
      <c r="K150" s="121"/>
      <c r="L150" s="121"/>
      <c r="M150" s="121"/>
      <c r="N150" s="121"/>
      <c r="O150" s="211"/>
    </row>
    <row r="151" spans="2:15" ht="15" thickBot="1">
      <c r="B151" s="210"/>
      <c r="C151" s="243" t="s">
        <v>105</v>
      </c>
      <c r="D151" s="119"/>
      <c r="E151" s="119"/>
      <c r="F151" s="161" t="s">
        <v>44</v>
      </c>
      <c r="G151" s="119"/>
      <c r="H151" s="119"/>
      <c r="I151" s="119"/>
      <c r="J151" s="121"/>
      <c r="K151" s="121"/>
      <c r="L151" s="121"/>
      <c r="M151" s="121"/>
      <c r="N151" s="121"/>
      <c r="O151" s="211"/>
    </row>
    <row r="152" spans="2:15" ht="15" thickBot="1">
      <c r="B152" s="210"/>
      <c r="C152" s="243" t="s">
        <v>124</v>
      </c>
      <c r="D152" s="119"/>
      <c r="E152" s="119"/>
      <c r="F152" s="161" t="s">
        <v>44</v>
      </c>
      <c r="G152" s="119"/>
      <c r="H152" s="119"/>
      <c r="I152" s="119"/>
      <c r="J152" s="121"/>
      <c r="K152" s="121"/>
      <c r="L152" s="121"/>
      <c r="M152" s="121"/>
      <c r="N152" s="121"/>
      <c r="O152" s="211"/>
    </row>
    <row r="153" spans="2:15" ht="14.25" customHeight="1">
      <c r="B153" s="210"/>
      <c r="C153" s="119"/>
      <c r="D153" s="119"/>
      <c r="E153" s="119"/>
      <c r="F153" s="119"/>
      <c r="G153" s="119"/>
      <c r="H153" s="119"/>
      <c r="I153" s="119"/>
      <c r="J153" s="121"/>
      <c r="K153" s="121"/>
      <c r="L153" s="121"/>
      <c r="M153" s="121"/>
      <c r="N153" s="121"/>
      <c r="O153" s="211"/>
    </row>
    <row r="154" spans="2:15" ht="14.25" customHeight="1">
      <c r="B154" s="210"/>
      <c r="C154" s="119"/>
      <c r="D154" s="119"/>
      <c r="E154" s="119"/>
      <c r="F154" s="119"/>
      <c r="G154" s="119"/>
      <c r="H154" s="119"/>
      <c r="I154" s="119"/>
      <c r="J154" s="288" t="s">
        <v>131</v>
      </c>
      <c r="K154" s="288"/>
      <c r="L154" s="288"/>
      <c r="M154" s="121"/>
      <c r="N154" s="121"/>
      <c r="O154" s="211"/>
    </row>
    <row r="155" spans="2:15" ht="14.25">
      <c r="B155" s="210"/>
      <c r="C155" s="365" t="s">
        <v>18</v>
      </c>
      <c r="D155" s="365" t="s">
        <v>39</v>
      </c>
      <c r="E155" s="355" t="s">
        <v>23</v>
      </c>
      <c r="F155" s="355"/>
      <c r="G155" s="283">
        <f>G81</f>
        <v>2015</v>
      </c>
      <c r="H155" s="284">
        <f>IF(OR(G19=2013,G19=2015,G19=2017,G19=2019),G19+1,"NA")</f>
        <v>2016</v>
      </c>
      <c r="I155" s="284"/>
      <c r="J155" s="288" t="s">
        <v>129</v>
      </c>
      <c r="K155" s="288"/>
      <c r="L155" s="288"/>
      <c r="M155" s="121"/>
      <c r="N155" s="121"/>
      <c r="O155" s="211"/>
    </row>
    <row r="156" spans="2:15" ht="29.25" thickBot="1">
      <c r="B156" s="210"/>
      <c r="C156" s="358"/>
      <c r="D156" s="358"/>
      <c r="E156" s="356"/>
      <c r="F156" s="356"/>
      <c r="G156" s="285" t="s">
        <v>24</v>
      </c>
      <c r="H156" s="285" t="str">
        <f>IF(H155="NA"," ","Allocation Change")</f>
        <v>Allocation Change</v>
      </c>
      <c r="I156" s="285"/>
      <c r="J156" s="289" t="s">
        <v>130</v>
      </c>
      <c r="K156" s="289"/>
      <c r="L156" s="289"/>
      <c r="M156" s="121"/>
      <c r="N156" s="121"/>
      <c r="O156" s="211"/>
    </row>
    <row r="157" spans="2:15" ht="15" thickBot="1">
      <c r="B157" s="210"/>
      <c r="C157" s="156"/>
      <c r="D157" s="160" t="s">
        <v>50</v>
      </c>
      <c r="E157" s="162"/>
      <c r="F157" s="154"/>
      <c r="G157" s="163"/>
      <c r="H157" s="163"/>
      <c r="I157" s="326"/>
      <c r="J157" s="163"/>
      <c r="K157" s="289"/>
      <c r="L157" s="289"/>
      <c r="M157" s="121"/>
      <c r="N157" s="121"/>
      <c r="O157" s="211"/>
    </row>
    <row r="158" spans="2:15" ht="15" thickBot="1">
      <c r="B158" s="210"/>
      <c r="C158" s="156"/>
      <c r="D158" s="160" t="s">
        <v>50</v>
      </c>
      <c r="E158" s="162"/>
      <c r="F158" s="154"/>
      <c r="G158" s="163"/>
      <c r="H158" s="163"/>
      <c r="I158" s="326"/>
      <c r="J158" s="163"/>
      <c r="K158" s="289"/>
      <c r="L158" s="289"/>
      <c r="M158" s="121"/>
      <c r="N158" s="121"/>
      <c r="O158" s="211"/>
    </row>
    <row r="159" spans="2:15" ht="15" thickBot="1">
      <c r="B159" s="210"/>
      <c r="C159" s="156"/>
      <c r="D159" s="160" t="s">
        <v>50</v>
      </c>
      <c r="E159" s="162"/>
      <c r="F159" s="154"/>
      <c r="G159" s="163"/>
      <c r="H159" s="163"/>
      <c r="I159" s="326"/>
      <c r="J159" s="163"/>
      <c r="K159" s="289"/>
      <c r="L159" s="289"/>
      <c r="M159" s="121"/>
      <c r="N159" s="121"/>
      <c r="O159" s="211"/>
    </row>
    <row r="160" spans="2:15" ht="15" thickBot="1">
      <c r="B160" s="210"/>
      <c r="C160" s="156"/>
      <c r="D160" s="160" t="s">
        <v>50</v>
      </c>
      <c r="E160" s="162"/>
      <c r="F160" s="154"/>
      <c r="G160" s="163"/>
      <c r="H160" s="163"/>
      <c r="I160" s="326"/>
      <c r="J160" s="163"/>
      <c r="K160" s="289"/>
      <c r="L160" s="289"/>
      <c r="M160" s="121"/>
      <c r="N160" s="121"/>
      <c r="O160" s="211"/>
    </row>
    <row r="161" spans="2:15" ht="15" thickBot="1">
      <c r="B161" s="210"/>
      <c r="C161" s="156"/>
      <c r="D161" s="160" t="s">
        <v>50</v>
      </c>
      <c r="E161" s="162"/>
      <c r="F161" s="154"/>
      <c r="G161" s="163"/>
      <c r="H161" s="163"/>
      <c r="I161" s="326"/>
      <c r="J161" s="163"/>
      <c r="K161" s="289"/>
      <c r="L161" s="289"/>
      <c r="M161" s="121"/>
      <c r="N161" s="121"/>
      <c r="O161" s="211"/>
    </row>
    <row r="162" spans="2:15" ht="15" thickBot="1">
      <c r="B162" s="210"/>
      <c r="C162" s="156"/>
      <c r="D162" s="160" t="s">
        <v>50</v>
      </c>
      <c r="E162" s="162"/>
      <c r="F162" s="154"/>
      <c r="G162" s="163"/>
      <c r="H162" s="163"/>
      <c r="I162" s="326"/>
      <c r="J162" s="163"/>
      <c r="K162" s="289"/>
      <c r="L162" s="289"/>
      <c r="M162" s="121"/>
      <c r="N162" s="121"/>
      <c r="O162" s="211"/>
    </row>
    <row r="163" spans="2:15" ht="13.5" thickBot="1">
      <c r="B163" s="217"/>
      <c r="C163" s="123"/>
      <c r="D163" s="123"/>
      <c r="E163" s="123"/>
      <c r="F163" s="123"/>
      <c r="G163" s="123"/>
      <c r="H163" s="123"/>
      <c r="I163" s="123"/>
      <c r="J163" s="124"/>
      <c r="K163" s="124"/>
      <c r="L163" s="124"/>
      <c r="M163" s="124"/>
      <c r="N163" s="124"/>
      <c r="O163" s="218"/>
    </row>
    <row r="164" spans="3:9" ht="19.5" thickBot="1" thickTop="1">
      <c r="C164" s="109"/>
      <c r="D164" s="108"/>
      <c r="E164" s="108"/>
      <c r="F164" s="108"/>
      <c r="G164" s="108"/>
      <c r="H164" s="108"/>
      <c r="I164" s="108"/>
    </row>
    <row r="165" spans="2:15" ht="19.5" thickBot="1" thickTop="1">
      <c r="B165" s="208"/>
      <c r="C165" s="126" t="s">
        <v>101</v>
      </c>
      <c r="D165" s="127"/>
      <c r="E165" s="127"/>
      <c r="F165" s="127"/>
      <c r="G165" s="127"/>
      <c r="H165" s="127"/>
      <c r="I165" s="127"/>
      <c r="J165" s="115"/>
      <c r="K165" s="115"/>
      <c r="L165" s="115"/>
      <c r="M165" s="115"/>
      <c r="N165" s="115"/>
      <c r="O165" s="209"/>
    </row>
    <row r="166" spans="2:15" ht="15" customHeight="1" thickBot="1">
      <c r="B166" s="210"/>
      <c r="C166" s="243" t="s">
        <v>120</v>
      </c>
      <c r="D166" s="125"/>
      <c r="E166" s="125"/>
      <c r="F166" s="161" t="s">
        <v>43</v>
      </c>
      <c r="G166" s="125"/>
      <c r="H166" s="125"/>
      <c r="I166" s="125"/>
      <c r="J166" s="116"/>
      <c r="K166" s="116"/>
      <c r="L166" s="116"/>
      <c r="M166" s="116"/>
      <c r="N166" s="116"/>
      <c r="O166" s="211"/>
    </row>
    <row r="167" spans="2:15" ht="15" customHeight="1" thickBot="1">
      <c r="B167" s="210"/>
      <c r="C167" s="243" t="s">
        <v>121</v>
      </c>
      <c r="D167" s="119"/>
      <c r="E167" s="119"/>
      <c r="F167" s="161" t="s">
        <v>44</v>
      </c>
      <c r="G167" s="125"/>
      <c r="H167" s="125"/>
      <c r="I167" s="125"/>
      <c r="J167" s="116"/>
      <c r="K167" s="116"/>
      <c r="L167" s="116"/>
      <c r="M167" s="116"/>
      <c r="N167" s="116"/>
      <c r="O167" s="211"/>
    </row>
    <row r="168" spans="2:15" ht="15" customHeight="1" thickBot="1">
      <c r="B168" s="210"/>
      <c r="C168" s="243" t="s">
        <v>108</v>
      </c>
      <c r="D168" s="119"/>
      <c r="E168" s="119"/>
      <c r="F168" s="161" t="s">
        <v>44</v>
      </c>
      <c r="G168" s="125"/>
      <c r="H168" s="125"/>
      <c r="I168" s="125"/>
      <c r="J168" s="116"/>
      <c r="K168" s="116"/>
      <c r="L168" s="116"/>
      <c r="M168" s="116"/>
      <c r="N168" s="116"/>
      <c r="O168" s="211"/>
    </row>
    <row r="169" spans="2:15" ht="15" customHeight="1" thickBot="1">
      <c r="B169" s="210"/>
      <c r="C169" s="243" t="s">
        <v>107</v>
      </c>
      <c r="D169" s="119"/>
      <c r="E169" s="119"/>
      <c r="F169" s="161" t="s">
        <v>44</v>
      </c>
      <c r="G169" s="125"/>
      <c r="H169" s="125"/>
      <c r="I169" s="125"/>
      <c r="J169" s="116"/>
      <c r="K169" s="116"/>
      <c r="L169" s="116"/>
      <c r="M169" s="116"/>
      <c r="N169" s="116"/>
      <c r="O169" s="211"/>
    </row>
    <row r="170" spans="2:15" ht="15" customHeight="1" thickBot="1">
      <c r="B170" s="210"/>
      <c r="C170" s="243" t="s">
        <v>109</v>
      </c>
      <c r="D170" s="119"/>
      <c r="E170" s="119"/>
      <c r="F170" s="194" t="s">
        <v>44</v>
      </c>
      <c r="G170" s="125"/>
      <c r="H170" s="125"/>
      <c r="I170" s="125"/>
      <c r="J170" s="116"/>
      <c r="K170" s="116"/>
      <c r="L170" s="116"/>
      <c r="M170" s="116"/>
      <c r="N170" s="116"/>
      <c r="O170" s="211"/>
    </row>
    <row r="171" spans="2:15" ht="15" customHeight="1" thickBot="1">
      <c r="B171" s="210"/>
      <c r="C171" s="243" t="s">
        <v>106</v>
      </c>
      <c r="D171" s="125"/>
      <c r="E171" s="125"/>
      <c r="F171" s="345" t="s">
        <v>147</v>
      </c>
      <c r="G171" s="346"/>
      <c r="H171" s="346"/>
      <c r="I171" s="346"/>
      <c r="J171" s="346"/>
      <c r="K171" s="346"/>
      <c r="L171" s="346"/>
      <c r="M171" s="346"/>
      <c r="N171" s="347"/>
      <c r="O171" s="211"/>
    </row>
    <row r="172" spans="2:15" ht="15" customHeight="1">
      <c r="B172" s="210"/>
      <c r="C172" s="129"/>
      <c r="D172" s="125"/>
      <c r="E172" s="125"/>
      <c r="F172" s="125"/>
      <c r="G172" s="125"/>
      <c r="H172" s="125"/>
      <c r="I172" s="125"/>
      <c r="J172" s="116"/>
      <c r="K172" s="116"/>
      <c r="L172" s="116"/>
      <c r="M172" s="116"/>
      <c r="N172" s="116"/>
      <c r="O172" s="211"/>
    </row>
    <row r="173" spans="2:15" ht="135.75" customHeight="1" thickBot="1">
      <c r="B173" s="210"/>
      <c r="C173" s="351" t="s">
        <v>152</v>
      </c>
      <c r="D173" s="351"/>
      <c r="E173" s="351"/>
      <c r="F173" s="351"/>
      <c r="G173" s="351"/>
      <c r="H173" s="351"/>
      <c r="I173" s="351"/>
      <c r="J173" s="351"/>
      <c r="K173" s="351"/>
      <c r="L173" s="351"/>
      <c r="M173" s="351"/>
      <c r="N173" s="179"/>
      <c r="O173" s="224"/>
    </row>
    <row r="174" spans="2:15" ht="34.5" customHeight="1" thickBot="1">
      <c r="B174" s="210"/>
      <c r="C174" s="348" t="s">
        <v>139</v>
      </c>
      <c r="D174" s="349"/>
      <c r="E174" s="349"/>
      <c r="F174" s="349"/>
      <c r="G174" s="349"/>
      <c r="H174" s="349"/>
      <c r="I174" s="349"/>
      <c r="J174" s="349"/>
      <c r="K174" s="349"/>
      <c r="L174" s="349"/>
      <c r="M174" s="349"/>
      <c r="N174" s="350"/>
      <c r="O174" s="224"/>
    </row>
    <row r="175" spans="2:15" ht="34.5" customHeight="1" thickBot="1">
      <c r="B175" s="210"/>
      <c r="C175" s="352" t="s">
        <v>123</v>
      </c>
      <c r="D175" s="353"/>
      <c r="E175" s="353"/>
      <c r="F175" s="353"/>
      <c r="G175" s="353"/>
      <c r="H175" s="353"/>
      <c r="I175" s="353"/>
      <c r="J175" s="353"/>
      <c r="K175" s="353"/>
      <c r="L175" s="353"/>
      <c r="M175" s="353"/>
      <c r="N175" s="354"/>
      <c r="O175" s="224"/>
    </row>
    <row r="176" spans="2:15" ht="34.5" customHeight="1" thickBot="1">
      <c r="B176" s="210"/>
      <c r="C176" s="352" t="s">
        <v>123</v>
      </c>
      <c r="D176" s="353"/>
      <c r="E176" s="353"/>
      <c r="F176" s="353"/>
      <c r="G176" s="353"/>
      <c r="H176" s="353"/>
      <c r="I176" s="353"/>
      <c r="J176" s="353"/>
      <c r="K176" s="353"/>
      <c r="L176" s="353"/>
      <c r="M176" s="353"/>
      <c r="N176" s="354"/>
      <c r="O176" s="224"/>
    </row>
    <row r="177" spans="2:15" ht="34.5" customHeight="1" thickBot="1">
      <c r="B177" s="210"/>
      <c r="C177" s="352" t="s">
        <v>123</v>
      </c>
      <c r="D177" s="353"/>
      <c r="E177" s="353"/>
      <c r="F177" s="353"/>
      <c r="G177" s="353"/>
      <c r="H177" s="353"/>
      <c r="I177" s="353"/>
      <c r="J177" s="353"/>
      <c r="K177" s="353"/>
      <c r="L177" s="353"/>
      <c r="M177" s="353"/>
      <c r="N177" s="354"/>
      <c r="O177" s="224"/>
    </row>
    <row r="178" spans="2:15" ht="34.5" customHeight="1" thickBot="1">
      <c r="B178" s="210"/>
      <c r="C178" s="352" t="s">
        <v>123</v>
      </c>
      <c r="D178" s="353"/>
      <c r="E178" s="353"/>
      <c r="F178" s="353"/>
      <c r="G178" s="353"/>
      <c r="H178" s="353"/>
      <c r="I178" s="353"/>
      <c r="J178" s="353"/>
      <c r="K178" s="353"/>
      <c r="L178" s="353"/>
      <c r="M178" s="353"/>
      <c r="N178" s="354"/>
      <c r="O178" s="224"/>
    </row>
    <row r="179" spans="2:15" ht="19.5" customHeight="1">
      <c r="B179" s="210"/>
      <c r="C179" s="129"/>
      <c r="D179" s="125"/>
      <c r="E179" s="125"/>
      <c r="F179" s="125"/>
      <c r="G179" s="125"/>
      <c r="H179" s="125"/>
      <c r="I179" s="125"/>
      <c r="J179" s="116"/>
      <c r="K179" s="116"/>
      <c r="L179" s="116"/>
      <c r="M179" s="116"/>
      <c r="N179" s="116"/>
      <c r="O179" s="211"/>
    </row>
    <row r="180" spans="2:15" ht="18.75" customHeight="1">
      <c r="B180" s="210"/>
      <c r="C180" s="351" t="s">
        <v>138</v>
      </c>
      <c r="D180" s="351"/>
      <c r="E180" s="351"/>
      <c r="F180" s="351"/>
      <c r="G180" s="351"/>
      <c r="H180" s="351"/>
      <c r="I180" s="351"/>
      <c r="J180" s="351"/>
      <c r="K180" s="351"/>
      <c r="L180" s="351"/>
      <c r="M180" s="351"/>
      <c r="N180" s="116"/>
      <c r="O180" s="211"/>
    </row>
    <row r="181" spans="2:15" ht="15" thickBot="1">
      <c r="B181" s="217"/>
      <c r="C181" s="134"/>
      <c r="D181" s="134"/>
      <c r="E181" s="134"/>
      <c r="F181" s="134"/>
      <c r="G181" s="134"/>
      <c r="H181" s="134"/>
      <c r="I181" s="134"/>
      <c r="J181" s="135"/>
      <c r="K181" s="135"/>
      <c r="L181" s="135"/>
      <c r="M181" s="135"/>
      <c r="N181" s="135"/>
      <c r="O181" s="218"/>
    </row>
    <row r="182" spans="3:9" ht="13.5" thickTop="1">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9" ht="12.75">
      <c r="C195" s="108"/>
      <c r="D195" s="108"/>
      <c r="E195" s="108"/>
      <c r="F195" s="108"/>
      <c r="G195" s="108"/>
      <c r="H195" s="108"/>
      <c r="I195" s="108"/>
    </row>
    <row r="196" spans="3:17" ht="12.75">
      <c r="C196" s="227" t="s">
        <v>122</v>
      </c>
      <c r="D196" s="228"/>
      <c r="E196" s="228"/>
      <c r="F196" s="228"/>
      <c r="G196" s="228"/>
      <c r="H196" s="228"/>
      <c r="I196" s="228"/>
      <c r="J196" s="229"/>
      <c r="K196" s="229"/>
      <c r="L196" s="229"/>
      <c r="M196" s="229"/>
      <c r="N196" s="229"/>
      <c r="O196" s="229"/>
      <c r="P196" s="229"/>
      <c r="Q196" s="229"/>
    </row>
    <row r="197" spans="3:17" ht="12.75">
      <c r="C197" s="228" t="str">
        <f>IF(F167="N","The transaction is not backed by new revenue. ","The transaction is backed by new revenue. ")</f>
        <v xml:space="preserve">The transaction is not backed by new revenue. </v>
      </c>
      <c r="D197" s="228"/>
      <c r="E197" s="228"/>
      <c r="F197" s="228"/>
      <c r="G197" s="228"/>
      <c r="H197" s="228"/>
      <c r="I197" s="228"/>
      <c r="J197" s="229"/>
      <c r="K197" s="229"/>
      <c r="L197" s="229"/>
      <c r="M197" s="229"/>
      <c r="N197" s="229"/>
      <c r="O197" s="229"/>
      <c r="P197" s="229"/>
      <c r="Q197" s="229"/>
    </row>
    <row r="198" spans="3:17" ht="12.75">
      <c r="C198" s="227" t="str">
        <f>IF(F167="N","",IF(F168="N","The new revenue does not include grant revenue. ","The new revenue includes grant revenue. "))</f>
        <v/>
      </c>
      <c r="D198" s="228"/>
      <c r="E198" s="228"/>
      <c r="F198" s="228"/>
      <c r="G198" s="228"/>
      <c r="H198" s="228"/>
      <c r="I198" s="228"/>
      <c r="J198" s="229"/>
      <c r="K198" s="229"/>
      <c r="L198" s="229"/>
      <c r="M198" s="229"/>
      <c r="N198" s="229"/>
      <c r="O198" s="229"/>
      <c r="P198" s="229"/>
      <c r="Q198" s="229"/>
    </row>
    <row r="199" spans="3:17" ht="12.75">
      <c r="C199" s="227" t="str">
        <f>IF(F167="N"," ",IF(F168="N"," ",IF(F169="N","The grant has not been awarded. ","The grant has been awarded. ")))</f>
        <v xml:space="preserve"> </v>
      </c>
      <c r="D199" s="228"/>
      <c r="E199" s="228"/>
      <c r="F199" s="228"/>
      <c r="G199" s="228"/>
      <c r="H199" s="228"/>
      <c r="I199" s="228"/>
      <c r="J199" s="229"/>
      <c r="K199" s="229"/>
      <c r="L199" s="229"/>
      <c r="M199" s="229"/>
      <c r="N199" s="229"/>
      <c r="O199" s="229"/>
      <c r="P199" s="229"/>
      <c r="Q199" s="229"/>
    </row>
    <row r="200" spans="3:17" ht="12.75">
      <c r="C200" s="228" t="str">
        <f>IF(F167="N"," ",IF(F170="N","The new revenue has not been received. ","The new revenue has been received. "))</f>
        <v xml:space="preserve"> </v>
      </c>
      <c r="D200" s="228"/>
      <c r="E200" s="228"/>
      <c r="F200" s="228"/>
      <c r="G200" s="228"/>
      <c r="H200" s="228"/>
      <c r="I200" s="228"/>
      <c r="J200" s="229"/>
      <c r="K200" s="229"/>
      <c r="L200" s="229"/>
      <c r="M200" s="229"/>
      <c r="N200" s="229"/>
      <c r="O200" s="229"/>
      <c r="P200" s="229"/>
      <c r="Q200" s="229"/>
    </row>
    <row r="201" spans="3:17" ht="12.75">
      <c r="C201" s="227" t="str">
        <f>IF(F167="N"," ",IF(F170="N",F171," "))</f>
        <v xml:space="preserve"> </v>
      </c>
      <c r="D201" s="228"/>
      <c r="E201" s="228"/>
      <c r="F201" s="228"/>
      <c r="G201" s="228"/>
      <c r="H201" s="228"/>
      <c r="I201" s="228"/>
      <c r="J201" s="229"/>
      <c r="K201" s="229"/>
      <c r="L201" s="229"/>
      <c r="M201" s="229"/>
      <c r="N201" s="229"/>
      <c r="O201" s="229"/>
      <c r="P201" s="229"/>
      <c r="Q201" s="229"/>
    </row>
    <row r="202" spans="3:17" ht="12.75">
      <c r="C202" s="227" t="s">
        <v>110</v>
      </c>
      <c r="D202" s="228"/>
      <c r="E202" s="228"/>
      <c r="F202" s="228"/>
      <c r="G202" s="228"/>
      <c r="H202" s="228"/>
      <c r="I202" s="228"/>
      <c r="J202" s="229"/>
      <c r="K202" s="229"/>
      <c r="L202" s="229"/>
      <c r="M202" s="229"/>
      <c r="N202" s="229"/>
      <c r="O202" s="229"/>
      <c r="P202" s="229"/>
      <c r="Q202" s="229"/>
    </row>
    <row r="203" spans="3:17" ht="11.25" customHeight="1">
      <c r="C203" s="344"/>
      <c r="D203" s="344"/>
      <c r="E203" s="344"/>
      <c r="F203" s="344"/>
      <c r="G203" s="344"/>
      <c r="H203" s="344"/>
      <c r="I203" s="344"/>
      <c r="J203" s="344"/>
      <c r="K203" s="344"/>
      <c r="L203" s="344"/>
      <c r="M203" s="344"/>
      <c r="N203" s="344"/>
      <c r="O203" s="344"/>
      <c r="P203" s="344"/>
      <c r="Q203" s="344"/>
    </row>
    <row r="204" spans="3:17" ht="12.75">
      <c r="C204" s="228"/>
      <c r="D204" s="228"/>
      <c r="E204" s="228"/>
      <c r="F204" s="228"/>
      <c r="G204" s="228"/>
      <c r="H204" s="228"/>
      <c r="I204" s="228"/>
      <c r="J204" s="229"/>
      <c r="K204" s="229"/>
      <c r="L204" s="229"/>
      <c r="M204" s="229"/>
      <c r="N204" s="229"/>
      <c r="O204" s="229"/>
      <c r="P204" s="229"/>
      <c r="Q204" s="229"/>
    </row>
    <row r="205" spans="3:17" ht="12.75">
      <c r="C205" s="230">
        <f>G29</f>
        <v>0</v>
      </c>
      <c r="D205" s="227" t="s">
        <v>43</v>
      </c>
      <c r="E205" s="228" t="str">
        <f>IF(D52="Y",CONCATENATE(F52," in fund balance is being used to cover indicated expenditures.  "),"")</f>
        <v/>
      </c>
      <c r="F205" s="228"/>
      <c r="G205" s="228"/>
      <c r="H205" s="228"/>
      <c r="I205" s="228"/>
      <c r="J205" s="229"/>
      <c r="K205" s="229"/>
      <c r="L205" s="229"/>
      <c r="M205" s="229"/>
      <c r="N205" s="229"/>
      <c r="O205" s="229"/>
      <c r="P205" s="229"/>
      <c r="Q205" s="229"/>
    </row>
    <row r="206" spans="3:17" ht="12.75">
      <c r="C206" s="230">
        <f>H29</f>
        <v>0</v>
      </c>
      <c r="D206" s="227" t="s">
        <v>44</v>
      </c>
      <c r="E206" s="228" t="str">
        <f>IF(D54="Y",CONCATENATE(F54," in reallocated grant funding is being used to cover indicated expenditures."),"")</f>
        <v/>
      </c>
      <c r="F206" s="228"/>
      <c r="G206" s="228"/>
      <c r="H206" s="228"/>
      <c r="I206" s="228"/>
      <c r="J206" s="229"/>
      <c r="K206" s="229"/>
      <c r="L206" s="229"/>
      <c r="M206" s="229"/>
      <c r="N206" s="229"/>
      <c r="O206" s="229"/>
      <c r="P206" s="229"/>
      <c r="Q206" s="229"/>
    </row>
    <row r="207" spans="3:17" ht="12.75">
      <c r="C207" s="230">
        <f>I29</f>
        <v>0</v>
      </c>
      <c r="D207" s="228"/>
      <c r="E207" s="228"/>
      <c r="F207" s="228"/>
      <c r="G207" s="228"/>
      <c r="H207" s="228"/>
      <c r="I207" s="228"/>
      <c r="J207" s="229"/>
      <c r="K207" s="229"/>
      <c r="L207" s="229"/>
      <c r="M207" s="229"/>
      <c r="N207" s="229"/>
      <c r="O207" s="229"/>
      <c r="P207" s="229"/>
      <c r="Q207" s="229"/>
    </row>
    <row r="208" spans="3:17" ht="12.75">
      <c r="C208" s="230">
        <f>I30</f>
        <v>0</v>
      </c>
      <c r="D208" s="228"/>
      <c r="E208" s="228"/>
      <c r="F208" s="228"/>
      <c r="G208" s="228"/>
      <c r="H208" s="228"/>
      <c r="I208" s="228"/>
      <c r="J208" s="229"/>
      <c r="K208" s="229"/>
      <c r="L208" s="229"/>
      <c r="M208" s="229"/>
      <c r="N208" s="229"/>
      <c r="O208" s="229"/>
      <c r="P208" s="229"/>
      <c r="Q208" s="229"/>
    </row>
    <row r="209" spans="3:17" ht="12.75">
      <c r="C209" s="230">
        <f>G30</f>
        <v>0</v>
      </c>
      <c r="D209" s="228"/>
      <c r="E209" s="228"/>
      <c r="F209" s="228"/>
      <c r="G209" s="228"/>
      <c r="H209" s="228"/>
      <c r="I209" s="228"/>
      <c r="J209" s="229"/>
      <c r="K209" s="229"/>
      <c r="L209" s="229"/>
      <c r="M209" s="229"/>
      <c r="N209" s="229"/>
      <c r="O209" s="229"/>
      <c r="P209" s="229"/>
      <c r="Q209" s="229"/>
    </row>
    <row r="210" spans="3:17" ht="12.75">
      <c r="C210" s="230">
        <f>H30</f>
        <v>0</v>
      </c>
      <c r="D210" s="228"/>
      <c r="E210" s="228"/>
      <c r="F210" s="228"/>
      <c r="G210" s="228"/>
      <c r="H210" s="228"/>
      <c r="I210" s="228"/>
      <c r="J210" s="229"/>
      <c r="K210" s="229"/>
      <c r="L210" s="229"/>
      <c r="M210" s="229"/>
      <c r="N210" s="229"/>
      <c r="O210" s="229"/>
      <c r="P210" s="229"/>
      <c r="Q210" s="229"/>
    </row>
    <row r="211" spans="3:17" ht="12.75">
      <c r="C211" s="230" t="str">
        <f>I31</f>
        <v>NA</v>
      </c>
      <c r="D211" s="228"/>
      <c r="E211" s="228"/>
      <c r="F211" s="228"/>
      <c r="G211" s="228"/>
      <c r="H211" s="228"/>
      <c r="I211" s="228"/>
      <c r="J211" s="229"/>
      <c r="K211" s="229"/>
      <c r="L211" s="229"/>
      <c r="M211" s="229"/>
      <c r="N211" s="229"/>
      <c r="O211" s="229"/>
      <c r="P211" s="229"/>
      <c r="Q211" s="229"/>
    </row>
    <row r="212" spans="3:17" ht="12.75">
      <c r="C212" s="230" t="str">
        <f>J31</f>
        <v xml:space="preserve"> </v>
      </c>
      <c r="D212" s="228"/>
      <c r="E212" s="228"/>
      <c r="F212" s="228"/>
      <c r="G212" s="228"/>
      <c r="H212" s="228"/>
      <c r="I212" s="228"/>
      <c r="J212" s="229"/>
      <c r="K212" s="229"/>
      <c r="L212" s="229"/>
      <c r="M212" s="229"/>
      <c r="N212" s="229"/>
      <c r="O212" s="229"/>
      <c r="P212" s="229"/>
      <c r="Q212" s="229"/>
    </row>
    <row r="213" spans="3:17" ht="12.75">
      <c r="C213" s="231"/>
      <c r="D213" s="227" t="s">
        <v>43</v>
      </c>
      <c r="E213" s="228"/>
      <c r="F213" s="228"/>
      <c r="G213" s="228"/>
      <c r="H213" s="228"/>
      <c r="I213" s="228"/>
      <c r="J213" s="229"/>
      <c r="K213" s="229"/>
      <c r="L213" s="229"/>
      <c r="M213" s="229"/>
      <c r="N213" s="229"/>
      <c r="O213" s="229"/>
      <c r="P213" s="229"/>
      <c r="Q213" s="229"/>
    </row>
    <row r="214" spans="3:17" ht="12.75">
      <c r="C214" s="230"/>
      <c r="D214" s="227" t="s">
        <v>48</v>
      </c>
      <c r="E214" s="228"/>
      <c r="F214" s="228"/>
      <c r="G214" s="228"/>
      <c r="H214" s="228"/>
      <c r="I214" s="228"/>
      <c r="J214" s="229"/>
      <c r="K214" s="229"/>
      <c r="L214" s="229"/>
      <c r="M214" s="229"/>
      <c r="N214" s="229"/>
      <c r="O214" s="229"/>
      <c r="P214" s="229"/>
      <c r="Q214" s="229"/>
    </row>
    <row r="215" spans="3:9" ht="12.75">
      <c r="C215" s="226"/>
      <c r="D215" s="108"/>
      <c r="E215" s="108"/>
      <c r="F215" s="108"/>
      <c r="G215" s="108"/>
      <c r="H215" s="108"/>
      <c r="I215" s="108"/>
    </row>
    <row r="216" spans="3:9" ht="12.75">
      <c r="C216" s="226"/>
      <c r="D216" s="108"/>
      <c r="E216" s="108"/>
      <c r="F216" s="108"/>
      <c r="G216" s="108"/>
      <c r="H216" s="108"/>
      <c r="I216" s="108"/>
    </row>
    <row r="217" spans="3:9" ht="12.75">
      <c r="C217" s="226"/>
      <c r="D217" s="108"/>
      <c r="E217" s="108"/>
      <c r="F217" s="108"/>
      <c r="G217" s="108"/>
      <c r="H217" s="108"/>
      <c r="I217" s="108"/>
    </row>
    <row r="218" spans="3:9" ht="12.75">
      <c r="C218" s="226"/>
      <c r="D218" s="108"/>
      <c r="E218" s="108"/>
      <c r="F218" s="108"/>
      <c r="G218" s="108"/>
      <c r="H218" s="108"/>
      <c r="I218" s="108"/>
    </row>
    <row r="219" spans="3:9" ht="12.75">
      <c r="C219" s="226"/>
      <c r="D219" s="108"/>
      <c r="E219" s="108"/>
      <c r="F219" s="108"/>
      <c r="G219" s="108"/>
      <c r="H219" s="108"/>
      <c r="I219" s="108"/>
    </row>
    <row r="220" spans="3:9" ht="12.75">
      <c r="C220" s="226"/>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row r="343" spans="3:9" ht="12.75">
      <c r="C343" s="108"/>
      <c r="D343" s="108"/>
      <c r="E343" s="108"/>
      <c r="F343" s="108"/>
      <c r="G343" s="108"/>
      <c r="H343" s="108"/>
      <c r="I343" s="108"/>
    </row>
  </sheetData>
  <mergeCells count="82">
    <mergeCell ref="C36:M36"/>
    <mergeCell ref="C2:M2"/>
    <mergeCell ref="D11:F11"/>
    <mergeCell ref="D12:F12"/>
    <mergeCell ref="D13:F13"/>
    <mergeCell ref="D14:F14"/>
    <mergeCell ref="D15:F15"/>
    <mergeCell ref="D16:E16"/>
    <mergeCell ref="D17:F17"/>
    <mergeCell ref="D18:F18"/>
    <mergeCell ref="D19:F19"/>
    <mergeCell ref="G20:I20"/>
    <mergeCell ref="C74:D74"/>
    <mergeCell ref="E74:M74"/>
    <mergeCell ref="D40:F40"/>
    <mergeCell ref="D41:F41"/>
    <mergeCell ref="D43:I43"/>
    <mergeCell ref="C48:M48"/>
    <mergeCell ref="E57:F57"/>
    <mergeCell ref="E58:F58"/>
    <mergeCell ref="C68:M68"/>
    <mergeCell ref="C69:F69"/>
    <mergeCell ref="E71:M71"/>
    <mergeCell ref="E72:M72"/>
    <mergeCell ref="E73:M73"/>
    <mergeCell ref="C75:D75"/>
    <mergeCell ref="E75:M75"/>
    <mergeCell ref="C76:D76"/>
    <mergeCell ref="E76:M76"/>
    <mergeCell ref="C77:D77"/>
    <mergeCell ref="E77:M77"/>
    <mergeCell ref="C99:D99"/>
    <mergeCell ref="C81:D81"/>
    <mergeCell ref="E81:F81"/>
    <mergeCell ref="C85:D85"/>
    <mergeCell ref="C86:D86"/>
    <mergeCell ref="C87:D87"/>
    <mergeCell ref="C88:D88"/>
    <mergeCell ref="C92:D92"/>
    <mergeCell ref="E92:F92"/>
    <mergeCell ref="C96:D96"/>
    <mergeCell ref="C97:D97"/>
    <mergeCell ref="C98:D98"/>
    <mergeCell ref="C142:D142"/>
    <mergeCell ref="C121:D121"/>
    <mergeCell ref="C103:D103"/>
    <mergeCell ref="E103:F103"/>
    <mergeCell ref="C107:D107"/>
    <mergeCell ref="C108:D108"/>
    <mergeCell ref="C109:D109"/>
    <mergeCell ref="C110:D110"/>
    <mergeCell ref="C114:D114"/>
    <mergeCell ref="E114:F114"/>
    <mergeCell ref="C118:D118"/>
    <mergeCell ref="C119:D119"/>
    <mergeCell ref="C120:D120"/>
    <mergeCell ref="C132:D132"/>
    <mergeCell ref="C136:D136"/>
    <mergeCell ref="E136:F136"/>
    <mergeCell ref="C140:D140"/>
    <mergeCell ref="C141:D141"/>
    <mergeCell ref="C125:D125"/>
    <mergeCell ref="E125:F125"/>
    <mergeCell ref="C129:D129"/>
    <mergeCell ref="C130:D130"/>
    <mergeCell ref="C131:D131"/>
    <mergeCell ref="D39:F39"/>
    <mergeCell ref="C203:Q203"/>
    <mergeCell ref="C180:M180"/>
    <mergeCell ref="C148:M148"/>
    <mergeCell ref="C155:C156"/>
    <mergeCell ref="D155:D156"/>
    <mergeCell ref="E155:F156"/>
    <mergeCell ref="F171:N171"/>
    <mergeCell ref="C173:M173"/>
    <mergeCell ref="C174:N174"/>
    <mergeCell ref="C175:N175"/>
    <mergeCell ref="C176:N176"/>
    <mergeCell ref="C177:N177"/>
    <mergeCell ref="C178:N178"/>
    <mergeCell ref="C149:M149"/>
    <mergeCell ref="C143:D143"/>
  </mergeCells>
  <dataValidations count="3">
    <dataValidation type="list" allowBlank="1" showInputMessage="1" showErrorMessage="1" sqref="C157:C162 E124 E102 C58:C63 E80 E91 E113 E135">
      <formula1>$G$21:$G$27</formula1>
    </dataValidation>
    <dataValidation type="list" allowBlank="1" showInputMessage="1" showErrorMessage="1" sqref="D157:D162 I124 I102 I91 I80 D58:D63 I113 I135">
      <formula1>$C$205:$C$220</formula1>
    </dataValidation>
    <dataValidation type="list" allowBlank="1" showInputMessage="1" showErrorMessage="1" sqref="D54 D52 F151:F152 F166:F170 G39">
      <formula1>$D$205:$D$206</formula1>
    </dataValidation>
  </dataValidations>
  <printOptions/>
  <pageMargins left="0.7" right="0.7" top="0.75" bottom="0.75" header="0.3" footer="0.3"/>
  <pageSetup fitToHeight="1" fitToWidth="1" horizontalDpi="600" verticalDpi="600" orientation="portrait" paperSize="17" scale="3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0"/>
  <sheetViews>
    <sheetView showGridLines="0" zoomScale="90" zoomScaleNormal="90" workbookViewId="0" topLeftCell="A82">
      <selection activeCell="C22" sqref="C22"/>
    </sheetView>
  </sheetViews>
  <sheetFormatPr defaultColWidth="9.140625" defaultRowHeight="12.75"/>
  <cols>
    <col min="1" max="1" width="3.8515625" style="0" customWidth="1"/>
    <col min="2" max="2" width="25.8515625" style="0" customWidth="1"/>
    <col min="3" max="3" width="11.8515625" style="0" customWidth="1"/>
    <col min="4" max="4" width="8.28125" style="0" customWidth="1"/>
    <col min="5" max="6" width="11.57421875" style="0" customWidth="1"/>
    <col min="7" max="7" width="9.8515625" style="0" customWidth="1"/>
    <col min="8" max="8" width="58.8515625" style="0" customWidth="1"/>
    <col min="9" max="9" width="15.8515625" style="0" customWidth="1"/>
    <col min="10" max="10" width="13.7109375" style="0" hidden="1" customWidth="1"/>
    <col min="11" max="11" width="1.1484375" style="0" hidden="1" customWidth="1"/>
    <col min="12" max="12" width="15.421875" style="0" customWidth="1"/>
    <col min="13" max="14" width="13.7109375" style="0" hidden="1" customWidth="1"/>
    <col min="15" max="15" width="13.7109375" style="0" customWidth="1"/>
    <col min="16" max="17" width="13.7109375" style="0" hidden="1" customWidth="1"/>
    <col min="18" max="18" width="13.7109375" style="0" customWidth="1"/>
    <col min="19" max="19" width="14.140625" style="0" customWidth="1"/>
    <col min="20" max="20" width="18.7109375" style="0" customWidth="1"/>
  </cols>
  <sheetData>
    <row r="1" spans="1:20" ht="18.75">
      <c r="A1" s="445" t="s">
        <v>49</v>
      </c>
      <c r="B1" s="445"/>
      <c r="C1" s="445"/>
      <c r="D1" s="445"/>
      <c r="E1" s="445"/>
      <c r="F1" s="445"/>
      <c r="G1" s="445"/>
      <c r="H1" s="445"/>
      <c r="I1" s="445"/>
      <c r="J1" s="445"/>
      <c r="K1" s="445"/>
      <c r="L1" s="445"/>
      <c r="M1" s="445"/>
      <c r="N1" s="445"/>
      <c r="O1" s="445"/>
      <c r="P1" s="445"/>
      <c r="Q1" s="445"/>
      <c r="R1" s="445"/>
      <c r="S1" s="445"/>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401" t="s">
        <v>31</v>
      </c>
      <c r="B3" s="401"/>
      <c r="C3" s="401"/>
      <c r="D3" s="401"/>
      <c r="E3" s="401"/>
      <c r="F3" s="401"/>
      <c r="G3" s="401"/>
      <c r="H3" s="401"/>
      <c r="I3" s="401"/>
      <c r="J3" s="401"/>
      <c r="K3" s="401"/>
      <c r="L3" s="401"/>
      <c r="M3" s="401"/>
      <c r="N3" s="401"/>
      <c r="O3" s="401"/>
      <c r="P3" s="401"/>
      <c r="Q3" s="401"/>
      <c r="R3" s="401"/>
      <c r="S3" s="401"/>
      <c r="T3" s="1"/>
    </row>
    <row r="4" spans="1:20" ht="3" customHeight="1" thickBot="1" thickTop="1">
      <c r="A4" s="452"/>
      <c r="B4" s="453"/>
      <c r="C4" s="453"/>
      <c r="D4" s="453"/>
      <c r="E4" s="453"/>
      <c r="F4" s="453"/>
      <c r="G4" s="453"/>
      <c r="H4" s="453"/>
      <c r="I4" s="453"/>
      <c r="J4" s="453"/>
      <c r="K4" s="453"/>
      <c r="L4" s="453"/>
      <c r="M4" s="453"/>
      <c r="N4" s="453"/>
      <c r="O4" s="453"/>
      <c r="P4" s="453"/>
      <c r="Q4" s="453"/>
      <c r="R4" s="453"/>
      <c r="S4" s="453"/>
      <c r="T4" s="1"/>
    </row>
    <row r="5" spans="1:19" ht="13.5">
      <c r="A5" s="462" t="s">
        <v>7</v>
      </c>
      <c r="B5" s="460"/>
      <c r="C5" s="460"/>
      <c r="D5" s="460"/>
      <c r="E5" s="460"/>
      <c r="F5" s="460"/>
      <c r="G5" s="460"/>
      <c r="H5" s="460"/>
      <c r="I5" s="460"/>
      <c r="J5" s="460"/>
      <c r="K5" s="460"/>
      <c r="L5" s="460"/>
      <c r="M5" s="460"/>
      <c r="N5" s="460"/>
      <c r="O5" s="460"/>
      <c r="P5" s="460"/>
      <c r="Q5" s="460"/>
      <c r="R5" s="460"/>
      <c r="S5" s="461"/>
    </row>
    <row r="6" spans="1:20" ht="13.5">
      <c r="A6" s="458" t="s">
        <v>0</v>
      </c>
      <c r="B6" s="459"/>
      <c r="C6" s="457" t="str">
        <f>IF('2b.  Complex Form Data Entry'!G11="","   ",'2b.  Complex Form Data Entry'!G11)</f>
        <v xml:space="preserve">   </v>
      </c>
      <c r="D6" s="457"/>
      <c r="E6" s="457"/>
      <c r="F6" s="457"/>
      <c r="G6" s="457"/>
      <c r="H6" s="457"/>
      <c r="I6" s="457"/>
      <c r="J6" s="457"/>
      <c r="L6" s="293" t="s">
        <v>16</v>
      </c>
      <c r="M6" s="293"/>
      <c r="O6" s="72"/>
      <c r="Q6" s="72"/>
      <c r="R6" s="319" t="str">
        <f>IF('2b.  Complex Form Data Entry'!G17="","   ",'2b.  Complex Form Data Entry'!G17)</f>
        <v xml:space="preserve">   </v>
      </c>
      <c r="S6" s="71" t="s">
        <v>17</v>
      </c>
      <c r="T6" s="11"/>
    </row>
    <row r="7" spans="1:20" ht="13.5" customHeight="1">
      <c r="A7" s="463" t="s">
        <v>150</v>
      </c>
      <c r="B7" s="454"/>
      <c r="C7" s="444" t="str">
        <f>IF('2b.  Complex Form Data Entry'!G12="","   ",'2b.  Complex Form Data Entry'!G12)</f>
        <v xml:space="preserve">   </v>
      </c>
      <c r="D7" s="444"/>
      <c r="E7" s="444"/>
      <c r="F7" s="444"/>
      <c r="G7" s="444"/>
      <c r="H7" s="444"/>
      <c r="I7" s="444"/>
      <c r="J7" s="444"/>
      <c r="L7" s="294" t="s">
        <v>27</v>
      </c>
      <c r="M7" s="294"/>
      <c r="P7" s="73"/>
      <c r="Q7" s="73"/>
      <c r="R7" s="320">
        <f>'2b.  Complex Form Data Entry'!G18</f>
        <v>0</v>
      </c>
      <c r="S7" s="54"/>
      <c r="T7" s="11"/>
    </row>
    <row r="8" spans="1:20" ht="13.5" customHeight="1">
      <c r="A8" s="455" t="s">
        <v>2</v>
      </c>
      <c r="B8" s="456"/>
      <c r="C8" s="292" t="str">
        <f>IF('2b.  Complex Form Data Entry'!G15="","   ",'2b.  Complex Form Data Entry'!G15)</f>
        <v xml:space="preserve">   </v>
      </c>
      <c r="E8" s="292"/>
      <c r="F8" s="456" t="s">
        <v>8</v>
      </c>
      <c r="G8" s="456"/>
      <c r="H8" s="329" t="str">
        <f>IF('2b.  Complex Form Data Entry'!G15=""," ",'2b.  Complex Form Data Entry'!G16)</f>
        <v xml:space="preserve"> </v>
      </c>
      <c r="I8" s="292"/>
      <c r="J8" s="292"/>
      <c r="L8" s="454" t="s">
        <v>10</v>
      </c>
      <c r="M8" s="454"/>
      <c r="N8" s="454"/>
      <c r="O8" s="454"/>
      <c r="P8" s="74"/>
      <c r="Q8" s="74"/>
      <c r="R8" s="292" t="str">
        <f>IF('2b.  Complex Form Data Entry'!G13="","   ",'2b.  Complex Form Data Entry'!G13)</f>
        <v xml:space="preserve">   </v>
      </c>
      <c r="S8" s="328"/>
      <c r="T8" s="11"/>
    </row>
    <row r="9" spans="1:20" ht="13.5" customHeight="1">
      <c r="A9" s="455" t="s">
        <v>3</v>
      </c>
      <c r="B9" s="456"/>
      <c r="C9" s="295"/>
      <c r="D9" s="292"/>
      <c r="E9" s="292"/>
      <c r="F9" s="456" t="s">
        <v>13</v>
      </c>
      <c r="G9" s="456"/>
      <c r="H9" s="292"/>
      <c r="I9" s="292"/>
      <c r="J9" s="292"/>
      <c r="L9" s="454" t="s">
        <v>9</v>
      </c>
      <c r="M9" s="454"/>
      <c r="N9" s="454"/>
      <c r="O9" s="454"/>
      <c r="P9" s="55"/>
      <c r="Q9" s="55"/>
      <c r="R9" s="292" t="str">
        <f>IF('2b.  Complex Form Data Entry'!G14="","   ",'2b.  Complex Form Data Entry'!G14)</f>
        <v xml:space="preserve">   </v>
      </c>
      <c r="S9" s="328"/>
      <c r="T9" s="11"/>
    </row>
    <row r="10" spans="1:20" ht="12.75">
      <c r="A10" s="330" t="s">
        <v>149</v>
      </c>
      <c r="B10" s="331"/>
      <c r="C10" s="397" t="str">
        <f>IF('2b.  Complex Form Data Entry'!G10=""," ",'2b.  Complex Form Data Entry'!G10)</f>
        <v xml:space="preserve"> </v>
      </c>
      <c r="D10" s="397"/>
      <c r="E10" s="397"/>
      <c r="F10" s="397"/>
      <c r="G10" s="397"/>
      <c r="H10" s="397"/>
      <c r="I10" s="397"/>
      <c r="J10" s="397"/>
      <c r="K10" s="397"/>
      <c r="L10" s="397"/>
      <c r="M10" s="397"/>
      <c r="N10" s="397"/>
      <c r="O10" s="397"/>
      <c r="P10" s="397"/>
      <c r="Q10" s="397"/>
      <c r="R10" s="397"/>
      <c r="S10" s="398"/>
      <c r="T10" s="11"/>
    </row>
    <row r="11" spans="1:20" ht="13.5" thickBot="1">
      <c r="A11" s="332"/>
      <c r="B11" s="333"/>
      <c r="C11" s="399"/>
      <c r="D11" s="399"/>
      <c r="E11" s="399"/>
      <c r="F11" s="399"/>
      <c r="G11" s="399"/>
      <c r="H11" s="399"/>
      <c r="I11" s="399"/>
      <c r="J11" s="399"/>
      <c r="K11" s="399"/>
      <c r="L11" s="399"/>
      <c r="M11" s="399"/>
      <c r="N11" s="399"/>
      <c r="O11" s="399"/>
      <c r="P11" s="399"/>
      <c r="Q11" s="399"/>
      <c r="R11" s="399"/>
      <c r="S11" s="400"/>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401" t="s">
        <v>14</v>
      </c>
      <c r="B13" s="401"/>
      <c r="C13" s="401"/>
      <c r="D13" s="401"/>
      <c r="E13" s="401"/>
      <c r="F13" s="401"/>
      <c r="G13" s="401"/>
      <c r="H13" s="401"/>
      <c r="I13" s="401"/>
      <c r="J13" s="401"/>
      <c r="K13" s="401"/>
      <c r="L13" s="401"/>
      <c r="M13" s="401"/>
      <c r="N13" s="401"/>
      <c r="O13" s="401"/>
      <c r="P13" s="401"/>
      <c r="Q13" s="401"/>
      <c r="R13" s="401"/>
      <c r="S13" s="401"/>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47" t="s">
        <v>32</v>
      </c>
      <c r="B15" s="447"/>
      <c r="C15" s="447"/>
      <c r="D15" s="447"/>
      <c r="E15" s="447"/>
      <c r="F15" s="447"/>
      <c r="G15" s="447"/>
      <c r="H15" s="447"/>
      <c r="I15" s="447"/>
      <c r="J15" s="447"/>
      <c r="K15" s="447"/>
      <c r="L15" s="447"/>
      <c r="M15" s="447"/>
      <c r="N15" s="447"/>
      <c r="O15" s="447"/>
      <c r="P15" s="447"/>
      <c r="Q15" s="447"/>
      <c r="R15" s="447"/>
      <c r="S15" s="447"/>
      <c r="T15" s="11"/>
    </row>
    <row r="16" spans="1:20" ht="3" customHeight="1" thickBot="1" thickTop="1">
      <c r="A16" s="3"/>
      <c r="B16" s="3"/>
      <c r="D16" s="3"/>
      <c r="E16" s="2"/>
      <c r="F16" s="2"/>
      <c r="G16" s="2"/>
      <c r="H16" s="2"/>
      <c r="I16" s="2"/>
      <c r="J16" s="2"/>
      <c r="K16" s="2"/>
      <c r="L16" s="2"/>
      <c r="M16" s="2"/>
      <c r="N16" s="2"/>
      <c r="O16" s="2"/>
      <c r="P16" s="2"/>
      <c r="Q16" s="2"/>
      <c r="R16" s="2"/>
      <c r="T16" s="11"/>
    </row>
    <row r="17" spans="1:20" ht="27.75" customHeight="1" thickBot="1">
      <c r="A17" s="451" t="s">
        <v>143</v>
      </c>
      <c r="B17" s="451"/>
      <c r="C17" s="451"/>
      <c r="D17" s="451"/>
      <c r="E17" s="470" t="str">
        <f>IF('2b.  Complex Form Data Entry'!G39="N","NA",'2b.  Complex Form Data Entry'!G40)</f>
        <v>NA</v>
      </c>
      <c r="F17" s="471"/>
      <c r="G17" s="472"/>
      <c r="H17" s="426" t="s">
        <v>151</v>
      </c>
      <c r="I17" s="427"/>
      <c r="J17" s="427"/>
      <c r="K17" s="427"/>
      <c r="L17" s="427"/>
      <c r="M17" s="427"/>
      <c r="N17" s="310"/>
      <c r="O17" s="470" t="str">
        <f>IF('2b.  Complex Form Data Entry'!G39="N","NA",'2b.  Complex Form Data Entry'!G41)</f>
        <v>NA</v>
      </c>
      <c r="P17" s="471"/>
      <c r="Q17" s="471"/>
      <c r="R17" s="471"/>
      <c r="S17" s="472"/>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47" t="s">
        <v>33</v>
      </c>
      <c r="B19" s="447"/>
      <c r="C19" s="447"/>
      <c r="D19" s="447"/>
      <c r="E19" s="447"/>
      <c r="F19" s="447"/>
      <c r="G19" s="447"/>
      <c r="H19" s="447"/>
      <c r="I19" s="447"/>
      <c r="J19" s="447"/>
      <c r="K19" s="447"/>
      <c r="L19" s="447"/>
      <c r="M19" s="447"/>
      <c r="N19" s="447"/>
      <c r="O19" s="447"/>
      <c r="P19" s="447"/>
      <c r="Q19" s="447"/>
      <c r="R19" s="447"/>
      <c r="S19" s="447"/>
      <c r="T19" s="11"/>
    </row>
    <row r="20" spans="1:20" ht="3" customHeight="1" thickTop="1">
      <c r="A20" s="3"/>
      <c r="B20" s="3"/>
      <c r="D20" s="3"/>
      <c r="E20" s="2"/>
      <c r="F20" s="2"/>
      <c r="G20" s="2"/>
      <c r="H20" s="2"/>
      <c r="I20" s="2"/>
      <c r="J20" s="2"/>
      <c r="K20" s="2"/>
      <c r="L20" s="2"/>
      <c r="M20" s="2"/>
      <c r="N20" s="2"/>
      <c r="O20" s="2"/>
      <c r="P20" s="2"/>
      <c r="Q20" s="2"/>
      <c r="R20" s="2"/>
      <c r="T20" s="11"/>
    </row>
    <row r="21" spans="1:20" ht="15.75">
      <c r="A21" s="37" t="s">
        <v>115</v>
      </c>
      <c r="B21" s="2"/>
      <c r="D21" s="3"/>
      <c r="E21" s="3"/>
      <c r="F21" s="3"/>
      <c r="G21" s="3"/>
      <c r="H21" s="3"/>
      <c r="I21" s="3"/>
      <c r="J21" s="3"/>
      <c r="K21" s="3"/>
      <c r="L21" s="3"/>
      <c r="M21" s="3"/>
      <c r="N21" s="3"/>
      <c r="O21" s="3"/>
      <c r="P21" s="3"/>
      <c r="Q21" s="3"/>
      <c r="R21" s="3"/>
      <c r="T21" s="11"/>
    </row>
    <row r="22" spans="1:20" ht="3" customHeight="1">
      <c r="A22" s="184"/>
      <c r="B22" s="185"/>
      <c r="C22" s="185"/>
      <c r="D22" s="185"/>
      <c r="E22" s="185"/>
      <c r="F22" s="185"/>
      <c r="G22" s="185"/>
      <c r="H22" s="185"/>
      <c r="I22" s="185"/>
      <c r="J22" s="185"/>
      <c r="K22" s="185"/>
      <c r="L22" s="296"/>
      <c r="M22" s="185"/>
      <c r="N22" s="185"/>
      <c r="O22" s="296"/>
      <c r="P22" s="296"/>
      <c r="Q22" s="296"/>
      <c r="R22" s="296"/>
      <c r="S22" s="185"/>
      <c r="T22" s="11"/>
    </row>
    <row r="23" spans="1:20" ht="16.5" thickBot="1">
      <c r="A23" s="10" t="s">
        <v>144</v>
      </c>
      <c r="B23" s="10"/>
      <c r="C23" s="2"/>
      <c r="D23" s="3"/>
      <c r="E23" s="3"/>
      <c r="F23" s="3"/>
      <c r="G23" s="3"/>
      <c r="H23" s="3"/>
      <c r="I23" s="3"/>
      <c r="J23" s="3"/>
      <c r="K23" s="3"/>
      <c r="L23" s="3"/>
      <c r="M23" s="3"/>
      <c r="N23" s="3"/>
      <c r="O23" s="3"/>
      <c r="P23" s="3"/>
      <c r="Q23" s="3"/>
      <c r="R23" s="3"/>
      <c r="T23" s="11"/>
    </row>
    <row r="24" spans="1:20" ht="43.5" thickBot="1">
      <c r="A24" s="92" t="s">
        <v>18</v>
      </c>
      <c r="B24" s="93"/>
      <c r="C24" s="94"/>
      <c r="D24" s="95" t="s">
        <v>28</v>
      </c>
      <c r="E24" s="95" t="s">
        <v>29</v>
      </c>
      <c r="F24" s="95" t="s">
        <v>104</v>
      </c>
      <c r="G24" s="103" t="s">
        <v>11</v>
      </c>
      <c r="H24" s="95" t="s">
        <v>54</v>
      </c>
      <c r="I24" s="95" t="str">
        <f>'2b.  Complex Form Data Entry'!N57</f>
        <v>Sum of Revenues Prior to 2015</v>
      </c>
      <c r="J24" s="95">
        <f>'2b.  Complex Form Data Entry'!G19</f>
        <v>2015</v>
      </c>
      <c r="K24" s="96">
        <f>J24+1</f>
        <v>2016</v>
      </c>
      <c r="L24" s="96" t="str">
        <f>CONCATENATE(J24," / ",K24)</f>
        <v>2015 / 2016</v>
      </c>
      <c r="M24" s="96">
        <f>K24+1</f>
        <v>2017</v>
      </c>
      <c r="N24" s="96">
        <f>M24+1</f>
        <v>2018</v>
      </c>
      <c r="O24" s="96" t="str">
        <f>CONCATENATE(M24," / ",N24)</f>
        <v>2017 / 2018</v>
      </c>
      <c r="P24" s="96">
        <f>N24+1</f>
        <v>2019</v>
      </c>
      <c r="Q24" s="96">
        <f>P24+1</f>
        <v>2020</v>
      </c>
      <c r="R24" s="96" t="str">
        <f>CONCATENATE(P24," / ",Q24)</f>
        <v>2019 / 2020</v>
      </c>
      <c r="S24" s="97" t="s">
        <v>117</v>
      </c>
      <c r="T24" s="11"/>
    </row>
    <row r="25" spans="1:20" ht="13.5">
      <c r="A25" s="88" t="str">
        <f>IF('2b.  Complex Form Data Entry'!C58="","   ",'2b.  Complex Form Data Entry'!C58)</f>
        <v xml:space="preserve">   </v>
      </c>
      <c r="B25" s="78"/>
      <c r="C25" s="78"/>
      <c r="D25" s="177" t="str">
        <f>IF(A25="   ","   ",IF(A25='2b.  Complex Form Data Entry'!$G$21,'2b.  Complex Form Data Entry'!J$21,IF(A25='2b.  Complex Form Data Entry'!$G$22,'2b.  Complex Form Data Entry'!J$22,IF(A25='2b.  Complex Form Data Entry'!$G$23,'2b.  Complex Form Data Entry'!J$23,IF(A25='2b.  Complex Form Data Entry'!$G$24,'2b.  Complex Form Data Entry'!$J$24,IF(A25='2b.  Complex Form Data Entry'!$G$25,'2b.  Complex Form Data Entry'!J$25,IF(A25='2b.  Complex Form Data Entry'!$G$26,'2b.  Complex Form Data Entry'!J$26,"   ")))))))</f>
        <v xml:space="preserve">   </v>
      </c>
      <c r="E25" s="89" t="str">
        <f>IF(A25="   ","   ",IF(A25='2b.  Complex Form Data Entry'!$G$21,'2b.  Complex Form Data Entry'!K$21,IF(A25='2b.  Complex Form Data Entry'!$G$22,'2b.  Complex Form Data Entry'!K$22,IF(A25='2b.  Complex Form Data Entry'!$G$23,'2b.  Complex Form Data Entry'!K$23,IF(A25='2b.  Complex Form Data Entry'!$G$24,'2b.  Complex Form Data Entry'!$K$24,IF(A25='2b.  Complex Form Data Entry'!G$25,'2b.  Complex Form Data Entry'!K$25,IF(A25='2b.  Complex Form Data Entry'!G$26,'2b.  Complex Form Data Entry'!K$26,"   ")))))))</f>
        <v xml:space="preserve">   </v>
      </c>
      <c r="F25" s="177" t="str">
        <f>IF(A25="   ","   ",IF(A25='2b.  Complex Form Data Entry'!$G$21,'2b.  Complex Form Data Entry'!L$21,IF(A25='2b.  Complex Form Data Entry'!$G$22,'2b.  Complex Form Data Entry'!L$22,IF(A25='2b.  Complex Form Data Entry'!$G$23,'2b.  Complex Form Data Entry'!L$23,IF(A25='2b.  Complex Form Data Entry'!$G$24,'2b.  Complex Form Data Entry'!$L$24,IF(A25='2b.  Complex Form Data Entry'!G$25,'2b.  Complex Form Data Entry'!L$25,IF(A25='2b.  Complex Form Data Entry'!G$26,'2b.  Complex Form Data Entry'!L$26,"   ")))))))</f>
        <v xml:space="preserve">   </v>
      </c>
      <c r="G25" s="90" t="str">
        <f>IF(A25="","   ",'2b.  Complex Form Data Entry'!D58)</f>
        <v xml:space="preserve"> </v>
      </c>
      <c r="H25" s="196" t="str">
        <f>IF('2b.  Complex Form Data Entry'!E58="","   ",'2b.  Complex Form Data Entry'!E58)</f>
        <v xml:space="preserve">   </v>
      </c>
      <c r="I25" s="80">
        <f>'2b.  Complex Form Data Entry'!N58</f>
        <v>0</v>
      </c>
      <c r="J25" s="80">
        <f>'2b.  Complex Form Data Entry'!G58</f>
        <v>0</v>
      </c>
      <c r="K25" s="80">
        <f>'2b.  Complex Form Data Entry'!H58</f>
        <v>0</v>
      </c>
      <c r="L25" s="80">
        <f>J25+K25</f>
        <v>0</v>
      </c>
      <c r="M25" s="80">
        <f>'2b.  Complex Form Data Entry'!I58</f>
        <v>0</v>
      </c>
      <c r="N25" s="80">
        <f>'2b.  Complex Form Data Entry'!J58</f>
        <v>0</v>
      </c>
      <c r="O25" s="80">
        <f aca="true" t="shared" si="0" ref="O25:O31">M25+N25</f>
        <v>0</v>
      </c>
      <c r="P25" s="80">
        <f>'2b.  Complex Form Data Entry'!K58</f>
        <v>0</v>
      </c>
      <c r="Q25" s="80">
        <f>'2b.  Complex Form Data Entry'!L58</f>
        <v>0</v>
      </c>
      <c r="R25" s="80">
        <f aca="true" t="shared" si="1" ref="R25:R31">P25+Q25</f>
        <v>0</v>
      </c>
      <c r="S25" s="91">
        <f>'2b.  Complex Form Data Entry'!M58</f>
        <v>0</v>
      </c>
      <c r="T25" s="11"/>
    </row>
    <row r="26" spans="1:20" ht="13.5">
      <c r="A26" s="84" t="str">
        <f>IF('2b.  Complex Form Data Entry'!C59="","   ",'2b.  Complex Form Data Entry'!C59)</f>
        <v xml:space="preserve">   </v>
      </c>
      <c r="B26" s="75"/>
      <c r="C26" s="75"/>
      <c r="D26" s="177" t="str">
        <f>IF(A26="   ","   ",IF(A26='2b.  Complex Form Data Entry'!$G$21,'2b.  Complex Form Data Entry'!J$21,IF(A26='2b.  Complex Form Data Entry'!$G$22,'2b.  Complex Form Data Entry'!J$22,IF(A26='2b.  Complex Form Data Entry'!$G$23,'2b.  Complex Form Data Entry'!J$23,IF(A26='2b.  Complex Form Data Entry'!$G$24,'2b.  Complex Form Data Entry'!$J$24,IF(A26='2b.  Complex Form Data Entry'!$G$25,'2b.  Complex Form Data Entry'!J$25,IF(A26='2b.  Complex Form Data Entry'!$G$26,'2b.  Complex Form Data Entry'!J$26,"   ")))))))</f>
        <v xml:space="preserve">   </v>
      </c>
      <c r="E26" s="89" t="str">
        <f>IF(A26="   ","   ",IF(A26='2b.  Complex Form Data Entry'!$G$21,'2b.  Complex Form Data Entry'!K$21,IF(A26='2b.  Complex Form Data Entry'!$G$22,'2b.  Complex Form Data Entry'!K$22,IF(A26='2b.  Complex Form Data Entry'!$G$23,'2b.  Complex Form Data Entry'!K$23,IF(A26='2b.  Complex Form Data Entry'!$G$24,'2b.  Complex Form Data Entry'!$K$24,IF(A26='2b.  Complex Form Data Entry'!G$25,'2b.  Complex Form Data Entry'!K$25,IF(A26='2b.  Complex Form Data Entry'!G$26,'2b.  Complex Form Data Entry'!K$26,"   ")))))))</f>
        <v xml:space="preserve">   </v>
      </c>
      <c r="F26" s="177" t="str">
        <f>IF(A26="   ","   ",IF(A26='2b.  Complex Form Data Entry'!$G$21,'2b.  Complex Form Data Entry'!L$21,IF(A26='2b.  Complex Form Data Entry'!$G$22,'2b.  Complex Form Data Entry'!L$22,IF(A26='2b.  Complex Form Data Entry'!$G$23,'2b.  Complex Form Data Entry'!L$23,IF(A26='2b.  Complex Form Data Entry'!$G$24,'2b.  Complex Form Data Entry'!$L$24,IF(A26='2b.  Complex Form Data Entry'!G$25,'2b.  Complex Form Data Entry'!L$25,IF(A26='2b.  Complex Form Data Entry'!G$26,'2b.  Complex Form Data Entry'!L$26,"   ")))))))</f>
        <v xml:space="preserve">   </v>
      </c>
      <c r="G26" s="90" t="str">
        <f>IF(A26="","   ",'2b.  Complex Form Data Entry'!D59)</f>
        <v xml:space="preserve"> </v>
      </c>
      <c r="H26" s="76" t="str">
        <f>IF('2b.  Complex Form Data Entry'!E59="","   ",'2b.  Complex Form Data Entry'!E59)</f>
        <v xml:space="preserve">   </v>
      </c>
      <c r="I26" s="80">
        <f>'2b.  Complex Form Data Entry'!N59</f>
        <v>0</v>
      </c>
      <c r="J26" s="77">
        <f>'2b.  Complex Form Data Entry'!G59</f>
        <v>0</v>
      </c>
      <c r="K26" s="77">
        <f>'2b.  Complex Form Data Entry'!H59</f>
        <v>0</v>
      </c>
      <c r="L26" s="80">
        <f aca="true" t="shared" si="2" ref="L26:L31">J26+K26</f>
        <v>0</v>
      </c>
      <c r="M26" s="77">
        <f>'2b.  Complex Form Data Entry'!I59</f>
        <v>0</v>
      </c>
      <c r="N26" s="77">
        <f>'2b.  Complex Form Data Entry'!J59</f>
        <v>0</v>
      </c>
      <c r="O26" s="80">
        <f t="shared" si="0"/>
        <v>0</v>
      </c>
      <c r="P26" s="77">
        <f>'2b.  Complex Form Data Entry'!K59</f>
        <v>0</v>
      </c>
      <c r="Q26" s="77">
        <f>'2b.  Complex Form Data Entry'!L59</f>
        <v>0</v>
      </c>
      <c r="R26" s="80">
        <f t="shared" si="1"/>
        <v>0</v>
      </c>
      <c r="S26" s="87">
        <f>'2b.  Complex Form Data Entry'!M59</f>
        <v>0</v>
      </c>
      <c r="T26" s="11"/>
    </row>
    <row r="27" spans="1:20" ht="13.5">
      <c r="A27" s="84" t="str">
        <f>IF('2b.  Complex Form Data Entry'!C60="","   ",'2b.  Complex Form Data Entry'!C60)</f>
        <v xml:space="preserve">   </v>
      </c>
      <c r="B27" s="85"/>
      <c r="C27" s="85"/>
      <c r="D27" s="177" t="str">
        <f>IF(A27="   ","   ",IF(A27='2b.  Complex Form Data Entry'!$G$21,'2b.  Complex Form Data Entry'!J$21,IF(A27='2b.  Complex Form Data Entry'!$G$22,'2b.  Complex Form Data Entry'!J$22,IF(A27='2b.  Complex Form Data Entry'!$G$23,'2b.  Complex Form Data Entry'!J$23,IF(A27='2b.  Complex Form Data Entry'!$G$24,'2b.  Complex Form Data Entry'!$J$24,IF(A27='2b.  Complex Form Data Entry'!$G$25,'2b.  Complex Form Data Entry'!J$25,IF(A27='2b.  Complex Form Data Entry'!$G$26,'2b.  Complex Form Data Entry'!J$26,"   ")))))))</f>
        <v xml:space="preserve">   </v>
      </c>
      <c r="E27" s="89" t="str">
        <f>IF(A27="   ","   ",IF(A27='2b.  Complex Form Data Entry'!$G$21,'2b.  Complex Form Data Entry'!K$21,IF(A27='2b.  Complex Form Data Entry'!$G$22,'2b.  Complex Form Data Entry'!K$22,IF(A27='2b.  Complex Form Data Entry'!$G$23,'2b.  Complex Form Data Entry'!K$23,IF(A27='2b.  Complex Form Data Entry'!$G$24,'2b.  Complex Form Data Entry'!$K$24,IF(A27='2b.  Complex Form Data Entry'!G$25,'2b.  Complex Form Data Entry'!K$25,IF(A27='2b.  Complex Form Data Entry'!G$26,'2b.  Complex Form Data Entry'!K$26,"   ")))))))</f>
        <v xml:space="preserve">   </v>
      </c>
      <c r="F27" s="177" t="str">
        <f>IF(A27="   ","   ",IF(A27='2b.  Complex Form Data Entry'!$G$21,'2b.  Complex Form Data Entry'!L$21,IF(A27='2b.  Complex Form Data Entry'!$G$22,'2b.  Complex Form Data Entry'!L$22,IF(A27='2b.  Complex Form Data Entry'!$G$23,'2b.  Complex Form Data Entry'!L$23,IF(A27='2b.  Complex Form Data Entry'!$G$24,'2b.  Complex Form Data Entry'!$L$24,IF(A27='2b.  Complex Form Data Entry'!G$25,'2b.  Complex Form Data Entry'!L$25,IF(A27='2b.  Complex Form Data Entry'!G$26,'2b.  Complex Form Data Entry'!L$26,"   ")))))))</f>
        <v xml:space="preserve">   </v>
      </c>
      <c r="G27" s="90" t="str">
        <f>IF(A27="","   ",'2b.  Complex Form Data Entry'!D60)</f>
        <v xml:space="preserve"> </v>
      </c>
      <c r="H27" s="198" t="str">
        <f>IF('2b.  Complex Form Data Entry'!E60="","   ",'2b.  Complex Form Data Entry'!E60)</f>
        <v xml:space="preserve">   </v>
      </c>
      <c r="I27" s="80">
        <f>'2b.  Complex Form Data Entry'!N60</f>
        <v>0</v>
      </c>
      <c r="J27" s="77">
        <f>'2b.  Complex Form Data Entry'!G60</f>
        <v>0</v>
      </c>
      <c r="K27" s="77">
        <f>'2b.  Complex Form Data Entry'!H60</f>
        <v>0</v>
      </c>
      <c r="L27" s="80">
        <f t="shared" si="2"/>
        <v>0</v>
      </c>
      <c r="M27" s="77">
        <f>'2b.  Complex Form Data Entry'!I60</f>
        <v>0</v>
      </c>
      <c r="N27" s="77">
        <f>'2b.  Complex Form Data Entry'!J60</f>
        <v>0</v>
      </c>
      <c r="O27" s="80">
        <f t="shared" si="0"/>
        <v>0</v>
      </c>
      <c r="P27" s="77">
        <f>'2b.  Complex Form Data Entry'!K60</f>
        <v>0</v>
      </c>
      <c r="Q27" s="77">
        <f>'2b.  Complex Form Data Entry'!L60</f>
        <v>0</v>
      </c>
      <c r="R27" s="80">
        <f t="shared" si="1"/>
        <v>0</v>
      </c>
      <c r="S27" s="87">
        <f>'2b.  Complex Form Data Entry'!M60</f>
        <v>0</v>
      </c>
      <c r="T27" s="11"/>
    </row>
    <row r="28" spans="1:20" ht="13.5">
      <c r="A28" s="84" t="str">
        <f>IF('2b.  Complex Form Data Entry'!C61="","   ",'2b.  Complex Form Data Entry'!C61)</f>
        <v xml:space="preserve">   </v>
      </c>
      <c r="B28" s="85"/>
      <c r="C28" s="85"/>
      <c r="D28" s="177" t="str">
        <f>IF(A28="   ","   ",IF(A28='2b.  Complex Form Data Entry'!$G$21,'2b.  Complex Form Data Entry'!J$21,IF(A28='2b.  Complex Form Data Entry'!$G$22,'2b.  Complex Form Data Entry'!J$22,IF(A28='2b.  Complex Form Data Entry'!$G$23,'2b.  Complex Form Data Entry'!J$23,IF(A28='2b.  Complex Form Data Entry'!$G$24,'2b.  Complex Form Data Entry'!$J$24,IF(A28='2b.  Complex Form Data Entry'!$G$25,'2b.  Complex Form Data Entry'!J$25,IF(A28='2b.  Complex Form Data Entry'!$G$26,'2b.  Complex Form Data Entry'!J$26,"   ")))))))</f>
        <v xml:space="preserve">   </v>
      </c>
      <c r="E28" s="89" t="str">
        <f>IF(A28="   ","   ",IF(A28='2b.  Complex Form Data Entry'!$G$21,'2b.  Complex Form Data Entry'!K$21,IF(A28='2b.  Complex Form Data Entry'!$G$22,'2b.  Complex Form Data Entry'!K$22,IF(A28='2b.  Complex Form Data Entry'!$G$23,'2b.  Complex Form Data Entry'!K$23,IF(A28='2b.  Complex Form Data Entry'!$G$24,'2b.  Complex Form Data Entry'!$K$24,IF(A28='2b.  Complex Form Data Entry'!G$25,'2b.  Complex Form Data Entry'!K$25,IF(A28='2b.  Complex Form Data Entry'!G$26,'2b.  Complex Form Data Entry'!K$26,"   ")))))))</f>
        <v xml:space="preserve">   </v>
      </c>
      <c r="F28" s="177" t="str">
        <f>IF(A28="   ","   ",IF(A28='2b.  Complex Form Data Entry'!$G$21,'2b.  Complex Form Data Entry'!L$21,IF(A28='2b.  Complex Form Data Entry'!$G$22,'2b.  Complex Form Data Entry'!L$22,IF(A28='2b.  Complex Form Data Entry'!$G$23,'2b.  Complex Form Data Entry'!L$23,IF(A28='2b.  Complex Form Data Entry'!$G$24,'2b.  Complex Form Data Entry'!$L$24,IF(A28='2b.  Complex Form Data Entry'!G$25,'2b.  Complex Form Data Entry'!L$25,IF(A28='2b.  Complex Form Data Entry'!G$26,'2b.  Complex Form Data Entry'!L$26,"   ")))))))</f>
        <v xml:space="preserve">   </v>
      </c>
      <c r="G28" s="90" t="str">
        <f>IF(A28="","   ",'2b.  Complex Form Data Entry'!D61)</f>
        <v xml:space="preserve"> </v>
      </c>
      <c r="H28" s="198" t="str">
        <f>IF('2b.  Complex Form Data Entry'!E61="","   ",'2b.  Complex Form Data Entry'!E61)</f>
        <v xml:space="preserve">   </v>
      </c>
      <c r="I28" s="80">
        <f>'2b.  Complex Form Data Entry'!N61</f>
        <v>0</v>
      </c>
      <c r="J28" s="77">
        <f>'2b.  Complex Form Data Entry'!G61</f>
        <v>0</v>
      </c>
      <c r="K28" s="77">
        <f>'2b.  Complex Form Data Entry'!H61</f>
        <v>0</v>
      </c>
      <c r="L28" s="80">
        <f t="shared" si="2"/>
        <v>0</v>
      </c>
      <c r="M28" s="77">
        <f>'2b.  Complex Form Data Entry'!I61</f>
        <v>0</v>
      </c>
      <c r="N28" s="77">
        <f>'2b.  Complex Form Data Entry'!J61</f>
        <v>0</v>
      </c>
      <c r="O28" s="80">
        <f t="shared" si="0"/>
        <v>0</v>
      </c>
      <c r="P28" s="77">
        <f>'2b.  Complex Form Data Entry'!K61</f>
        <v>0</v>
      </c>
      <c r="Q28" s="77">
        <f>'2b.  Complex Form Data Entry'!L61</f>
        <v>0</v>
      </c>
      <c r="R28" s="80">
        <f t="shared" si="1"/>
        <v>0</v>
      </c>
      <c r="S28" s="87">
        <f>'2b.  Complex Form Data Entry'!M61</f>
        <v>0</v>
      </c>
      <c r="T28" s="11"/>
    </row>
    <row r="29" spans="1:20" ht="13.5">
      <c r="A29" s="84" t="str">
        <f>IF('2b.  Complex Form Data Entry'!C62="","   ",'2b.  Complex Form Data Entry'!C62)</f>
        <v xml:space="preserve">   </v>
      </c>
      <c r="B29" s="86"/>
      <c r="C29" s="86"/>
      <c r="D29" s="177" t="str">
        <f>IF(A29="   ","   ",IF(A29='2b.  Complex Form Data Entry'!$G$21,'2b.  Complex Form Data Entry'!J$21,IF(A29='2b.  Complex Form Data Entry'!$G$22,'2b.  Complex Form Data Entry'!J$22,IF(A29='2b.  Complex Form Data Entry'!$G$23,'2b.  Complex Form Data Entry'!J$23,IF(A29='2b.  Complex Form Data Entry'!$G$24,'2b.  Complex Form Data Entry'!$J$24,IF(A29='2b.  Complex Form Data Entry'!$G$25,'2b.  Complex Form Data Entry'!J$25,IF(A29='2b.  Complex Form Data Entry'!$G$26,'2b.  Complex Form Data Entry'!J$26,"   ")))))))</f>
        <v xml:space="preserve">   </v>
      </c>
      <c r="E29" s="89" t="str">
        <f>IF(A29="   ","   ",IF(A29='2b.  Complex Form Data Entry'!$G$21,'2b.  Complex Form Data Entry'!K$21,IF(A29='2b.  Complex Form Data Entry'!$G$22,'2b.  Complex Form Data Entry'!K$22,IF(A29='2b.  Complex Form Data Entry'!$G$23,'2b.  Complex Form Data Entry'!K$23,IF(A29='2b.  Complex Form Data Entry'!$G$24,'2b.  Complex Form Data Entry'!$K$24,IF(A29='2b.  Complex Form Data Entry'!G$25,'2b.  Complex Form Data Entry'!K$25,IF(A29='2b.  Complex Form Data Entry'!G$26,'2b.  Complex Form Data Entry'!K$26,"   ")))))))</f>
        <v xml:space="preserve">   </v>
      </c>
      <c r="F29" s="177" t="str">
        <f>IF(A29="   ","   ",IF(A29='2b.  Complex Form Data Entry'!$G$21,'2b.  Complex Form Data Entry'!L$21,IF(A29='2b.  Complex Form Data Entry'!$G$22,'2b.  Complex Form Data Entry'!L$22,IF(A29='2b.  Complex Form Data Entry'!$G$23,'2b.  Complex Form Data Entry'!L$23,IF(A29='2b.  Complex Form Data Entry'!$G$24,'2b.  Complex Form Data Entry'!$L$24,IF(A29='2b.  Complex Form Data Entry'!G$25,'2b.  Complex Form Data Entry'!L$25,IF(A29='2b.  Complex Form Data Entry'!G$26,'2b.  Complex Form Data Entry'!L$26,"   ")))))))</f>
        <v xml:space="preserve">   </v>
      </c>
      <c r="G29" s="90" t="str">
        <f>IF(A29="","   ",'2b.  Complex Form Data Entry'!D62)</f>
        <v xml:space="preserve"> </v>
      </c>
      <c r="H29" s="198" t="str">
        <f>IF('2b.  Complex Form Data Entry'!E62="","   ",'2b.  Complex Form Data Entry'!E62)</f>
        <v xml:space="preserve">   </v>
      </c>
      <c r="I29" s="80">
        <f>'2b.  Complex Form Data Entry'!N62</f>
        <v>0</v>
      </c>
      <c r="J29" s="77">
        <f>'2b.  Complex Form Data Entry'!G62</f>
        <v>0</v>
      </c>
      <c r="K29" s="77">
        <f>'2b.  Complex Form Data Entry'!H62</f>
        <v>0</v>
      </c>
      <c r="L29" s="80">
        <f t="shared" si="2"/>
        <v>0</v>
      </c>
      <c r="M29" s="77">
        <f>'2b.  Complex Form Data Entry'!I62</f>
        <v>0</v>
      </c>
      <c r="N29" s="77">
        <f>'2b.  Complex Form Data Entry'!J62</f>
        <v>0</v>
      </c>
      <c r="O29" s="80">
        <f t="shared" si="0"/>
        <v>0</v>
      </c>
      <c r="P29" s="77">
        <f>'2b.  Complex Form Data Entry'!K62</f>
        <v>0</v>
      </c>
      <c r="Q29" s="77">
        <f>'2b.  Complex Form Data Entry'!L62</f>
        <v>0</v>
      </c>
      <c r="R29" s="80">
        <f t="shared" si="1"/>
        <v>0</v>
      </c>
      <c r="S29" s="87">
        <f>'2b.  Complex Form Data Entry'!M62</f>
        <v>0</v>
      </c>
      <c r="T29" s="11"/>
    </row>
    <row r="30" spans="1:20" ht="13.5">
      <c r="A30" s="84" t="str">
        <f>IF('2b.  Complex Form Data Entry'!C63="","   ",'2b.  Complex Form Data Entry'!C63)</f>
        <v xml:space="preserve">   </v>
      </c>
      <c r="B30" s="86"/>
      <c r="C30" s="86"/>
      <c r="D30" s="177" t="str">
        <f>IF(A30="   ","   ",IF(A30='2b.  Complex Form Data Entry'!$G$21,'2b.  Complex Form Data Entry'!J$21,IF(A30='2b.  Complex Form Data Entry'!$G$22,'2b.  Complex Form Data Entry'!J$22,IF(A30='2b.  Complex Form Data Entry'!$G$23,'2b.  Complex Form Data Entry'!J$23,IF(A30='2b.  Complex Form Data Entry'!$G$24,'2b.  Complex Form Data Entry'!$J$24,IF(A30='2b.  Complex Form Data Entry'!$G$25,'2b.  Complex Form Data Entry'!J$25,IF(A30='2b.  Complex Form Data Entry'!$G$26,'2b.  Complex Form Data Entry'!J$26,"   ")))))))</f>
        <v xml:space="preserve">   </v>
      </c>
      <c r="E30" s="89" t="str">
        <f>IF(A30="   ","   ",IF(A30='2b.  Complex Form Data Entry'!$G$21,'2b.  Complex Form Data Entry'!K$21,IF(A30='2b.  Complex Form Data Entry'!$G$22,'2b.  Complex Form Data Entry'!K$22,IF(A30='2b.  Complex Form Data Entry'!$G$23,'2b.  Complex Form Data Entry'!K$23,IF(A30='2b.  Complex Form Data Entry'!$G$24,'2b.  Complex Form Data Entry'!$K$24,IF(A30='2b.  Complex Form Data Entry'!G$25,'2b.  Complex Form Data Entry'!K$25,IF(A30='2b.  Complex Form Data Entry'!G$26,'2b.  Complex Form Data Entry'!K$26,"   ")))))))</f>
        <v xml:space="preserve">   </v>
      </c>
      <c r="F30" s="177" t="str">
        <f>IF(A30="   ","   ",IF(A30='2b.  Complex Form Data Entry'!$G$21,'2b.  Complex Form Data Entry'!L$21,IF(A30='2b.  Complex Form Data Entry'!$G$22,'2b.  Complex Form Data Entry'!L$22,IF(A30='2b.  Complex Form Data Entry'!$G$23,'2b.  Complex Form Data Entry'!L$23,IF(A30='2b.  Complex Form Data Entry'!$G$24,'2b.  Complex Form Data Entry'!$L$24,IF(A30='2b.  Complex Form Data Entry'!G$25,'2b.  Complex Form Data Entry'!L$25,IF(A30='2b.  Complex Form Data Entry'!G$26,'2b.  Complex Form Data Entry'!L$26,"   ")))))))</f>
        <v xml:space="preserve">   </v>
      </c>
      <c r="G30" s="90" t="str">
        <f>IF(A30="","   ",'2b.  Complex Form Data Entry'!D63)</f>
        <v xml:space="preserve"> </v>
      </c>
      <c r="H30" s="198" t="str">
        <f>IF('2b.  Complex Form Data Entry'!E63="","   ",'2b.  Complex Form Data Entry'!E63)</f>
        <v xml:space="preserve">   </v>
      </c>
      <c r="I30" s="80">
        <f>'2b.  Complex Form Data Entry'!N63</f>
        <v>0</v>
      </c>
      <c r="J30" s="77">
        <f>'2b.  Complex Form Data Entry'!G63</f>
        <v>0</v>
      </c>
      <c r="K30" s="77">
        <f>'2b.  Complex Form Data Entry'!H63</f>
        <v>0</v>
      </c>
      <c r="L30" s="80">
        <f t="shared" si="2"/>
        <v>0</v>
      </c>
      <c r="M30" s="77">
        <f>'2b.  Complex Form Data Entry'!I63</f>
        <v>0</v>
      </c>
      <c r="N30" s="101">
        <f>'2b.  Complex Form Data Entry'!J63</f>
        <v>0</v>
      </c>
      <c r="O30" s="80">
        <f t="shared" si="0"/>
        <v>0</v>
      </c>
      <c r="P30" s="101">
        <f>'2b.  Complex Form Data Entry'!K63</f>
        <v>0</v>
      </c>
      <c r="Q30" s="101">
        <f>'2b.  Complex Form Data Entry'!L63</f>
        <v>0</v>
      </c>
      <c r="R30" s="80">
        <f t="shared" si="1"/>
        <v>0</v>
      </c>
      <c r="S30" s="87">
        <f>'2b.  Complex Form Data Entry'!M63</f>
        <v>0</v>
      </c>
      <c r="T30" s="11"/>
    </row>
    <row r="31" spans="1:20" ht="14.25" thickBot="1">
      <c r="A31" s="6"/>
      <c r="B31" s="7"/>
      <c r="C31" s="290" t="s">
        <v>4</v>
      </c>
      <c r="D31" s="8"/>
      <c r="E31" s="8"/>
      <c r="F31" s="8"/>
      <c r="G31" s="8"/>
      <c r="H31" s="199"/>
      <c r="I31" s="56">
        <f aca="true" t="shared" si="3" ref="I31:S31">SUM(I25:I30)</f>
        <v>0</v>
      </c>
      <c r="J31" s="56">
        <f t="shared" si="3"/>
        <v>0</v>
      </c>
      <c r="K31" s="56">
        <f t="shared" si="3"/>
        <v>0</v>
      </c>
      <c r="L31" s="56">
        <f t="shared" si="2"/>
        <v>0</v>
      </c>
      <c r="M31" s="56">
        <f t="shared" si="3"/>
        <v>0</v>
      </c>
      <c r="N31" s="56">
        <f t="shared" si="3"/>
        <v>0</v>
      </c>
      <c r="O31" s="56">
        <f t="shared" si="0"/>
        <v>0</v>
      </c>
      <c r="P31" s="56">
        <f aca="true" t="shared" si="4" ref="P31:Q31">SUM(P25:P30)</f>
        <v>0</v>
      </c>
      <c r="Q31" s="56">
        <f t="shared" si="4"/>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6.5" thickBot="1">
      <c r="A33" s="9" t="s">
        <v>146</v>
      </c>
      <c r="B33" s="9"/>
      <c r="C33" s="2"/>
      <c r="D33" s="2"/>
      <c r="E33" s="3"/>
      <c r="F33" s="3"/>
      <c r="G33" s="3"/>
      <c r="H33" s="3"/>
      <c r="I33" s="3"/>
      <c r="J33" s="70"/>
      <c r="K33" s="3"/>
      <c r="L33" s="3"/>
      <c r="M33" s="3"/>
      <c r="N33" s="3"/>
      <c r="O33" s="3"/>
      <c r="P33" s="3"/>
      <c r="Q33" s="3"/>
      <c r="R33" s="3"/>
      <c r="T33" s="11"/>
    </row>
    <row r="34" spans="1:20" ht="43.5" thickBot="1">
      <c r="A34" s="92" t="s">
        <v>51</v>
      </c>
      <c r="B34" s="93"/>
      <c r="C34" s="94"/>
      <c r="D34" s="95" t="s">
        <v>28</v>
      </c>
      <c r="E34" s="96" t="s">
        <v>5</v>
      </c>
      <c r="F34" s="95" t="s">
        <v>104</v>
      </c>
      <c r="G34" s="95" t="s">
        <v>11</v>
      </c>
      <c r="H34" s="95" t="s">
        <v>22</v>
      </c>
      <c r="I34" s="95" t="str">
        <f>'2b.  Complex Form Data Entry'!N81</f>
        <v>Sum of Expenditures Prior to 2015</v>
      </c>
      <c r="J34" s="95">
        <f>'2b.  Complex Form Data Entry'!G19</f>
        <v>2015</v>
      </c>
      <c r="K34" s="96">
        <f>J34+1</f>
        <v>2016</v>
      </c>
      <c r="L34" s="96" t="str">
        <f>CONCATENATE(J34," / ",K34)</f>
        <v>2015 / 2016</v>
      </c>
      <c r="M34" s="96">
        <f>K34+1</f>
        <v>2017</v>
      </c>
      <c r="N34" s="96">
        <f>M34+1</f>
        <v>2018</v>
      </c>
      <c r="O34" s="96" t="str">
        <f>CONCATENATE(M34," / ",N34)</f>
        <v>2017 / 2018</v>
      </c>
      <c r="P34" s="96">
        <f>N34+1</f>
        <v>2019</v>
      </c>
      <c r="Q34" s="96">
        <f>P34+1</f>
        <v>2020</v>
      </c>
      <c r="R34" s="96" t="str">
        <f>CONCATENATE(P34," / ",Q34)</f>
        <v>2019 / 2020</v>
      </c>
      <c r="S34" s="97" t="s">
        <v>117</v>
      </c>
      <c r="T34" s="12"/>
    </row>
    <row r="35" spans="1:20" ht="13.5">
      <c r="A35" s="413" t="str">
        <f>IF('2b.  Complex Form Data Entry'!E80="","   ",'2b.  Complex Form Data Entry'!E80)</f>
        <v xml:space="preserve">   </v>
      </c>
      <c r="B35" s="414"/>
      <c r="C35" s="415"/>
      <c r="D35" s="177" t="str">
        <f>IF(A35="   ","   ",IF(A35='2b.  Complex Form Data Entry'!$G$21,'2b.  Complex Form Data Entry'!J$21,IF(A35='2b.  Complex Form Data Entry'!$G$22,'2b.  Complex Form Data Entry'!J$22,IF(A35='2b.  Complex Form Data Entry'!$G$23,'2b.  Complex Form Data Entry'!J$23,IF(A35='2b.  Complex Form Data Entry'!$G$24,'2b.  Complex Form Data Entry'!$J$24,IF(A35='2b.  Complex Form Data Entry'!$G$25,'2b.  Complex Form Data Entry'!J$25,IF(A35='2b.  Complex Form Data Entry'!$G$26,'2b.  Complex Form Data Entry'!J$26,"   ")))))))</f>
        <v xml:space="preserve">   </v>
      </c>
      <c r="E35" s="89" t="str">
        <f>IF(A35="   ","   ",IF(A35='2b.  Complex Form Data Entry'!$G$21,'2b.  Complex Form Data Entry'!K$21,IF(A35='2b.  Complex Form Data Entry'!$G$22,'2b.  Complex Form Data Entry'!K$22,IF(A35='2b.  Complex Form Data Entry'!$G$23,'2b.  Complex Form Data Entry'!K$23,IF(A35='2b.  Complex Form Data Entry'!$G$24,'2b.  Complex Form Data Entry'!$K$24,IF(A35='2b.  Complex Form Data Entry'!G$25,'2b.  Complex Form Data Entry'!K$25,IF(A35='2b.  Complex Form Data Entry'!G$26,'2b.  Complex Form Data Entry'!K$26,"   ")))))))</f>
        <v xml:space="preserve">   </v>
      </c>
      <c r="F35" s="177" t="str">
        <f>IF(A35="   ","   ",IF(A35='2b.  Complex Form Data Entry'!$G$21,'2b.  Complex Form Data Entry'!L$21,IF(A35='2b.  Complex Form Data Entry'!$G$22,'2b.  Complex Form Data Entry'!L$22,IF(A35='2b.  Complex Form Data Entry'!$G$23,'2b.  Complex Form Data Entry'!L$23,IF(A35='2b.  Complex Form Data Entry'!$G$24,'2b.  Complex Form Data Entry'!$L$24,IF(A35='2b.  Complex Form Data Entry'!G$25,'2b.  Complex Form Data Entry'!L$25,IF(A35='2b.  Complex Form Data Entry'!G$26,'2b.  Complex Form Data Entry'!L$26,"   ")))))))</f>
        <v xml:space="preserve">   </v>
      </c>
      <c r="G35" s="79" t="str">
        <f>IF('2b.  Complex Form Data Entry'!I80="","   ",'2b.  Complex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IF('2b.  Complex Form Data Entry'!E82="","  ",'2b.  Complex Form Data Entry'!E82)</f>
        <v xml:space="preserve">  </v>
      </c>
      <c r="I36" s="80">
        <f>'2b.  Complex Form Data Entry'!N82</f>
        <v>0</v>
      </c>
      <c r="J36" s="80">
        <f>'2b.  Complex Form Data Entry'!G82</f>
        <v>0</v>
      </c>
      <c r="K36" s="80">
        <f>'2b.  Complex Form Data Entry'!H82</f>
        <v>0</v>
      </c>
      <c r="L36" s="80">
        <f>J36+K36</f>
        <v>0</v>
      </c>
      <c r="M36" s="80">
        <f>'2b.  Complex Form Data Entry'!I82</f>
        <v>0</v>
      </c>
      <c r="N36" s="80">
        <f>'2b.  Complex Form Data Entry'!J82</f>
        <v>0</v>
      </c>
      <c r="O36" s="80">
        <f aca="true" t="shared" si="5" ref="O36:O43">M36+N36</f>
        <v>0</v>
      </c>
      <c r="P36" s="80">
        <f>'2b.  Complex Form Data Entry'!K82</f>
        <v>0</v>
      </c>
      <c r="Q36" s="80">
        <f>'2b.  Complex Form Data Entry'!L82</f>
        <v>0</v>
      </c>
      <c r="R36" s="80">
        <f aca="true" t="shared" si="6" ref="R36:R43">P36+Q36</f>
        <v>0</v>
      </c>
      <c r="S36" s="83">
        <f>'2b.  Complex Form Data Entry'!M82</f>
        <v>0</v>
      </c>
      <c r="T36" s="12"/>
    </row>
    <row r="37" spans="1:20" ht="13.5" customHeight="1">
      <c r="A37" s="16"/>
      <c r="B37" s="50" t="s">
        <v>25</v>
      </c>
      <c r="C37" s="20"/>
      <c r="D37" s="45"/>
      <c r="E37" s="45"/>
      <c r="F37" s="45"/>
      <c r="G37" s="45"/>
      <c r="H37" s="200" t="str">
        <f>IF('2b.  Complex Form Data Entry'!E83="","  ",'2b.  Complex Form Data Entry'!E83)</f>
        <v xml:space="preserve">  </v>
      </c>
      <c r="I37" s="80">
        <f>'2b.  Complex Form Data Entry'!N83</f>
        <v>0</v>
      </c>
      <c r="J37" s="80">
        <f>'2b.  Complex Form Data Entry'!G83</f>
        <v>0</v>
      </c>
      <c r="K37" s="80">
        <f>'2b.  Complex Form Data Entry'!H83</f>
        <v>0</v>
      </c>
      <c r="L37" s="80">
        <f aca="true" t="shared" si="7" ref="L37:L43">J37+K37</f>
        <v>0</v>
      </c>
      <c r="M37" s="80">
        <f>'2b.  Complex Form Data Entry'!I83</f>
        <v>0</v>
      </c>
      <c r="N37" s="80">
        <f>'2b.  Complex Form Data Entry'!J83</f>
        <v>0</v>
      </c>
      <c r="O37" s="80">
        <f t="shared" si="5"/>
        <v>0</v>
      </c>
      <c r="P37" s="80">
        <f>'2b.  Complex Form Data Entry'!K83</f>
        <v>0</v>
      </c>
      <c r="Q37" s="80">
        <f>'2b.  Complex Form Data Entry'!L83</f>
        <v>0</v>
      </c>
      <c r="R37" s="80">
        <f t="shared" si="6"/>
        <v>0</v>
      </c>
      <c r="S37" s="83">
        <f>'2b.  Complex Form Data Entry'!M83</f>
        <v>0</v>
      </c>
      <c r="T37" s="12"/>
    </row>
    <row r="38" spans="1:20" ht="13.5" customHeight="1">
      <c r="A38" s="16"/>
      <c r="B38" s="50" t="s">
        <v>53</v>
      </c>
      <c r="C38" s="20"/>
      <c r="D38" s="45"/>
      <c r="E38" s="45"/>
      <c r="F38" s="45"/>
      <c r="G38" s="45"/>
      <c r="H38" s="200" t="str">
        <f>IF('2b.  Complex Form Data Entry'!E84="","  ",'2b.  Complex Form Data Entry'!E84)</f>
        <v xml:space="preserve">  </v>
      </c>
      <c r="I38" s="80">
        <f>'2b.  Complex Form Data Entry'!N84</f>
        <v>0</v>
      </c>
      <c r="J38" s="80">
        <f>'2b.  Complex Form Data Entry'!G84</f>
        <v>0</v>
      </c>
      <c r="K38" s="80">
        <f>'2b.  Complex Form Data Entry'!H84</f>
        <v>0</v>
      </c>
      <c r="L38" s="80">
        <f t="shared" si="7"/>
        <v>0</v>
      </c>
      <c r="M38" s="80">
        <f>'2b.  Complex Form Data Entry'!I84</f>
        <v>0</v>
      </c>
      <c r="N38" s="80">
        <f>'2b.  Complex Form Data Entry'!J84</f>
        <v>0</v>
      </c>
      <c r="O38" s="80">
        <f t="shared" si="5"/>
        <v>0</v>
      </c>
      <c r="P38" s="80">
        <f>'2b.  Complex Form Data Entry'!K84</f>
        <v>0</v>
      </c>
      <c r="Q38" s="80">
        <f>'2b.  Complex Form Data Entry'!L84</f>
        <v>0</v>
      </c>
      <c r="R38" s="80">
        <f t="shared" si="6"/>
        <v>0</v>
      </c>
      <c r="S38" s="83">
        <f>'2b.  Complex Form Data Entry'!M84</f>
        <v>0</v>
      </c>
      <c r="T38" s="12"/>
    </row>
    <row r="39" spans="1:20" ht="13.5" customHeight="1">
      <c r="A39" s="16"/>
      <c r="B39" s="405" t="s">
        <v>55</v>
      </c>
      <c r="C39" s="406"/>
      <c r="D39" s="45"/>
      <c r="E39" s="45"/>
      <c r="F39" s="45"/>
      <c r="G39" s="45"/>
      <c r="H39" s="200" t="str">
        <f>IF('2b.  Complex Form Data Entry'!E85="","  ",'2b.  Complex Form Data Entry'!E85)</f>
        <v xml:space="preserve">  </v>
      </c>
      <c r="I39" s="80">
        <f>'2b.  Complex Form Data Entry'!N85</f>
        <v>0</v>
      </c>
      <c r="J39" s="80">
        <f>'2b.  Complex Form Data Entry'!G85</f>
        <v>0</v>
      </c>
      <c r="K39" s="80">
        <f>'2b.  Complex Form Data Entry'!H85</f>
        <v>0</v>
      </c>
      <c r="L39" s="80">
        <f t="shared" si="7"/>
        <v>0</v>
      </c>
      <c r="M39" s="80">
        <f>'2b.  Complex Form Data Entry'!I85</f>
        <v>0</v>
      </c>
      <c r="N39" s="80">
        <f>'2b.  Complex Form Data Entry'!J85</f>
        <v>0</v>
      </c>
      <c r="O39" s="80">
        <f t="shared" si="5"/>
        <v>0</v>
      </c>
      <c r="P39" s="80">
        <f>'2b.  Complex Form Data Entry'!K85</f>
        <v>0</v>
      </c>
      <c r="Q39" s="80">
        <f>'2b.  Complex Form Data Entry'!L85</f>
        <v>0</v>
      </c>
      <c r="R39" s="80">
        <f t="shared" si="6"/>
        <v>0</v>
      </c>
      <c r="S39" s="83">
        <f>'2b.  Complex Form Data Entry'!M85</f>
        <v>0</v>
      </c>
      <c r="T39" s="12"/>
    </row>
    <row r="40" spans="1:20" ht="13.5" customHeight="1">
      <c r="A40" s="16"/>
      <c r="B40" s="407" t="s">
        <v>56</v>
      </c>
      <c r="C40" s="408"/>
      <c r="D40" s="45"/>
      <c r="E40" s="45"/>
      <c r="F40" s="45"/>
      <c r="G40" s="45"/>
      <c r="H40" s="200" t="str">
        <f>IF('2b.  Complex Form Data Entry'!E86="","  ",'2b.  Complex Form Data Entry'!E86)</f>
        <v xml:space="preserve">  </v>
      </c>
      <c r="I40" s="80">
        <f>'2b.  Complex Form Data Entry'!N86</f>
        <v>0</v>
      </c>
      <c r="J40" s="80">
        <f>'2b.  Complex Form Data Entry'!G86</f>
        <v>0</v>
      </c>
      <c r="K40" s="80">
        <f>'2b.  Complex Form Data Entry'!H86</f>
        <v>0</v>
      </c>
      <c r="L40" s="80">
        <f t="shared" si="7"/>
        <v>0</v>
      </c>
      <c r="M40" s="80">
        <f>'2b.  Complex Form Data Entry'!I86</f>
        <v>0</v>
      </c>
      <c r="N40" s="80">
        <f>'2b.  Complex Form Data Entry'!J86</f>
        <v>0</v>
      </c>
      <c r="O40" s="80">
        <f t="shared" si="5"/>
        <v>0</v>
      </c>
      <c r="P40" s="80">
        <f>'2b.  Complex Form Data Entry'!K86</f>
        <v>0</v>
      </c>
      <c r="Q40" s="80">
        <f>'2b.  Complex Form Data Entry'!L86</f>
        <v>0</v>
      </c>
      <c r="R40" s="80">
        <f t="shared" si="6"/>
        <v>0</v>
      </c>
      <c r="S40" s="83">
        <f>'2b.  Complex Form Data Entry'!M86</f>
        <v>0</v>
      </c>
      <c r="T40" s="12"/>
    </row>
    <row r="41" spans="1:20" ht="13.5" customHeight="1">
      <c r="A41" s="16"/>
      <c r="B41" s="405" t="s">
        <v>57</v>
      </c>
      <c r="C41" s="406"/>
      <c r="D41" s="45"/>
      <c r="E41" s="45"/>
      <c r="F41" s="45"/>
      <c r="G41" s="45"/>
      <c r="H41" s="200" t="str">
        <f>IF('2b.  Complex Form Data Entry'!E87="","  ",'2b.  Complex Form Data Entry'!E87)</f>
        <v xml:space="preserve">  </v>
      </c>
      <c r="I41" s="80">
        <f>'2b.  Complex Form Data Entry'!N87</f>
        <v>0</v>
      </c>
      <c r="J41" s="80">
        <f>'2b.  Complex Form Data Entry'!G87</f>
        <v>0</v>
      </c>
      <c r="K41" s="80">
        <f>'2b.  Complex Form Data Entry'!H87</f>
        <v>0</v>
      </c>
      <c r="L41" s="80">
        <f t="shared" si="7"/>
        <v>0</v>
      </c>
      <c r="M41" s="80">
        <f>'2b.  Complex Form Data Entry'!I87</f>
        <v>0</v>
      </c>
      <c r="N41" s="80">
        <f>'2b.  Complex Form Data Entry'!J87</f>
        <v>0</v>
      </c>
      <c r="O41" s="80">
        <f t="shared" si="5"/>
        <v>0</v>
      </c>
      <c r="P41" s="80">
        <f>'2b.  Complex Form Data Entry'!K87</f>
        <v>0</v>
      </c>
      <c r="Q41" s="80">
        <f>'2b.  Complex Form Data Entry'!L87</f>
        <v>0</v>
      </c>
      <c r="R41" s="80">
        <f t="shared" si="6"/>
        <v>0</v>
      </c>
      <c r="S41" s="83">
        <f>'2b.  Complex Form Data Entry'!M87</f>
        <v>0</v>
      </c>
      <c r="T41" s="12"/>
    </row>
    <row r="42" spans="1:20" ht="13.5" customHeight="1">
      <c r="A42" s="16"/>
      <c r="B42" s="419" t="s">
        <v>26</v>
      </c>
      <c r="C42" s="420"/>
      <c r="D42" s="45"/>
      <c r="E42" s="45"/>
      <c r="F42" s="45"/>
      <c r="G42" s="45"/>
      <c r="H42" s="200" t="str">
        <f>IF('2b.  Complex Form Data Entry'!E88="","  ",'2b.  Complex Form Data Entry'!E88)</f>
        <v xml:space="preserve">  </v>
      </c>
      <c r="I42" s="80">
        <f>'2b.  Complex Form Data Entry'!N88</f>
        <v>0</v>
      </c>
      <c r="J42" s="80">
        <f>'2b.  Complex Form Data Entry'!G88</f>
        <v>0</v>
      </c>
      <c r="K42" s="80">
        <f>'2b.  Complex Form Data Entry'!H88</f>
        <v>0</v>
      </c>
      <c r="L42" s="80">
        <f t="shared" si="7"/>
        <v>0</v>
      </c>
      <c r="M42" s="80">
        <f>'2b.  Complex Form Data Entry'!I88</f>
        <v>0</v>
      </c>
      <c r="N42" s="80">
        <f>'2b.  Complex Form Data Entry'!J88</f>
        <v>0</v>
      </c>
      <c r="O42" s="80">
        <f t="shared" si="5"/>
        <v>0</v>
      </c>
      <c r="P42" s="80">
        <f>'2b.  Complex Form Data Entry'!K88</f>
        <v>0</v>
      </c>
      <c r="Q42" s="80">
        <f>'2b.  Complex Form Data Entry'!L88</f>
        <v>0</v>
      </c>
      <c r="R42" s="80">
        <f t="shared" si="6"/>
        <v>0</v>
      </c>
      <c r="S42" s="83">
        <f>'2b.  Complex Form Data Entry'!M88</f>
        <v>0</v>
      </c>
      <c r="T42" s="12"/>
    </row>
    <row r="43" spans="1:20" ht="13.5">
      <c r="A43" s="26"/>
      <c r="B43" s="27"/>
      <c r="C43" s="28" t="s">
        <v>12</v>
      </c>
      <c r="D43" s="29"/>
      <c r="E43" s="29"/>
      <c r="F43" s="29"/>
      <c r="G43" s="29"/>
      <c r="H43" s="201"/>
      <c r="I43" s="63">
        <f aca="true" t="shared" si="8" ref="I43:S43">SUM(I36:I42)</f>
        <v>0</v>
      </c>
      <c r="J43" s="63">
        <f t="shared" si="8"/>
        <v>0</v>
      </c>
      <c r="K43" s="63">
        <f t="shared" si="8"/>
        <v>0</v>
      </c>
      <c r="L43" s="63">
        <f t="shared" si="7"/>
        <v>0</v>
      </c>
      <c r="M43" s="63">
        <f t="shared" si="8"/>
        <v>0</v>
      </c>
      <c r="N43" s="63">
        <f t="shared" si="8"/>
        <v>0</v>
      </c>
      <c r="O43" s="63">
        <f t="shared" si="5"/>
        <v>0</v>
      </c>
      <c r="P43" s="63">
        <f aca="true" t="shared" si="9" ref="P43:Q43">SUM(P36:P42)</f>
        <v>0</v>
      </c>
      <c r="Q43" s="63">
        <f t="shared" si="9"/>
        <v>0</v>
      </c>
      <c r="R43" s="63">
        <f t="shared" si="6"/>
        <v>0</v>
      </c>
      <c r="S43" s="64">
        <f t="shared" si="8"/>
        <v>0</v>
      </c>
      <c r="T43" s="12"/>
    </row>
    <row r="44" spans="1:20" ht="3" customHeight="1">
      <c r="A44" s="16"/>
      <c r="B44" s="18"/>
      <c r="C44" s="22"/>
      <c r="D44" s="23"/>
      <c r="E44" s="23"/>
      <c r="F44" s="23"/>
      <c r="G44" s="23"/>
      <c r="H44" s="196"/>
      <c r="I44" s="47"/>
      <c r="J44" s="24"/>
      <c r="K44" s="24"/>
      <c r="L44" s="24"/>
      <c r="M44" s="24"/>
      <c r="N44" s="24"/>
      <c r="O44" s="24"/>
      <c r="P44" s="24"/>
      <c r="Q44" s="24"/>
      <c r="R44" s="301"/>
      <c r="S44" s="25"/>
      <c r="T44" s="12"/>
    </row>
    <row r="45" spans="1:20" ht="13.5">
      <c r="A45" s="416" t="str">
        <f>IF('2b.  Complex Form Data Entry'!E91="","   ",'2b.  Complex Form Data Entry'!E91)</f>
        <v xml:space="preserve">   </v>
      </c>
      <c r="B45" s="417"/>
      <c r="C45" s="418"/>
      <c r="D45" s="177" t="str">
        <f>IF(A45="   ","   ",IF(A45='2b.  Complex Form Data Entry'!$G$21,'2b.  Complex Form Data Entry'!J$21,IF(A45='2b.  Complex Form Data Entry'!$G$22,'2b.  Complex Form Data Entry'!J$22,IF(A45='2b.  Complex Form Data Entry'!$G$23,'2b.  Complex Form Data Entry'!J$23,IF(A45='2b.  Complex Form Data Entry'!$G$24,'2b.  Complex Form Data Entry'!$J$24,IF(A45='2b.  Complex Form Data Entry'!$G$25,'2b.  Complex Form Data Entry'!J$25,IF(A45='2b.  Complex Form Data Entry'!$G$26,'2b.  Complex Form Data Entry'!J$26,"   ")))))))</f>
        <v xml:space="preserve">   </v>
      </c>
      <c r="E45" s="89" t="str">
        <f>IF(A45="   ","   ",IF(A45='2b.  Complex Form Data Entry'!$G$21,'2b.  Complex Form Data Entry'!K$21,IF(A45='2b.  Complex Form Data Entry'!$G$22,'2b.  Complex Form Data Entry'!K$22,IF(A45='2b.  Complex Form Data Entry'!$G$23,'2b.  Complex Form Data Entry'!K$23,IF(A45='2b.  Complex Form Data Entry'!$G$24,'2b.  Complex Form Data Entry'!$K$24,IF(A45='2b.  Complex Form Data Entry'!G$25,'2b.  Complex Form Data Entry'!K$25,IF(A45='2b.  Complex Form Data Entry'!G$26,'2b.  Complex Form Data Entry'!K$26,"   ")))))))</f>
        <v xml:space="preserve">   </v>
      </c>
      <c r="F45" s="177" t="str">
        <f>IF(A45="   ","   ",IF(A45='2b.  Complex Form Data Entry'!$G$21,'2b.  Complex Form Data Entry'!L$21,IF(A45='2b.  Complex Form Data Entry'!$G$22,'2b.  Complex Form Data Entry'!L$22,IF(A45='2b.  Complex Form Data Entry'!$G$23,'2b.  Complex Form Data Entry'!L$23,IF(A45='2b.  Complex Form Data Entry'!$G$24,'2b.  Complex Form Data Entry'!$L$24,IF(A45='2b.  Complex Form Data Entry'!G$25,'2b.  Complex Form Data Entry'!L$25,IF(A45='2b.  Complex Form Data Entry'!G$26,'2b.  Complex Form Data Entry'!L$26,"   ")))))))</f>
        <v xml:space="preserve">   </v>
      </c>
      <c r="G45" s="79" t="str">
        <f>IF('2b.  Complex Form Data Entry'!I91="","   ",'2b.  Complex Form Data Entry'!I91)</f>
        <v xml:space="preserve"> </v>
      </c>
      <c r="H45" s="198"/>
      <c r="I45" s="48"/>
      <c r="J45" s="38"/>
      <c r="K45" s="38"/>
      <c r="L45" s="38"/>
      <c r="M45" s="38"/>
      <c r="N45" s="38"/>
      <c r="O45" s="38"/>
      <c r="P45" s="38"/>
      <c r="Q45" s="38"/>
      <c r="R45" s="302"/>
      <c r="S45" s="39"/>
      <c r="T45" s="12"/>
    </row>
    <row r="46" spans="1:20" ht="13.5" customHeight="1">
      <c r="A46" s="19"/>
      <c r="B46" s="50" t="s">
        <v>21</v>
      </c>
      <c r="C46" s="20"/>
      <c r="D46" s="45"/>
      <c r="E46" s="45"/>
      <c r="F46" s="45"/>
      <c r="G46" s="45"/>
      <c r="H46" s="200" t="str">
        <f>IF('2b.  Complex Form Data Entry'!E93="","  ",'2b.  Complex Form Data Entry'!E93)</f>
        <v xml:space="preserve">  </v>
      </c>
      <c r="I46" s="81">
        <f>'2b.  Complex Form Data Entry'!N93</f>
        <v>0</v>
      </c>
      <c r="J46" s="81">
        <f>'2b.  Complex Form Data Entry'!G93</f>
        <v>0</v>
      </c>
      <c r="K46" s="81">
        <f>'2b.  Complex Form Data Entry'!H93</f>
        <v>0</v>
      </c>
      <c r="L46" s="80">
        <f aca="true" t="shared" si="10" ref="L46:L95">J46+K46</f>
        <v>0</v>
      </c>
      <c r="M46" s="81">
        <f>'2b.  Complex Form Data Entry'!I93</f>
        <v>0</v>
      </c>
      <c r="N46" s="81">
        <f>'2b.  Complex Form Data Entry'!J93</f>
        <v>0</v>
      </c>
      <c r="O46" s="80">
        <f aca="true" t="shared" si="11" ref="O46:O95">M46+N46</f>
        <v>0</v>
      </c>
      <c r="P46" s="81">
        <f>'2b.  Complex Form Data Entry'!K93</f>
        <v>0</v>
      </c>
      <c r="Q46" s="81">
        <f>'2b.  Complex Form Data Entry'!L93</f>
        <v>0</v>
      </c>
      <c r="R46" s="80">
        <f aca="true" t="shared" si="12" ref="R46:R95">P46+Q46</f>
        <v>0</v>
      </c>
      <c r="S46" s="83">
        <f>'2b.  Complex Form Data Entry'!M93</f>
        <v>0</v>
      </c>
      <c r="T46" s="12"/>
    </row>
    <row r="47" spans="1:20" ht="13.5" customHeight="1">
      <c r="A47" s="19"/>
      <c r="B47" s="50" t="s">
        <v>25</v>
      </c>
      <c r="C47" s="20"/>
      <c r="D47" s="45"/>
      <c r="E47" s="45"/>
      <c r="F47" s="45"/>
      <c r="G47" s="45"/>
      <c r="H47" s="200" t="str">
        <f>IF('2b.  Complex Form Data Entry'!E94="","  ",'2b.  Complex Form Data Entry'!E94)</f>
        <v xml:space="preserve">  </v>
      </c>
      <c r="I47" s="81">
        <f>'2b.  Complex Form Data Entry'!N94</f>
        <v>0</v>
      </c>
      <c r="J47" s="81">
        <f>'2b.  Complex Form Data Entry'!G94</f>
        <v>0</v>
      </c>
      <c r="K47" s="81">
        <f>'2b.  Complex Form Data Entry'!H94</f>
        <v>0</v>
      </c>
      <c r="L47" s="80">
        <f t="shared" si="10"/>
        <v>0</v>
      </c>
      <c r="M47" s="81">
        <f>'2b.  Complex Form Data Entry'!I94</f>
        <v>0</v>
      </c>
      <c r="N47" s="81">
        <f>'2b.  Complex Form Data Entry'!J94</f>
        <v>0</v>
      </c>
      <c r="O47" s="80">
        <f t="shared" si="11"/>
        <v>0</v>
      </c>
      <c r="P47" s="81">
        <f>'2b.  Complex Form Data Entry'!K94</f>
        <v>0</v>
      </c>
      <c r="Q47" s="81">
        <f>'2b.  Complex Form Data Entry'!L94</f>
        <v>0</v>
      </c>
      <c r="R47" s="80">
        <f t="shared" si="12"/>
        <v>0</v>
      </c>
      <c r="S47" s="83">
        <f>'2b.  Complex Form Data Entry'!M94</f>
        <v>0</v>
      </c>
      <c r="T47" s="12"/>
    </row>
    <row r="48" spans="1:20" ht="13.5" customHeight="1">
      <c r="A48" s="19"/>
      <c r="B48" s="50" t="s">
        <v>53</v>
      </c>
      <c r="C48" s="20"/>
      <c r="D48" s="45"/>
      <c r="E48" s="45"/>
      <c r="F48" s="45"/>
      <c r="G48" s="45"/>
      <c r="H48" s="200" t="str">
        <f>IF('2b.  Complex Form Data Entry'!E95="","  ",'2b.  Complex Form Data Entry'!E95)</f>
        <v xml:space="preserve">  </v>
      </c>
      <c r="I48" s="81">
        <f>'2b.  Complex Form Data Entry'!N95</f>
        <v>0</v>
      </c>
      <c r="J48" s="81">
        <f>'2b.  Complex Form Data Entry'!G95</f>
        <v>0</v>
      </c>
      <c r="K48" s="81">
        <f>'2b.  Complex Form Data Entry'!H95</f>
        <v>0</v>
      </c>
      <c r="L48" s="80">
        <f t="shared" si="10"/>
        <v>0</v>
      </c>
      <c r="M48" s="81">
        <f>'2b.  Complex Form Data Entry'!I95</f>
        <v>0</v>
      </c>
      <c r="N48" s="81">
        <f>'2b.  Complex Form Data Entry'!J95</f>
        <v>0</v>
      </c>
      <c r="O48" s="80">
        <f t="shared" si="11"/>
        <v>0</v>
      </c>
      <c r="P48" s="81">
        <f>'2b.  Complex Form Data Entry'!K95</f>
        <v>0</v>
      </c>
      <c r="Q48" s="81">
        <f>'2b.  Complex Form Data Entry'!L95</f>
        <v>0</v>
      </c>
      <c r="R48" s="80">
        <f t="shared" si="12"/>
        <v>0</v>
      </c>
      <c r="S48" s="83">
        <f>'2b.  Complex Form Data Entry'!M95</f>
        <v>0</v>
      </c>
      <c r="T48" s="12"/>
    </row>
    <row r="49" spans="1:20" ht="13.5" customHeight="1">
      <c r="A49" s="19"/>
      <c r="B49" s="405" t="s">
        <v>55</v>
      </c>
      <c r="C49" s="406"/>
      <c r="D49" s="45"/>
      <c r="E49" s="45"/>
      <c r="F49" s="45"/>
      <c r="G49" s="45"/>
      <c r="H49" s="200" t="str">
        <f>IF('2b.  Complex Form Data Entry'!E96="","  ",'2b.  Complex Form Data Entry'!E96)</f>
        <v xml:space="preserve">  </v>
      </c>
      <c r="I49" s="81">
        <f>'2b.  Complex Form Data Entry'!N96</f>
        <v>0</v>
      </c>
      <c r="J49" s="81">
        <f>'2b.  Complex Form Data Entry'!G96</f>
        <v>0</v>
      </c>
      <c r="K49" s="81">
        <f>'2b.  Complex Form Data Entry'!H96</f>
        <v>0</v>
      </c>
      <c r="L49" s="80">
        <f t="shared" si="10"/>
        <v>0</v>
      </c>
      <c r="M49" s="81">
        <f>'2b.  Complex Form Data Entry'!I96</f>
        <v>0</v>
      </c>
      <c r="N49" s="81">
        <f>'2b.  Complex Form Data Entry'!J96</f>
        <v>0</v>
      </c>
      <c r="O49" s="80">
        <f t="shared" si="11"/>
        <v>0</v>
      </c>
      <c r="P49" s="81">
        <f>'2b.  Complex Form Data Entry'!K96</f>
        <v>0</v>
      </c>
      <c r="Q49" s="81">
        <f>'2b.  Complex Form Data Entry'!L96</f>
        <v>0</v>
      </c>
      <c r="R49" s="80">
        <f t="shared" si="12"/>
        <v>0</v>
      </c>
      <c r="S49" s="83">
        <f>'2b.  Complex Form Data Entry'!M96</f>
        <v>0</v>
      </c>
      <c r="T49" s="12"/>
    </row>
    <row r="50" spans="1:20" ht="13.5" customHeight="1">
      <c r="A50" s="19"/>
      <c r="B50" s="407" t="s">
        <v>56</v>
      </c>
      <c r="C50" s="408"/>
      <c r="D50" s="45"/>
      <c r="E50" s="45"/>
      <c r="F50" s="45"/>
      <c r="G50" s="45"/>
      <c r="H50" s="200" t="str">
        <f>IF('2b.  Complex Form Data Entry'!E97="","  ",'2b.  Complex Form Data Entry'!E97)</f>
        <v xml:space="preserve">  </v>
      </c>
      <c r="I50" s="81">
        <f>'2b.  Complex Form Data Entry'!N97</f>
        <v>0</v>
      </c>
      <c r="J50" s="81">
        <f>'2b.  Complex Form Data Entry'!G97</f>
        <v>0</v>
      </c>
      <c r="K50" s="81">
        <f>'2b.  Complex Form Data Entry'!H97</f>
        <v>0</v>
      </c>
      <c r="L50" s="80">
        <f t="shared" si="10"/>
        <v>0</v>
      </c>
      <c r="M50" s="81">
        <f>'2b.  Complex Form Data Entry'!I97</f>
        <v>0</v>
      </c>
      <c r="N50" s="81">
        <f>'2b.  Complex Form Data Entry'!J97</f>
        <v>0</v>
      </c>
      <c r="O50" s="80">
        <f t="shared" si="11"/>
        <v>0</v>
      </c>
      <c r="P50" s="81">
        <f>'2b.  Complex Form Data Entry'!K97</f>
        <v>0</v>
      </c>
      <c r="Q50" s="81">
        <f>'2b.  Complex Form Data Entry'!L97</f>
        <v>0</v>
      </c>
      <c r="R50" s="80">
        <f t="shared" si="12"/>
        <v>0</v>
      </c>
      <c r="S50" s="83">
        <f>'2b.  Complex Form Data Entry'!M97</f>
        <v>0</v>
      </c>
      <c r="T50" s="12"/>
    </row>
    <row r="51" spans="1:20" ht="13.5" customHeight="1">
      <c r="A51" s="19"/>
      <c r="B51" s="405" t="s">
        <v>57</v>
      </c>
      <c r="C51" s="406"/>
      <c r="D51" s="45"/>
      <c r="E51" s="45"/>
      <c r="F51" s="45"/>
      <c r="G51" s="45"/>
      <c r="H51" s="200" t="str">
        <f>IF('2b.  Complex Form Data Entry'!E98="","  ",'2b.  Complex Form Data Entry'!E98)</f>
        <v xml:space="preserve">  </v>
      </c>
      <c r="I51" s="81">
        <f>'2b.  Complex Form Data Entry'!N98</f>
        <v>0</v>
      </c>
      <c r="J51" s="81">
        <f>'2b.  Complex Form Data Entry'!G98</f>
        <v>0</v>
      </c>
      <c r="K51" s="81">
        <f>'2b.  Complex Form Data Entry'!H98</f>
        <v>0</v>
      </c>
      <c r="L51" s="80">
        <f t="shared" si="10"/>
        <v>0</v>
      </c>
      <c r="M51" s="81">
        <f>'2b.  Complex Form Data Entry'!I98</f>
        <v>0</v>
      </c>
      <c r="N51" s="81">
        <f>'2b.  Complex Form Data Entry'!J98</f>
        <v>0</v>
      </c>
      <c r="O51" s="80">
        <f t="shared" si="11"/>
        <v>0</v>
      </c>
      <c r="P51" s="81">
        <f>'2b.  Complex Form Data Entry'!K98</f>
        <v>0</v>
      </c>
      <c r="Q51" s="81">
        <f>'2b.  Complex Form Data Entry'!L98</f>
        <v>0</v>
      </c>
      <c r="R51" s="80">
        <f t="shared" si="12"/>
        <v>0</v>
      </c>
      <c r="S51" s="83">
        <f>'2b.  Complex Form Data Entry'!M98</f>
        <v>0</v>
      </c>
      <c r="T51" s="12"/>
    </row>
    <row r="52" spans="1:20" ht="13.5" customHeight="1">
      <c r="A52" s="19"/>
      <c r="B52" s="419" t="s">
        <v>26</v>
      </c>
      <c r="C52" s="420"/>
      <c r="D52" s="45"/>
      <c r="E52" s="45"/>
      <c r="F52" s="45"/>
      <c r="G52" s="45"/>
      <c r="H52" s="200" t="str">
        <f>IF('2b.  Complex Form Data Entry'!E99="","  ",'2b.  Complex Form Data Entry'!E99)</f>
        <v xml:space="preserve">  </v>
      </c>
      <c r="I52" s="81">
        <f>'2b.  Complex Form Data Entry'!N99</f>
        <v>0</v>
      </c>
      <c r="J52" s="81">
        <f>'2b.  Complex Form Data Entry'!G99</f>
        <v>0</v>
      </c>
      <c r="K52" s="81">
        <f>'2b.  Complex Form Data Entry'!H99</f>
        <v>0</v>
      </c>
      <c r="L52" s="80">
        <f t="shared" si="10"/>
        <v>0</v>
      </c>
      <c r="M52" s="81">
        <f>'2b.  Complex Form Data Entry'!I99</f>
        <v>0</v>
      </c>
      <c r="N52" s="81">
        <f>'2b.  Complex Form Data Entry'!J99</f>
        <v>0</v>
      </c>
      <c r="O52" s="80">
        <f t="shared" si="11"/>
        <v>0</v>
      </c>
      <c r="P52" s="81">
        <f>'2b.  Complex Form Data Entry'!K99</f>
        <v>0</v>
      </c>
      <c r="Q52" s="81">
        <f>'2b.  Complex Form Data Entry'!L99</f>
        <v>0</v>
      </c>
      <c r="R52" s="80">
        <f t="shared" si="12"/>
        <v>0</v>
      </c>
      <c r="S52" s="83">
        <f>'2b.  Complex Form Data Entry'!M99</f>
        <v>0</v>
      </c>
      <c r="T52" s="12"/>
    </row>
    <row r="53" spans="1:20" ht="13.5">
      <c r="A53" s="26"/>
      <c r="B53" s="27"/>
      <c r="C53" s="28" t="s">
        <v>12</v>
      </c>
      <c r="D53" s="29"/>
      <c r="E53" s="29"/>
      <c r="F53" s="29"/>
      <c r="G53" s="29"/>
      <c r="H53" s="201"/>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2"/>
      <c r="I54" s="59"/>
      <c r="J54" s="60"/>
      <c r="K54" s="60"/>
      <c r="L54" s="80">
        <f t="shared" si="10"/>
        <v>0</v>
      </c>
      <c r="M54" s="61"/>
      <c r="N54" s="60"/>
      <c r="O54" s="80">
        <f t="shared" si="11"/>
        <v>0</v>
      </c>
      <c r="P54" s="60"/>
      <c r="Q54" s="60"/>
      <c r="R54" s="80">
        <f t="shared" si="12"/>
        <v>0</v>
      </c>
      <c r="S54" s="62"/>
      <c r="T54" s="12"/>
    </row>
    <row r="55" spans="1:20" ht="13.5">
      <c r="A55" s="416" t="str">
        <f>IF('2b.  Complex Form Data Entry'!E102="","   ",'2b.  Complex Form Data Entry'!E102)</f>
        <v xml:space="preserve">   </v>
      </c>
      <c r="B55" s="417"/>
      <c r="C55" s="418"/>
      <c r="D55" s="177" t="str">
        <f>IF(A55="   ","   ",IF(A55='2b.  Complex Form Data Entry'!$G$21,'2b.  Complex Form Data Entry'!J$21,IF(A55='2b.  Complex Form Data Entry'!$G$22,'2b.  Complex Form Data Entry'!J$22,IF(A55='2b.  Complex Form Data Entry'!$G$23,'2b.  Complex Form Data Entry'!J$23,IF(A55='2b.  Complex Form Data Entry'!$G$24,'2b.  Complex Form Data Entry'!$J$24,IF(A55='2b.  Complex Form Data Entry'!$G$25,'2b.  Complex Form Data Entry'!J$25,IF(A55='2b.  Complex Form Data Entry'!$G$26,'2b.  Complex Form Data Entry'!J$26,"   ")))))))</f>
        <v xml:space="preserve">   </v>
      </c>
      <c r="E55" s="89" t="str">
        <f>IF(A55="   ","   ",IF(A55='2b.  Complex Form Data Entry'!$G$21,'2b.  Complex Form Data Entry'!K$21,IF(A55='2b.  Complex Form Data Entry'!$G$22,'2b.  Complex Form Data Entry'!K$22,IF(A55='2b.  Complex Form Data Entry'!$G$23,'2b.  Complex Form Data Entry'!K$23,IF(A55='2b.  Complex Form Data Entry'!$G$24,'2b.  Complex Form Data Entry'!$K$24,IF(A55='2b.  Complex Form Data Entry'!G$25,'2b.  Complex Form Data Entry'!K$25,IF(A55='2b.  Complex Form Data Entry'!G$26,'2b.  Complex Form Data Entry'!K$26,"   ")))))))</f>
        <v xml:space="preserve">   </v>
      </c>
      <c r="F55" s="177" t="str">
        <f>IF(A55="   ","   ",IF(A55='2b.  Complex Form Data Entry'!$G$21,'2b.  Complex Form Data Entry'!L$21,IF(A55='2b.  Complex Form Data Entry'!$G$22,'2b.  Complex Form Data Entry'!L$22,IF(A55='2b.  Complex Form Data Entry'!$G$23,'2b.  Complex Form Data Entry'!L$23,IF(A55='2b.  Complex Form Data Entry'!$G$24,'2b.  Complex Form Data Entry'!$L$24,IF(A55='2b.  Complex Form Data Entry'!$G$25,'2b.  Complex Form Data Entry'!$L$25,IF(A55='2b.  Complex Form Data Entry'!$G$26,'2b.  Complex Form Data Entry'!$L$26,"   ")))))))</f>
        <v xml:space="preserve">   </v>
      </c>
      <c r="G55" s="79" t="str">
        <f>IF('2b.  Complex Form Data Entry'!I102="","   ",'2b.  Complex Form Data Entry'!I102)</f>
        <v xml:space="preserve"> </v>
      </c>
      <c r="H55" s="198"/>
      <c r="I55" s="48"/>
      <c r="J55" s="38"/>
      <c r="K55" s="38"/>
      <c r="L55" s="80">
        <f t="shared" si="10"/>
        <v>0</v>
      </c>
      <c r="M55" s="38"/>
      <c r="N55" s="38"/>
      <c r="O55" s="80">
        <f t="shared" si="11"/>
        <v>0</v>
      </c>
      <c r="P55" s="38"/>
      <c r="Q55" s="38"/>
      <c r="R55" s="80">
        <f t="shared" si="12"/>
        <v>0</v>
      </c>
      <c r="S55" s="39"/>
      <c r="T55" s="12"/>
    </row>
    <row r="56" spans="1:20" ht="13.5" customHeight="1">
      <c r="A56" s="19"/>
      <c r="B56" s="50" t="s">
        <v>21</v>
      </c>
      <c r="C56" s="20"/>
      <c r="D56" s="45"/>
      <c r="E56" s="45"/>
      <c r="F56" s="45"/>
      <c r="G56" s="45"/>
      <c r="H56" s="200" t="str">
        <f>IF('2b.  Complex Form Data Entry'!E104="","  ",'2b.  Complex Form Data Entry'!E104)</f>
        <v xml:space="preserve">  </v>
      </c>
      <c r="I56" s="81">
        <f>'2b.  Complex Form Data Entry'!N104</f>
        <v>0</v>
      </c>
      <c r="J56" s="81">
        <f>'2b.  Complex Form Data Entry'!G104</f>
        <v>0</v>
      </c>
      <c r="K56" s="81">
        <f>'2b.  Complex Form Data Entry'!H104</f>
        <v>0</v>
      </c>
      <c r="L56" s="80">
        <f t="shared" si="10"/>
        <v>0</v>
      </c>
      <c r="M56" s="81">
        <f>'2b.  Complex Form Data Entry'!I104</f>
        <v>0</v>
      </c>
      <c r="N56" s="81">
        <f>'2b.  Complex Form Data Entry'!J104</f>
        <v>0</v>
      </c>
      <c r="O56" s="80">
        <f t="shared" si="11"/>
        <v>0</v>
      </c>
      <c r="P56" s="81">
        <f>'2b.  Complex Form Data Entry'!K104</f>
        <v>0</v>
      </c>
      <c r="Q56" s="81">
        <f>'2b.  Complex Form Data Entry'!L104</f>
        <v>0</v>
      </c>
      <c r="R56" s="80">
        <f t="shared" si="12"/>
        <v>0</v>
      </c>
      <c r="S56" s="83">
        <f>'2b.  Complex Form Data Entry'!M104</f>
        <v>0</v>
      </c>
      <c r="T56" s="12"/>
    </row>
    <row r="57" spans="1:20" ht="13.5" customHeight="1">
      <c r="A57" s="19"/>
      <c r="B57" s="50" t="s">
        <v>25</v>
      </c>
      <c r="C57" s="20"/>
      <c r="D57" s="45"/>
      <c r="E57" s="45"/>
      <c r="F57" s="45"/>
      <c r="G57" s="45"/>
      <c r="H57" s="200" t="str">
        <f>IF('2b.  Complex Form Data Entry'!E105="","  ",'2b.  Complex Form Data Entry'!E105)</f>
        <v xml:space="preserve">  </v>
      </c>
      <c r="I57" s="81">
        <f>'2b.  Complex Form Data Entry'!N105</f>
        <v>0</v>
      </c>
      <c r="J57" s="81">
        <f>'2b.  Complex Form Data Entry'!G105</f>
        <v>0</v>
      </c>
      <c r="K57" s="81">
        <f>'2b.  Complex Form Data Entry'!H105</f>
        <v>0</v>
      </c>
      <c r="L57" s="80">
        <f t="shared" si="10"/>
        <v>0</v>
      </c>
      <c r="M57" s="81">
        <f>'2b.  Complex Form Data Entry'!I105</f>
        <v>0</v>
      </c>
      <c r="N57" s="81">
        <f>'2b.  Complex Form Data Entry'!J105</f>
        <v>0</v>
      </c>
      <c r="O57" s="80">
        <f t="shared" si="11"/>
        <v>0</v>
      </c>
      <c r="P57" s="81">
        <f>'2b.  Complex Form Data Entry'!K105</f>
        <v>0</v>
      </c>
      <c r="Q57" s="81">
        <f>'2b.  Complex Form Data Entry'!L105</f>
        <v>0</v>
      </c>
      <c r="R57" s="80">
        <f t="shared" si="12"/>
        <v>0</v>
      </c>
      <c r="S57" s="83">
        <f>'2b.  Complex Form Data Entry'!M105</f>
        <v>0</v>
      </c>
      <c r="T57" s="12"/>
    </row>
    <row r="58" spans="1:20" ht="13.5" customHeight="1">
      <c r="A58" s="19"/>
      <c r="B58" s="50" t="s">
        <v>53</v>
      </c>
      <c r="C58" s="20"/>
      <c r="D58" s="45"/>
      <c r="E58" s="45"/>
      <c r="F58" s="45"/>
      <c r="G58" s="45"/>
      <c r="H58" s="200" t="str">
        <f>IF('2b.  Complex Form Data Entry'!E106="","  ",'2b.  Complex Form Data Entry'!E106)</f>
        <v xml:space="preserve">  </v>
      </c>
      <c r="I58" s="81">
        <f>'2b.  Complex Form Data Entry'!N106</f>
        <v>0</v>
      </c>
      <c r="J58" s="81">
        <f>'2b.  Complex Form Data Entry'!G106</f>
        <v>0</v>
      </c>
      <c r="K58" s="81">
        <f>'2b.  Complex Form Data Entry'!H106</f>
        <v>0</v>
      </c>
      <c r="L58" s="80">
        <f t="shared" si="10"/>
        <v>0</v>
      </c>
      <c r="M58" s="81">
        <f>'2b.  Complex Form Data Entry'!I106</f>
        <v>0</v>
      </c>
      <c r="N58" s="81">
        <f>'2b.  Complex Form Data Entry'!J106</f>
        <v>0</v>
      </c>
      <c r="O58" s="80">
        <f t="shared" si="11"/>
        <v>0</v>
      </c>
      <c r="P58" s="81">
        <f>'2b.  Complex Form Data Entry'!K106</f>
        <v>0</v>
      </c>
      <c r="Q58" s="81">
        <f>'2b.  Complex Form Data Entry'!L106</f>
        <v>0</v>
      </c>
      <c r="R58" s="80">
        <f t="shared" si="12"/>
        <v>0</v>
      </c>
      <c r="S58" s="83">
        <f>'2b.  Complex Form Data Entry'!M106</f>
        <v>0</v>
      </c>
      <c r="T58" s="12"/>
    </row>
    <row r="59" spans="1:20" ht="13.5" customHeight="1">
      <c r="A59" s="19"/>
      <c r="B59" s="405" t="s">
        <v>55</v>
      </c>
      <c r="C59" s="406"/>
      <c r="D59" s="45"/>
      <c r="E59" s="45"/>
      <c r="F59" s="45"/>
      <c r="G59" s="45"/>
      <c r="H59" s="200" t="str">
        <f>IF('2b.  Complex Form Data Entry'!E107="","  ",'2b.  Complex Form Data Entry'!E107)</f>
        <v xml:space="preserve">  </v>
      </c>
      <c r="I59" s="81">
        <f>'2b.  Complex Form Data Entry'!N107</f>
        <v>0</v>
      </c>
      <c r="J59" s="81">
        <f>'2b.  Complex Form Data Entry'!G107</f>
        <v>0</v>
      </c>
      <c r="K59" s="81">
        <f>'2b.  Complex Form Data Entry'!H107</f>
        <v>0</v>
      </c>
      <c r="L59" s="80">
        <f t="shared" si="10"/>
        <v>0</v>
      </c>
      <c r="M59" s="81">
        <f>'2b.  Complex Form Data Entry'!I107</f>
        <v>0</v>
      </c>
      <c r="N59" s="81">
        <f>'2b.  Complex Form Data Entry'!J107</f>
        <v>0</v>
      </c>
      <c r="O59" s="80">
        <f t="shared" si="11"/>
        <v>0</v>
      </c>
      <c r="P59" s="81">
        <f>'2b.  Complex Form Data Entry'!K107</f>
        <v>0</v>
      </c>
      <c r="Q59" s="81">
        <f>'2b.  Complex Form Data Entry'!L107</f>
        <v>0</v>
      </c>
      <c r="R59" s="80">
        <f t="shared" si="12"/>
        <v>0</v>
      </c>
      <c r="S59" s="83">
        <f>'2b.  Complex Form Data Entry'!M107</f>
        <v>0</v>
      </c>
      <c r="T59" s="12"/>
    </row>
    <row r="60" spans="1:20" ht="13.5" customHeight="1">
      <c r="A60" s="19"/>
      <c r="B60" s="407" t="s">
        <v>56</v>
      </c>
      <c r="C60" s="408"/>
      <c r="D60" s="45"/>
      <c r="E60" s="45"/>
      <c r="F60" s="45"/>
      <c r="G60" s="45"/>
      <c r="H60" s="200" t="str">
        <f>IF('2b.  Complex Form Data Entry'!E108="","  ",'2b.  Complex Form Data Entry'!E108)</f>
        <v xml:space="preserve">  </v>
      </c>
      <c r="I60" s="81">
        <f>'2b.  Complex Form Data Entry'!N108</f>
        <v>0</v>
      </c>
      <c r="J60" s="81">
        <f>'2b.  Complex Form Data Entry'!G108</f>
        <v>0</v>
      </c>
      <c r="K60" s="81">
        <f>'2b.  Complex Form Data Entry'!H108</f>
        <v>0</v>
      </c>
      <c r="L60" s="80">
        <f t="shared" si="10"/>
        <v>0</v>
      </c>
      <c r="M60" s="81">
        <f>'2b.  Complex Form Data Entry'!I108</f>
        <v>0</v>
      </c>
      <c r="N60" s="81">
        <f>'2b.  Complex Form Data Entry'!J108</f>
        <v>0</v>
      </c>
      <c r="O60" s="80">
        <f t="shared" si="11"/>
        <v>0</v>
      </c>
      <c r="P60" s="81">
        <f>'2b.  Complex Form Data Entry'!K108</f>
        <v>0</v>
      </c>
      <c r="Q60" s="81">
        <f>'2b.  Complex Form Data Entry'!L108</f>
        <v>0</v>
      </c>
      <c r="R60" s="80">
        <f t="shared" si="12"/>
        <v>0</v>
      </c>
      <c r="S60" s="83">
        <f>'2b.  Complex Form Data Entry'!M108</f>
        <v>0</v>
      </c>
      <c r="T60" s="12"/>
    </row>
    <row r="61" spans="1:20" ht="13.5" customHeight="1">
      <c r="A61" s="19"/>
      <c r="B61" s="405" t="s">
        <v>57</v>
      </c>
      <c r="C61" s="406"/>
      <c r="D61" s="45"/>
      <c r="E61" s="45"/>
      <c r="F61" s="45"/>
      <c r="G61" s="45"/>
      <c r="H61" s="200" t="str">
        <f>IF('2b.  Complex Form Data Entry'!E109="","  ",'2b.  Complex Form Data Entry'!E109)</f>
        <v xml:space="preserve">  </v>
      </c>
      <c r="I61" s="81">
        <f>'2b.  Complex Form Data Entry'!N109</f>
        <v>0</v>
      </c>
      <c r="J61" s="81">
        <f>'2b.  Complex Form Data Entry'!G109</f>
        <v>0</v>
      </c>
      <c r="K61" s="81">
        <f>'2b.  Complex Form Data Entry'!H109</f>
        <v>0</v>
      </c>
      <c r="L61" s="80">
        <f t="shared" si="10"/>
        <v>0</v>
      </c>
      <c r="M61" s="81">
        <f>'2b.  Complex Form Data Entry'!I109</f>
        <v>0</v>
      </c>
      <c r="N61" s="81">
        <f>'2b.  Complex Form Data Entry'!J109</f>
        <v>0</v>
      </c>
      <c r="O61" s="80">
        <f t="shared" si="11"/>
        <v>0</v>
      </c>
      <c r="P61" s="81">
        <f>'2b.  Complex Form Data Entry'!K109</f>
        <v>0</v>
      </c>
      <c r="Q61" s="81">
        <f>'2b.  Complex Form Data Entry'!L109</f>
        <v>0</v>
      </c>
      <c r="R61" s="80">
        <f t="shared" si="12"/>
        <v>0</v>
      </c>
      <c r="S61" s="83">
        <f>'2b.  Complex Form Data Entry'!M109</f>
        <v>0</v>
      </c>
      <c r="T61" s="12"/>
    </row>
    <row r="62" spans="1:20" ht="13.5" customHeight="1">
      <c r="A62" s="19"/>
      <c r="B62" s="419" t="s">
        <v>26</v>
      </c>
      <c r="C62" s="420"/>
      <c r="D62" s="45"/>
      <c r="E62" s="45"/>
      <c r="F62" s="45"/>
      <c r="G62" s="45"/>
      <c r="H62" s="200" t="str">
        <f>IF('2b.  Complex Form Data Entry'!E110="","  ",'2b.  Complex Form Data Entry'!E110)</f>
        <v xml:space="preserve">  </v>
      </c>
      <c r="I62" s="81">
        <f>'2b.  Complex Form Data Entry'!N110</f>
        <v>0</v>
      </c>
      <c r="J62" s="81">
        <f>'2b.  Complex Form Data Entry'!G110</f>
        <v>0</v>
      </c>
      <c r="K62" s="81">
        <f>'2b.  Complex Form Data Entry'!H110</f>
        <v>0</v>
      </c>
      <c r="L62" s="80">
        <f t="shared" si="10"/>
        <v>0</v>
      </c>
      <c r="M62" s="81">
        <f>'2b.  Complex Form Data Entry'!I110</f>
        <v>0</v>
      </c>
      <c r="N62" s="81">
        <f>'2b.  Complex Form Data Entry'!J110</f>
        <v>0</v>
      </c>
      <c r="O62" s="80">
        <f t="shared" si="11"/>
        <v>0</v>
      </c>
      <c r="P62" s="81">
        <f>'2b.  Complex Form Data Entry'!K110</f>
        <v>0</v>
      </c>
      <c r="Q62" s="81">
        <f>'2b.  Complex Form Data Entry'!L110</f>
        <v>0</v>
      </c>
      <c r="R62" s="80">
        <f t="shared" si="12"/>
        <v>0</v>
      </c>
      <c r="S62" s="83">
        <f>'2b.  Complex Form Data Entry'!M110</f>
        <v>0</v>
      </c>
      <c r="T62" s="12"/>
    </row>
    <row r="63" spans="1:20" ht="13.5">
      <c r="A63" s="26"/>
      <c r="B63" s="27"/>
      <c r="C63" s="28" t="s">
        <v>12</v>
      </c>
      <c r="D63" s="29"/>
      <c r="E63" s="29"/>
      <c r="F63" s="29"/>
      <c r="G63" s="29"/>
      <c r="H63" s="201"/>
      <c r="I63" s="63">
        <f aca="true" t="shared" si="15" ref="I63:S63">SUM(I56:I62)</f>
        <v>0</v>
      </c>
      <c r="J63" s="63">
        <f t="shared" si="15"/>
        <v>0</v>
      </c>
      <c r="K63" s="63">
        <f t="shared" si="15"/>
        <v>0</v>
      </c>
      <c r="L63" s="63">
        <f t="shared" si="10"/>
        <v>0</v>
      </c>
      <c r="M63" s="63">
        <f t="shared" si="15"/>
        <v>0</v>
      </c>
      <c r="N63" s="63">
        <f t="shared" si="15"/>
        <v>0</v>
      </c>
      <c r="O63" s="63">
        <f t="shared" si="11"/>
        <v>0</v>
      </c>
      <c r="P63" s="63">
        <f aca="true" t="shared" si="16" ref="P63:Q63">SUM(P56:P62)</f>
        <v>0</v>
      </c>
      <c r="Q63" s="63">
        <f t="shared" si="16"/>
        <v>0</v>
      </c>
      <c r="R63" s="63">
        <f t="shared" si="12"/>
        <v>0</v>
      </c>
      <c r="S63" s="64">
        <f t="shared" si="15"/>
        <v>0</v>
      </c>
      <c r="T63" s="12"/>
    </row>
    <row r="64" spans="1:20" ht="3" customHeight="1">
      <c r="A64" s="57"/>
      <c r="B64" s="58"/>
      <c r="C64" s="2"/>
      <c r="D64" s="23"/>
      <c r="E64" s="23"/>
      <c r="F64" s="23"/>
      <c r="G64" s="23"/>
      <c r="H64" s="202"/>
      <c r="I64" s="59"/>
      <c r="J64" s="60"/>
      <c r="K64" s="60"/>
      <c r="L64" s="80">
        <f t="shared" si="10"/>
        <v>0</v>
      </c>
      <c r="M64" s="61"/>
      <c r="N64" s="60"/>
      <c r="O64" s="80">
        <f t="shared" si="11"/>
        <v>0</v>
      </c>
      <c r="P64" s="60"/>
      <c r="Q64" s="60"/>
      <c r="R64" s="80">
        <f t="shared" si="12"/>
        <v>0</v>
      </c>
      <c r="S64" s="62"/>
      <c r="T64" s="12"/>
    </row>
    <row r="65" spans="1:20" ht="13.5">
      <c r="A65" s="416" t="str">
        <f>IF('2b.  Complex Form Data Entry'!E113="","   ",'2b.  Complex Form Data Entry'!E113)</f>
        <v xml:space="preserve">   </v>
      </c>
      <c r="B65" s="417"/>
      <c r="C65" s="418"/>
      <c r="D65" s="177" t="str">
        <f>IF(A65="   ","   ",IF(A65='2b.  Complex Form Data Entry'!$G$21,'2b.  Complex Form Data Entry'!J$21,IF(A65='2b.  Complex Form Data Entry'!$G$22,'2b.  Complex Form Data Entry'!J$22,IF(A65='2b.  Complex Form Data Entry'!$G$23,'2b.  Complex Form Data Entry'!J$23,IF(A65='2b.  Complex Form Data Entry'!$G$24,'2b.  Complex Form Data Entry'!$J$24,IF(A65='2b.  Complex Form Data Entry'!$G$25,'2b.  Complex Form Data Entry'!J$25,IF(A65='2b.  Complex Form Data Entry'!$G$26,'2b.  Complex Form Data Entry'!J$26,"   ")))))))</f>
        <v xml:space="preserve">   </v>
      </c>
      <c r="E65" s="89" t="str">
        <f>IF(A65="   ","   ",IF(A65='2b.  Complex Form Data Entry'!$G$21,'2b.  Complex Form Data Entry'!K$21,IF(A65='2b.  Complex Form Data Entry'!$G$22,'2b.  Complex Form Data Entry'!K$22,IF(A65='2b.  Complex Form Data Entry'!$G$23,'2b.  Complex Form Data Entry'!K$23,IF(A65='2b.  Complex Form Data Entry'!$G$24,'2b.  Complex Form Data Entry'!$K$24,IF(A65='2b.  Complex Form Data Entry'!G$25,'2b.  Complex Form Data Entry'!K$25,IF(A65='2b.  Complex Form Data Entry'!G$26,'2b.  Complex Form Data Entry'!K$26,"   ")))))))</f>
        <v xml:space="preserve">   </v>
      </c>
      <c r="F65" s="177" t="str">
        <f>IF(A65="   ","   ",IF(A65='2b.  Complex Form Data Entry'!$G$21,'2b.  Complex Form Data Entry'!L$21,IF(A65='2b.  Complex Form Data Entry'!$G$22,'2b.  Complex Form Data Entry'!L$22,IF(A65='2b.  Complex Form Data Entry'!$G$23,'2b.  Complex Form Data Entry'!L$23,IF(A65='2b.  Complex Form Data Entry'!$G$24,'2b.  Complex Form Data Entry'!$L$24,IF(A65='2b.  Complex Form Data Entry'!$G$25,'2b.  Complex Form Data Entry'!$L$25,IF(A65='2b.  Complex Form Data Entry'!$G$26,'2b.  Complex Form Data Entry'!$L$26,"   ")))))))</f>
        <v xml:space="preserve">   </v>
      </c>
      <c r="G65" s="79" t="str">
        <f>IF('2b.  Complex Form Data Entry'!I113="","   ",'2b.  Complex Form Data Entry'!I113)</f>
        <v xml:space="preserve"> </v>
      </c>
      <c r="H65" s="198"/>
      <c r="I65" s="48"/>
      <c r="J65" s="38"/>
      <c r="K65" s="38"/>
      <c r="L65" s="80">
        <f t="shared" si="10"/>
        <v>0</v>
      </c>
      <c r="M65" s="38"/>
      <c r="N65" s="38"/>
      <c r="O65" s="80">
        <f t="shared" si="11"/>
        <v>0</v>
      </c>
      <c r="P65" s="38"/>
      <c r="Q65" s="38"/>
      <c r="R65" s="80">
        <f t="shared" si="12"/>
        <v>0</v>
      </c>
      <c r="S65" s="39"/>
      <c r="T65" s="12"/>
    </row>
    <row r="66" spans="1:20" ht="13.5" customHeight="1">
      <c r="A66" s="19"/>
      <c r="B66" s="50" t="s">
        <v>21</v>
      </c>
      <c r="C66" s="20"/>
      <c r="D66" s="45"/>
      <c r="E66" s="45"/>
      <c r="F66" s="45"/>
      <c r="G66" s="45"/>
      <c r="H66" s="200" t="str">
        <f>IF('2b.  Complex Form Data Entry'!E115="","  ",'2b.  Complex Form Data Entry'!E115)</f>
        <v xml:space="preserve">  </v>
      </c>
      <c r="I66" s="81">
        <f>'2b.  Complex Form Data Entry'!N115</f>
        <v>0</v>
      </c>
      <c r="J66" s="81">
        <f>'2b.  Complex Form Data Entry'!G115</f>
        <v>0</v>
      </c>
      <c r="K66" s="81">
        <f>'2b.  Complex Form Data Entry'!H115</f>
        <v>0</v>
      </c>
      <c r="L66" s="80">
        <f t="shared" si="10"/>
        <v>0</v>
      </c>
      <c r="M66" s="81">
        <f>'2b.  Complex Form Data Entry'!I115</f>
        <v>0</v>
      </c>
      <c r="N66" s="81">
        <f>'2b.  Complex Form Data Entry'!J115</f>
        <v>0</v>
      </c>
      <c r="O66" s="80">
        <f t="shared" si="11"/>
        <v>0</v>
      </c>
      <c r="P66" s="81">
        <f>'2b.  Complex Form Data Entry'!K115</f>
        <v>0</v>
      </c>
      <c r="Q66" s="81">
        <f>'2b.  Complex Form Data Entry'!L115</f>
        <v>0</v>
      </c>
      <c r="R66" s="80">
        <f t="shared" si="12"/>
        <v>0</v>
      </c>
      <c r="S66" s="83">
        <f>'2b.  Complex Form Data Entry'!M115</f>
        <v>0</v>
      </c>
      <c r="T66" s="12"/>
    </row>
    <row r="67" spans="1:20" ht="13.5" customHeight="1">
      <c r="A67" s="19"/>
      <c r="B67" s="50" t="s">
        <v>25</v>
      </c>
      <c r="C67" s="20"/>
      <c r="D67" s="45"/>
      <c r="E67" s="45"/>
      <c r="F67" s="45"/>
      <c r="G67" s="45"/>
      <c r="H67" s="200" t="str">
        <f>IF('2b.  Complex Form Data Entry'!E116="","  ",'2b.  Complex Form Data Entry'!E116)</f>
        <v xml:space="preserve">  </v>
      </c>
      <c r="I67" s="81">
        <f>'2b.  Complex Form Data Entry'!N116</f>
        <v>0</v>
      </c>
      <c r="J67" s="81">
        <f>'2b.  Complex Form Data Entry'!G116</f>
        <v>0</v>
      </c>
      <c r="K67" s="81">
        <f>'2b.  Complex Form Data Entry'!H116</f>
        <v>0</v>
      </c>
      <c r="L67" s="80">
        <f t="shared" si="10"/>
        <v>0</v>
      </c>
      <c r="M67" s="81">
        <f>'2b.  Complex Form Data Entry'!I116</f>
        <v>0</v>
      </c>
      <c r="N67" s="81">
        <f>'2b.  Complex Form Data Entry'!J116</f>
        <v>0</v>
      </c>
      <c r="O67" s="80">
        <f t="shared" si="11"/>
        <v>0</v>
      </c>
      <c r="P67" s="81">
        <f>'2b.  Complex Form Data Entry'!K116</f>
        <v>0</v>
      </c>
      <c r="Q67" s="81">
        <f>'2b.  Complex Form Data Entry'!L116</f>
        <v>0</v>
      </c>
      <c r="R67" s="80">
        <f t="shared" si="12"/>
        <v>0</v>
      </c>
      <c r="S67" s="83">
        <f>'2b.  Complex Form Data Entry'!M116</f>
        <v>0</v>
      </c>
      <c r="T67" s="12"/>
    </row>
    <row r="68" spans="1:20" ht="13.5" customHeight="1">
      <c r="A68" s="19"/>
      <c r="B68" s="50" t="s">
        <v>53</v>
      </c>
      <c r="C68" s="20"/>
      <c r="D68" s="45"/>
      <c r="E68" s="45"/>
      <c r="F68" s="45"/>
      <c r="G68" s="45"/>
      <c r="H68" s="200" t="str">
        <f>IF('2b.  Complex Form Data Entry'!E117="","  ",'2b.  Complex Form Data Entry'!E117)</f>
        <v xml:space="preserve">  </v>
      </c>
      <c r="I68" s="81">
        <f>'2b.  Complex Form Data Entry'!N117</f>
        <v>0</v>
      </c>
      <c r="J68" s="81">
        <f>'2b.  Complex Form Data Entry'!G117</f>
        <v>0</v>
      </c>
      <c r="K68" s="81">
        <f>'2b.  Complex Form Data Entry'!H117</f>
        <v>0</v>
      </c>
      <c r="L68" s="80">
        <f t="shared" si="10"/>
        <v>0</v>
      </c>
      <c r="M68" s="81">
        <f>'2b.  Complex Form Data Entry'!I117</f>
        <v>0</v>
      </c>
      <c r="N68" s="81">
        <f>'2b.  Complex Form Data Entry'!J117</f>
        <v>0</v>
      </c>
      <c r="O68" s="80">
        <f t="shared" si="11"/>
        <v>0</v>
      </c>
      <c r="P68" s="81">
        <f>'2b.  Complex Form Data Entry'!K117</f>
        <v>0</v>
      </c>
      <c r="Q68" s="81">
        <f>'2b.  Complex Form Data Entry'!L117</f>
        <v>0</v>
      </c>
      <c r="R68" s="80">
        <f t="shared" si="12"/>
        <v>0</v>
      </c>
      <c r="S68" s="83">
        <f>'2b.  Complex Form Data Entry'!M117</f>
        <v>0</v>
      </c>
      <c r="T68" s="12"/>
    </row>
    <row r="69" spans="1:20" ht="13.5" customHeight="1">
      <c r="A69" s="19"/>
      <c r="B69" s="405" t="s">
        <v>55</v>
      </c>
      <c r="C69" s="406"/>
      <c r="D69" s="45"/>
      <c r="E69" s="45"/>
      <c r="F69" s="45"/>
      <c r="G69" s="45"/>
      <c r="H69" s="200" t="str">
        <f>IF('2b.  Complex Form Data Entry'!E118="","  ",'2b.  Complex Form Data Entry'!E118)</f>
        <v xml:space="preserve">  </v>
      </c>
      <c r="I69" s="81">
        <f>'2b.  Complex Form Data Entry'!N118</f>
        <v>0</v>
      </c>
      <c r="J69" s="81">
        <f>'2b.  Complex Form Data Entry'!G118</f>
        <v>0</v>
      </c>
      <c r="K69" s="81">
        <f>'2b.  Complex Form Data Entry'!H118</f>
        <v>0</v>
      </c>
      <c r="L69" s="80">
        <f t="shared" si="10"/>
        <v>0</v>
      </c>
      <c r="M69" s="81">
        <f>'2b.  Complex Form Data Entry'!I118</f>
        <v>0</v>
      </c>
      <c r="N69" s="81">
        <f>'2b.  Complex Form Data Entry'!J118</f>
        <v>0</v>
      </c>
      <c r="O69" s="80">
        <f t="shared" si="11"/>
        <v>0</v>
      </c>
      <c r="P69" s="81">
        <f>'2b.  Complex Form Data Entry'!K118</f>
        <v>0</v>
      </c>
      <c r="Q69" s="81">
        <f>'2b.  Complex Form Data Entry'!L118</f>
        <v>0</v>
      </c>
      <c r="R69" s="80">
        <f t="shared" si="12"/>
        <v>0</v>
      </c>
      <c r="S69" s="83">
        <f>'2b.  Complex Form Data Entry'!M118</f>
        <v>0</v>
      </c>
      <c r="T69" s="12"/>
    </row>
    <row r="70" spans="1:20" ht="13.5" customHeight="1">
      <c r="A70" s="19"/>
      <c r="B70" s="407" t="s">
        <v>56</v>
      </c>
      <c r="C70" s="408"/>
      <c r="D70" s="45"/>
      <c r="E70" s="45"/>
      <c r="F70" s="45"/>
      <c r="G70" s="45"/>
      <c r="H70" s="200" t="str">
        <f>IF('2b.  Complex Form Data Entry'!E119="","  ",'2b.  Complex Form Data Entry'!E119)</f>
        <v xml:space="preserve">  </v>
      </c>
      <c r="I70" s="81">
        <f>'2b.  Complex Form Data Entry'!N119</f>
        <v>0</v>
      </c>
      <c r="J70" s="81">
        <f>'2b.  Complex Form Data Entry'!G119</f>
        <v>0</v>
      </c>
      <c r="K70" s="81">
        <f>'2b.  Complex Form Data Entry'!H119</f>
        <v>0</v>
      </c>
      <c r="L70" s="80">
        <f t="shared" si="10"/>
        <v>0</v>
      </c>
      <c r="M70" s="81">
        <f>'2b.  Complex Form Data Entry'!I119</f>
        <v>0</v>
      </c>
      <c r="N70" s="81">
        <f>'2b.  Complex Form Data Entry'!J119</f>
        <v>0</v>
      </c>
      <c r="O70" s="80">
        <f t="shared" si="11"/>
        <v>0</v>
      </c>
      <c r="P70" s="81">
        <f>'2b.  Complex Form Data Entry'!K119</f>
        <v>0</v>
      </c>
      <c r="Q70" s="81">
        <f>'2b.  Complex Form Data Entry'!L119</f>
        <v>0</v>
      </c>
      <c r="R70" s="80">
        <f t="shared" si="12"/>
        <v>0</v>
      </c>
      <c r="S70" s="83">
        <f>'2b.  Complex Form Data Entry'!M119</f>
        <v>0</v>
      </c>
      <c r="T70" s="12"/>
    </row>
    <row r="71" spans="1:20" ht="13.5" customHeight="1">
      <c r="A71" s="19"/>
      <c r="B71" s="405" t="s">
        <v>57</v>
      </c>
      <c r="C71" s="406"/>
      <c r="D71" s="45"/>
      <c r="E71" s="45"/>
      <c r="F71" s="45"/>
      <c r="G71" s="45"/>
      <c r="H71" s="200" t="str">
        <f>IF('2b.  Complex Form Data Entry'!E120="","  ",'2b.  Complex Form Data Entry'!E120)</f>
        <v xml:space="preserve">  </v>
      </c>
      <c r="I71" s="81">
        <f>'2b.  Complex Form Data Entry'!N120</f>
        <v>0</v>
      </c>
      <c r="J71" s="81">
        <f>'2b.  Complex Form Data Entry'!G120</f>
        <v>0</v>
      </c>
      <c r="K71" s="81">
        <f>'2b.  Complex Form Data Entry'!H120</f>
        <v>0</v>
      </c>
      <c r="L71" s="80">
        <f t="shared" si="10"/>
        <v>0</v>
      </c>
      <c r="M71" s="81">
        <f>'2b.  Complex Form Data Entry'!I120</f>
        <v>0</v>
      </c>
      <c r="N71" s="81">
        <f>'2b.  Complex Form Data Entry'!J120</f>
        <v>0</v>
      </c>
      <c r="O71" s="80">
        <f t="shared" si="11"/>
        <v>0</v>
      </c>
      <c r="P71" s="81">
        <f>'2b.  Complex Form Data Entry'!K120</f>
        <v>0</v>
      </c>
      <c r="Q71" s="81">
        <f>'2b.  Complex Form Data Entry'!L120</f>
        <v>0</v>
      </c>
      <c r="R71" s="80">
        <f t="shared" si="12"/>
        <v>0</v>
      </c>
      <c r="S71" s="83">
        <f>'2b.  Complex Form Data Entry'!M120</f>
        <v>0</v>
      </c>
      <c r="T71" s="12"/>
    </row>
    <row r="72" spans="1:20" ht="13.5" customHeight="1">
      <c r="A72" s="19"/>
      <c r="B72" s="419" t="s">
        <v>26</v>
      </c>
      <c r="C72" s="420"/>
      <c r="D72" s="45"/>
      <c r="E72" s="45"/>
      <c r="F72" s="45"/>
      <c r="G72" s="45"/>
      <c r="H72" s="200" t="str">
        <f>IF('2b.  Complex Form Data Entry'!E121="","  ",'2b.  Complex Form Data Entry'!E121)</f>
        <v xml:space="preserve">  </v>
      </c>
      <c r="I72" s="81">
        <f>'2b.  Complex Form Data Entry'!N121</f>
        <v>0</v>
      </c>
      <c r="J72" s="81">
        <f>'2b.  Complex Form Data Entry'!G121</f>
        <v>0</v>
      </c>
      <c r="K72" s="81">
        <f>'2b.  Complex Form Data Entry'!H121</f>
        <v>0</v>
      </c>
      <c r="L72" s="80">
        <f t="shared" si="10"/>
        <v>0</v>
      </c>
      <c r="M72" s="81">
        <f>'2b.  Complex Form Data Entry'!I121</f>
        <v>0</v>
      </c>
      <c r="N72" s="81">
        <f>'2b.  Complex Form Data Entry'!J121</f>
        <v>0</v>
      </c>
      <c r="O72" s="80">
        <f t="shared" si="11"/>
        <v>0</v>
      </c>
      <c r="P72" s="81">
        <f>'2b.  Complex Form Data Entry'!K121</f>
        <v>0</v>
      </c>
      <c r="Q72" s="81">
        <f>'2b.  Complex Form Data Entry'!L121</f>
        <v>0</v>
      </c>
      <c r="R72" s="80">
        <f t="shared" si="12"/>
        <v>0</v>
      </c>
      <c r="S72" s="83">
        <f>'2b.  Complex Form Data Entry'!M121</f>
        <v>0</v>
      </c>
      <c r="T72" s="12"/>
    </row>
    <row r="73" spans="1:20" ht="13.5">
      <c r="A73" s="26"/>
      <c r="B73" s="27"/>
      <c r="C73" s="28" t="s">
        <v>12</v>
      </c>
      <c r="D73" s="29"/>
      <c r="E73" s="29"/>
      <c r="F73" s="29"/>
      <c r="G73" s="29"/>
      <c r="H73" s="201"/>
      <c r="I73" s="63">
        <f aca="true" t="shared" si="17" ref="I73:S73">SUM(I66:I72)</f>
        <v>0</v>
      </c>
      <c r="J73" s="63">
        <f t="shared" si="17"/>
        <v>0</v>
      </c>
      <c r="K73" s="63">
        <f t="shared" si="17"/>
        <v>0</v>
      </c>
      <c r="L73" s="63">
        <f t="shared" si="10"/>
        <v>0</v>
      </c>
      <c r="M73" s="63">
        <f t="shared" si="17"/>
        <v>0</v>
      </c>
      <c r="N73" s="63">
        <f t="shared" si="17"/>
        <v>0</v>
      </c>
      <c r="O73" s="63">
        <f t="shared" si="11"/>
        <v>0</v>
      </c>
      <c r="P73" s="63">
        <f aca="true" t="shared" si="18" ref="P73:Q73">SUM(P66:P72)</f>
        <v>0</v>
      </c>
      <c r="Q73" s="63">
        <f t="shared" si="18"/>
        <v>0</v>
      </c>
      <c r="R73" s="63">
        <f t="shared" si="12"/>
        <v>0</v>
      </c>
      <c r="S73" s="64">
        <f t="shared" si="17"/>
        <v>0</v>
      </c>
      <c r="T73" s="12"/>
    </row>
    <row r="74" spans="1:20" ht="3" customHeight="1">
      <c r="A74" s="57"/>
      <c r="B74" s="58"/>
      <c r="C74" s="2"/>
      <c r="D74" s="23"/>
      <c r="E74" s="23"/>
      <c r="F74" s="23"/>
      <c r="G74" s="23"/>
      <c r="H74" s="202"/>
      <c r="I74" s="59"/>
      <c r="J74" s="60"/>
      <c r="K74" s="60"/>
      <c r="L74" s="80">
        <f t="shared" si="10"/>
        <v>0</v>
      </c>
      <c r="M74" s="61"/>
      <c r="N74" s="60"/>
      <c r="O74" s="80">
        <f t="shared" si="11"/>
        <v>0</v>
      </c>
      <c r="P74" s="60"/>
      <c r="Q74" s="60"/>
      <c r="R74" s="80">
        <f t="shared" si="12"/>
        <v>0</v>
      </c>
      <c r="S74" s="62"/>
      <c r="T74" s="12"/>
    </row>
    <row r="75" spans="1:20" ht="13.5">
      <c r="A75" s="416" t="str">
        <f>IF('2b.  Complex Form Data Entry'!E124="","   ",'2b.  Complex Form Data Entry'!E124)</f>
        <v xml:space="preserve">   </v>
      </c>
      <c r="B75" s="417"/>
      <c r="C75" s="418"/>
      <c r="D75" s="177" t="str">
        <f>IF(A75="   ","   ",IF(A75='2b.  Complex Form Data Entry'!$G$21,'2b.  Complex Form Data Entry'!J$21,IF(A75='2b.  Complex Form Data Entry'!$G$22,'2b.  Complex Form Data Entry'!J$22,IF(A75='2b.  Complex Form Data Entry'!$G$23,'2b.  Complex Form Data Entry'!J$23,IF(A75='2b.  Complex Form Data Entry'!$G$24,'2b.  Complex Form Data Entry'!$J$24,IF(A75='2b.  Complex Form Data Entry'!$G$25,'2b.  Complex Form Data Entry'!J$25,IF(A75='2b.  Complex Form Data Entry'!$G$26,'2b.  Complex Form Data Entry'!J$26,"   ")))))))</f>
        <v xml:space="preserve">   </v>
      </c>
      <c r="E75" s="89" t="str">
        <f>IF(A75="   ","   ",IF(A75='2b.  Complex Form Data Entry'!$G$21,'2b.  Complex Form Data Entry'!K$21,IF(A75='2b.  Complex Form Data Entry'!$G$22,'2b.  Complex Form Data Entry'!K$22,IF(A75='2b.  Complex Form Data Entry'!$G$23,'2b.  Complex Form Data Entry'!K$23,IF(A75='2b.  Complex Form Data Entry'!$G$24,'2b.  Complex Form Data Entry'!$K$24,IF(A75='2b.  Complex Form Data Entry'!G$25,'2b.  Complex Form Data Entry'!K$25,IF(A75='2b.  Complex Form Data Entry'!G$26,'2b.  Complex Form Data Entry'!K$26,"   ")))))))</f>
        <v xml:space="preserve">   </v>
      </c>
      <c r="F75" s="177" t="str">
        <f>IF(A75="   ","   ",IF(A75='2b.  Complex Form Data Entry'!$G$21,'2b.  Complex Form Data Entry'!L$21,IF(A75='2b.  Complex Form Data Entry'!$G$22,'2b.  Complex Form Data Entry'!L$22,IF(A75='2b.  Complex Form Data Entry'!$G$23,'2b.  Complex Form Data Entry'!L$23,IF(A75='2b.  Complex Form Data Entry'!$G$24,'2b.  Complex Form Data Entry'!$L$24,IF(A75='2b.  Complex Form Data Entry'!$G$25,'2b.  Complex Form Data Entry'!$L$25,IF(A75='2b.  Complex Form Data Entry'!$G$26,'2b.  Complex Form Data Entry'!$L$26,"   ")))))))</f>
        <v xml:space="preserve">   </v>
      </c>
      <c r="G75" s="79" t="str">
        <f>IF('2b.  Complex Form Data Entry'!I124="","   ",'2b.  Complex Form Data Entry'!I124)</f>
        <v xml:space="preserve"> </v>
      </c>
      <c r="H75" s="198"/>
      <c r="I75" s="48"/>
      <c r="J75" s="38"/>
      <c r="K75" s="38"/>
      <c r="L75" s="80">
        <f t="shared" si="10"/>
        <v>0</v>
      </c>
      <c r="M75" s="38"/>
      <c r="N75" s="38"/>
      <c r="O75" s="80">
        <f t="shared" si="11"/>
        <v>0</v>
      </c>
      <c r="P75" s="38"/>
      <c r="Q75" s="38"/>
      <c r="R75" s="80">
        <f t="shared" si="12"/>
        <v>0</v>
      </c>
      <c r="S75" s="39"/>
      <c r="T75" s="12"/>
    </row>
    <row r="76" spans="1:20" ht="13.5">
      <c r="A76" s="19"/>
      <c r="B76" s="50" t="s">
        <v>21</v>
      </c>
      <c r="C76" s="20"/>
      <c r="D76" s="45"/>
      <c r="E76" s="45"/>
      <c r="F76" s="45"/>
      <c r="G76" s="45"/>
      <c r="H76" s="200" t="str">
        <f>IF('2b.  Complex Form Data Entry'!E126="","  ",'2b.  Complex Form Data Entry'!E126)</f>
        <v xml:space="preserve">  </v>
      </c>
      <c r="I76" s="81">
        <f>'2b.  Complex Form Data Entry'!N126</f>
        <v>0</v>
      </c>
      <c r="J76" s="81">
        <f>'2b.  Complex Form Data Entry'!G126</f>
        <v>0</v>
      </c>
      <c r="K76" s="81">
        <f>'2b.  Complex Form Data Entry'!H126</f>
        <v>0</v>
      </c>
      <c r="L76" s="80">
        <f t="shared" si="10"/>
        <v>0</v>
      </c>
      <c r="M76" s="81">
        <f>'2b.  Complex Form Data Entry'!I126</f>
        <v>0</v>
      </c>
      <c r="N76" s="81">
        <f>'2b.  Complex Form Data Entry'!J126</f>
        <v>0</v>
      </c>
      <c r="O76" s="80">
        <f t="shared" si="11"/>
        <v>0</v>
      </c>
      <c r="P76" s="81">
        <f>'2b.  Complex Form Data Entry'!K126</f>
        <v>0</v>
      </c>
      <c r="Q76" s="81">
        <f>'2b.  Complex Form Data Entry'!L126</f>
        <v>0</v>
      </c>
      <c r="R76" s="80">
        <f t="shared" si="12"/>
        <v>0</v>
      </c>
      <c r="S76" s="104">
        <f>'2b.  Complex Form Data Entry'!M126</f>
        <v>0</v>
      </c>
      <c r="T76" s="12"/>
    </row>
    <row r="77" spans="1:20" ht="13.5">
      <c r="A77" s="19"/>
      <c r="B77" s="50" t="s">
        <v>25</v>
      </c>
      <c r="C77" s="20"/>
      <c r="D77" s="45"/>
      <c r="E77" s="45"/>
      <c r="F77" s="45"/>
      <c r="G77" s="45"/>
      <c r="H77" s="200" t="str">
        <f>IF('2b.  Complex Form Data Entry'!E127="","  ",'2b.  Complex Form Data Entry'!E127)</f>
        <v xml:space="preserve">  </v>
      </c>
      <c r="I77" s="81">
        <f>'2b.  Complex Form Data Entry'!N127</f>
        <v>0</v>
      </c>
      <c r="J77" s="81">
        <f>'2b.  Complex Form Data Entry'!G127</f>
        <v>0</v>
      </c>
      <c r="K77" s="81">
        <f>'2b.  Complex Form Data Entry'!H127</f>
        <v>0</v>
      </c>
      <c r="L77" s="80">
        <f t="shared" si="10"/>
        <v>0</v>
      </c>
      <c r="M77" s="81">
        <f>'2b.  Complex Form Data Entry'!I127</f>
        <v>0</v>
      </c>
      <c r="N77" s="81">
        <f>'2b.  Complex Form Data Entry'!J127</f>
        <v>0</v>
      </c>
      <c r="O77" s="80">
        <f t="shared" si="11"/>
        <v>0</v>
      </c>
      <c r="P77" s="81">
        <f>'2b.  Complex Form Data Entry'!K127</f>
        <v>0</v>
      </c>
      <c r="Q77" s="81">
        <f>'2b.  Complex Form Data Entry'!L127</f>
        <v>0</v>
      </c>
      <c r="R77" s="80">
        <f t="shared" si="12"/>
        <v>0</v>
      </c>
      <c r="S77" s="104">
        <f>'2b.  Complex Form Data Entry'!M127</f>
        <v>0</v>
      </c>
      <c r="T77" s="12"/>
    </row>
    <row r="78" spans="1:20" ht="13.5">
      <c r="A78" s="19"/>
      <c r="B78" s="50" t="s">
        <v>53</v>
      </c>
      <c r="C78" s="20"/>
      <c r="D78" s="45"/>
      <c r="E78" s="45"/>
      <c r="F78" s="45"/>
      <c r="G78" s="45"/>
      <c r="H78" s="200" t="str">
        <f>IF('2b.  Complex Form Data Entry'!E128="","  ",'2b.  Complex Form Data Entry'!E128)</f>
        <v xml:space="preserve">  </v>
      </c>
      <c r="I78" s="81">
        <f>'2b.  Complex Form Data Entry'!N128</f>
        <v>0</v>
      </c>
      <c r="J78" s="81">
        <f>'2b.  Complex Form Data Entry'!G128</f>
        <v>0</v>
      </c>
      <c r="K78" s="81">
        <f>'2b.  Complex Form Data Entry'!H128</f>
        <v>0</v>
      </c>
      <c r="L78" s="80">
        <f t="shared" si="10"/>
        <v>0</v>
      </c>
      <c r="M78" s="81">
        <f>'2b.  Complex Form Data Entry'!I128</f>
        <v>0</v>
      </c>
      <c r="N78" s="81">
        <f>'2b.  Complex Form Data Entry'!J128</f>
        <v>0</v>
      </c>
      <c r="O78" s="80">
        <f t="shared" si="11"/>
        <v>0</v>
      </c>
      <c r="P78" s="81">
        <f>'2b.  Complex Form Data Entry'!K128</f>
        <v>0</v>
      </c>
      <c r="Q78" s="81">
        <f>'2b.  Complex Form Data Entry'!L128</f>
        <v>0</v>
      </c>
      <c r="R78" s="80">
        <f t="shared" si="12"/>
        <v>0</v>
      </c>
      <c r="S78" s="104">
        <f>'2b.  Complex Form Data Entry'!M128</f>
        <v>0</v>
      </c>
      <c r="T78" s="12"/>
    </row>
    <row r="79" spans="1:20" ht="13.5">
      <c r="A79" s="19"/>
      <c r="B79" s="405" t="s">
        <v>55</v>
      </c>
      <c r="C79" s="406"/>
      <c r="D79" s="45"/>
      <c r="E79" s="45"/>
      <c r="F79" s="45"/>
      <c r="G79" s="45"/>
      <c r="H79" s="200" t="str">
        <f>IF('2b.  Complex Form Data Entry'!E129="","  ",'2b.  Complex Form Data Entry'!E129)</f>
        <v xml:space="preserve">  </v>
      </c>
      <c r="I79" s="81">
        <f>'2b.  Complex Form Data Entry'!N129</f>
        <v>0</v>
      </c>
      <c r="J79" s="81">
        <f>'2b.  Complex Form Data Entry'!G129</f>
        <v>0</v>
      </c>
      <c r="K79" s="81">
        <f>'2b.  Complex Form Data Entry'!H129</f>
        <v>0</v>
      </c>
      <c r="L79" s="80">
        <f t="shared" si="10"/>
        <v>0</v>
      </c>
      <c r="M79" s="81">
        <f>'2b.  Complex Form Data Entry'!I129</f>
        <v>0</v>
      </c>
      <c r="N79" s="81">
        <f>'2b.  Complex Form Data Entry'!J129</f>
        <v>0</v>
      </c>
      <c r="O79" s="80">
        <f t="shared" si="11"/>
        <v>0</v>
      </c>
      <c r="P79" s="81">
        <f>'2b.  Complex Form Data Entry'!K129</f>
        <v>0</v>
      </c>
      <c r="Q79" s="81">
        <f>'2b.  Complex Form Data Entry'!L129</f>
        <v>0</v>
      </c>
      <c r="R79" s="80">
        <f t="shared" si="12"/>
        <v>0</v>
      </c>
      <c r="S79" s="104">
        <f>'2b.  Complex Form Data Entry'!M129</f>
        <v>0</v>
      </c>
      <c r="T79" s="12"/>
    </row>
    <row r="80" spans="1:20" ht="13.5">
      <c r="A80" s="19"/>
      <c r="B80" s="407" t="s">
        <v>56</v>
      </c>
      <c r="C80" s="408"/>
      <c r="D80" s="45"/>
      <c r="E80" s="45"/>
      <c r="F80" s="45"/>
      <c r="G80" s="45"/>
      <c r="H80" s="200" t="str">
        <f>IF('2b.  Complex Form Data Entry'!E130="","  ",'2b.  Complex Form Data Entry'!E130)</f>
        <v xml:space="preserve">  </v>
      </c>
      <c r="I80" s="81">
        <f>'2b.  Complex Form Data Entry'!N130</f>
        <v>0</v>
      </c>
      <c r="J80" s="81">
        <f>'2b.  Complex Form Data Entry'!G130</f>
        <v>0</v>
      </c>
      <c r="K80" s="81">
        <f>'2b.  Complex Form Data Entry'!H130</f>
        <v>0</v>
      </c>
      <c r="L80" s="80">
        <f t="shared" si="10"/>
        <v>0</v>
      </c>
      <c r="M80" s="81">
        <f>'2b.  Complex Form Data Entry'!I130</f>
        <v>0</v>
      </c>
      <c r="N80" s="81">
        <f>'2b.  Complex Form Data Entry'!J130</f>
        <v>0</v>
      </c>
      <c r="O80" s="80">
        <f t="shared" si="11"/>
        <v>0</v>
      </c>
      <c r="P80" s="81">
        <f>'2b.  Complex Form Data Entry'!K130</f>
        <v>0</v>
      </c>
      <c r="Q80" s="81">
        <f>'2b.  Complex Form Data Entry'!L130</f>
        <v>0</v>
      </c>
      <c r="R80" s="80">
        <f t="shared" si="12"/>
        <v>0</v>
      </c>
      <c r="S80" s="104">
        <f>'2b.  Complex Form Data Entry'!M130</f>
        <v>0</v>
      </c>
      <c r="T80" s="12"/>
    </row>
    <row r="81" spans="1:20" ht="13.5">
      <c r="A81" s="19"/>
      <c r="B81" s="405" t="s">
        <v>57</v>
      </c>
      <c r="C81" s="406"/>
      <c r="D81" s="45"/>
      <c r="E81" s="45"/>
      <c r="F81" s="45"/>
      <c r="G81" s="45"/>
      <c r="H81" s="200" t="str">
        <f>IF('2b.  Complex Form Data Entry'!E131="","  ",'2b.  Complex Form Data Entry'!E131)</f>
        <v xml:space="preserve">  </v>
      </c>
      <c r="I81" s="81">
        <f>'2b.  Complex Form Data Entry'!N131</f>
        <v>0</v>
      </c>
      <c r="J81" s="81">
        <f>'2b.  Complex Form Data Entry'!G131</f>
        <v>0</v>
      </c>
      <c r="K81" s="81">
        <f>'2b.  Complex Form Data Entry'!H131</f>
        <v>0</v>
      </c>
      <c r="L81" s="80">
        <f t="shared" si="10"/>
        <v>0</v>
      </c>
      <c r="M81" s="81">
        <f>'2b.  Complex Form Data Entry'!I131</f>
        <v>0</v>
      </c>
      <c r="N81" s="81">
        <f>'2b.  Complex Form Data Entry'!J131</f>
        <v>0</v>
      </c>
      <c r="O81" s="80">
        <f t="shared" si="11"/>
        <v>0</v>
      </c>
      <c r="P81" s="81">
        <f>'2b.  Complex Form Data Entry'!K131</f>
        <v>0</v>
      </c>
      <c r="Q81" s="81">
        <f>'2b.  Complex Form Data Entry'!L131</f>
        <v>0</v>
      </c>
      <c r="R81" s="80">
        <f t="shared" si="12"/>
        <v>0</v>
      </c>
      <c r="S81" s="104">
        <f>'2b.  Complex Form Data Entry'!M131</f>
        <v>0</v>
      </c>
      <c r="T81" s="12"/>
    </row>
    <row r="82" spans="1:20" ht="13.5">
      <c r="A82" s="19"/>
      <c r="B82" s="419" t="s">
        <v>26</v>
      </c>
      <c r="C82" s="420"/>
      <c r="D82" s="45"/>
      <c r="E82" s="45"/>
      <c r="F82" s="45"/>
      <c r="G82" s="45"/>
      <c r="H82" s="200" t="str">
        <f>IF('2b.  Complex Form Data Entry'!E132="","  ",'2b.  Complex Form Data Entry'!E132)</f>
        <v xml:space="preserve">  </v>
      </c>
      <c r="I82" s="81">
        <f>'2b.  Complex Form Data Entry'!N132</f>
        <v>0</v>
      </c>
      <c r="J82" s="81">
        <f>'2b.  Complex Form Data Entry'!G132</f>
        <v>0</v>
      </c>
      <c r="K82" s="81">
        <f>'2b.  Complex Form Data Entry'!H132</f>
        <v>0</v>
      </c>
      <c r="L82" s="80">
        <f t="shared" si="10"/>
        <v>0</v>
      </c>
      <c r="M82" s="81">
        <f>'2b.  Complex Form Data Entry'!I132</f>
        <v>0</v>
      </c>
      <c r="N82" s="81">
        <f>'2b.  Complex Form Data Entry'!J132</f>
        <v>0</v>
      </c>
      <c r="O82" s="80">
        <f t="shared" si="11"/>
        <v>0</v>
      </c>
      <c r="P82" s="81">
        <f>'2b.  Complex Form Data Entry'!K132</f>
        <v>0</v>
      </c>
      <c r="Q82" s="81">
        <f>'2b.  Complex Form Data Entry'!L132</f>
        <v>0</v>
      </c>
      <c r="R82" s="80">
        <f t="shared" si="12"/>
        <v>0</v>
      </c>
      <c r="S82" s="104">
        <f>'2b.  Complex Form Data Entry'!M132</f>
        <v>0</v>
      </c>
      <c r="T82" s="12"/>
    </row>
    <row r="83" spans="1:20" ht="13.5">
      <c r="A83" s="26"/>
      <c r="B83" s="27"/>
      <c r="C83" s="28" t="s">
        <v>12</v>
      </c>
      <c r="D83" s="29"/>
      <c r="E83" s="29"/>
      <c r="F83" s="29"/>
      <c r="G83" s="29"/>
      <c r="H83" s="201"/>
      <c r="I83" s="63">
        <f aca="true" t="shared" si="19" ref="I83:S83">SUM(I76:I82)</f>
        <v>0</v>
      </c>
      <c r="J83" s="63">
        <f t="shared" si="19"/>
        <v>0</v>
      </c>
      <c r="K83" s="63">
        <f t="shared" si="19"/>
        <v>0</v>
      </c>
      <c r="L83" s="63">
        <f t="shared" si="10"/>
        <v>0</v>
      </c>
      <c r="M83" s="63">
        <f t="shared" si="19"/>
        <v>0</v>
      </c>
      <c r="N83" s="63">
        <f t="shared" si="19"/>
        <v>0</v>
      </c>
      <c r="O83" s="63">
        <f t="shared" si="11"/>
        <v>0</v>
      </c>
      <c r="P83" s="63">
        <f aca="true" t="shared" si="20" ref="P83:Q83">SUM(P76:P82)</f>
        <v>0</v>
      </c>
      <c r="Q83" s="63">
        <f t="shared" si="20"/>
        <v>0</v>
      </c>
      <c r="R83" s="63">
        <f t="shared" si="12"/>
        <v>0</v>
      </c>
      <c r="S83" s="64">
        <f t="shared" si="19"/>
        <v>0</v>
      </c>
      <c r="T83" s="12"/>
    </row>
    <row r="84" spans="1:20" ht="3" customHeight="1">
      <c r="A84" s="57"/>
      <c r="B84" s="58"/>
      <c r="C84" s="2"/>
      <c r="D84" s="23"/>
      <c r="E84" s="23"/>
      <c r="F84" s="23"/>
      <c r="G84" s="23"/>
      <c r="H84" s="202"/>
      <c r="I84" s="59"/>
      <c r="J84" s="60"/>
      <c r="K84" s="60"/>
      <c r="L84" s="80">
        <f t="shared" si="10"/>
        <v>0</v>
      </c>
      <c r="M84" s="61"/>
      <c r="N84" s="60"/>
      <c r="O84" s="80">
        <f t="shared" si="11"/>
        <v>0</v>
      </c>
      <c r="P84" s="60"/>
      <c r="Q84" s="60"/>
      <c r="R84" s="80">
        <f t="shared" si="12"/>
        <v>0</v>
      </c>
      <c r="S84" s="62"/>
      <c r="T84" s="12"/>
    </row>
    <row r="85" spans="1:20" ht="13.5">
      <c r="A85" s="416" t="str">
        <f>IF('2b.  Complex Form Data Entry'!E135="","   ",'2b.  Complex Form Data Entry'!E135)</f>
        <v xml:space="preserve">   </v>
      </c>
      <c r="B85" s="417"/>
      <c r="C85" s="418"/>
      <c r="D85" s="177" t="str">
        <f>IF(A85="   ","   ",IF(A85='2b.  Complex Form Data Entry'!$G$21,'2b.  Complex Form Data Entry'!J$21,IF(A85='2b.  Complex Form Data Entry'!$G$22,'2b.  Complex Form Data Entry'!J$22,IF(A85='2b.  Complex Form Data Entry'!$G$23,'2b.  Complex Form Data Entry'!J$23,IF(A85='2b.  Complex Form Data Entry'!$G$24,'2b.  Complex Form Data Entry'!$J$24,IF(A85='2b.  Complex Form Data Entry'!$G$25,'2b.  Complex Form Data Entry'!J$25,IF(A85='2b.  Complex Form Data Entry'!$G$26,'2b.  Complex Form Data Entry'!J$26,"   ")))))))</f>
        <v xml:space="preserve">   </v>
      </c>
      <c r="E85" s="89" t="str">
        <f>IF(A85="   ","   ",IF(A85='2b.  Complex Form Data Entry'!$G$21,'2b.  Complex Form Data Entry'!K$21,IF(A85='2b.  Complex Form Data Entry'!$G$22,'2b.  Complex Form Data Entry'!K$22,IF(A85='2b.  Complex Form Data Entry'!$G$23,'2b.  Complex Form Data Entry'!K$23,IF(A85='2b.  Complex Form Data Entry'!$G$24,'2b.  Complex Form Data Entry'!$K$24,IF(A85='2b.  Complex Form Data Entry'!G$25,'2b.  Complex Form Data Entry'!K$25,IF(A85='2b.  Complex Form Data Entry'!G$26,'2b.  Complex Form Data Entry'!K$26,"   ")))))))</f>
        <v xml:space="preserve">   </v>
      </c>
      <c r="F85" s="177" t="str">
        <f>IF(A85="   ","   ",IF(A85='2b.  Complex Form Data Entry'!$G$21,'2b.  Complex Form Data Entry'!L$21,IF(A85='2b.  Complex Form Data Entry'!$G$22,'2b.  Complex Form Data Entry'!L$22,IF(A85='2b.  Complex Form Data Entry'!$G$23,'2b.  Complex Form Data Entry'!L$23,IF(A85='2b.  Complex Form Data Entry'!$G$24,'2b.  Complex Form Data Entry'!$L$24,IF(A85='2b.  Complex Form Data Entry'!$G$25,'2b.  Complex Form Data Entry'!$L$25,IF(A85='2b.  Complex Form Data Entry'!$G$26,'2b.  Complex Form Data Entry'!$L$26,"   ")))))))</f>
        <v xml:space="preserve">   </v>
      </c>
      <c r="G85" s="79" t="str">
        <f>IF('2b.  Complex Form Data Entry'!I135="","   ",'2b.  Complex Form Data Entry'!I135)</f>
        <v xml:space="preserve"> </v>
      </c>
      <c r="H85" s="198"/>
      <c r="I85" s="48"/>
      <c r="J85" s="38"/>
      <c r="K85" s="38"/>
      <c r="L85" s="80">
        <f t="shared" si="10"/>
        <v>0</v>
      </c>
      <c r="M85" s="38"/>
      <c r="N85" s="38"/>
      <c r="O85" s="80">
        <f t="shared" si="11"/>
        <v>0</v>
      </c>
      <c r="P85" s="38"/>
      <c r="Q85" s="38"/>
      <c r="R85" s="80">
        <f t="shared" si="12"/>
        <v>0</v>
      </c>
      <c r="S85" s="39"/>
      <c r="T85" s="12"/>
    </row>
    <row r="86" spans="1:20" ht="13.5">
      <c r="A86" s="19"/>
      <c r="B86" s="50" t="s">
        <v>21</v>
      </c>
      <c r="C86" s="20"/>
      <c r="D86" s="45"/>
      <c r="E86" s="45"/>
      <c r="F86" s="45"/>
      <c r="G86" s="45"/>
      <c r="H86" s="200" t="str">
        <f>IF('2b.  Complex Form Data Entry'!E137="","  ",'2b.  Complex Form Data Entry'!E137)</f>
        <v xml:space="preserve">  </v>
      </c>
      <c r="I86" s="81">
        <f>'2b.  Complex Form Data Entry'!N137</f>
        <v>0</v>
      </c>
      <c r="J86" s="81">
        <f>'2b.  Complex Form Data Entry'!G137</f>
        <v>0</v>
      </c>
      <c r="K86" s="81">
        <f>'2b.  Complex Form Data Entry'!H137</f>
        <v>0</v>
      </c>
      <c r="L86" s="80">
        <f t="shared" si="10"/>
        <v>0</v>
      </c>
      <c r="M86" s="81">
        <f>'2b.  Complex Form Data Entry'!I137</f>
        <v>0</v>
      </c>
      <c r="N86" s="81">
        <f>'2b.  Complex Form Data Entry'!J137</f>
        <v>0</v>
      </c>
      <c r="O86" s="80">
        <f t="shared" si="11"/>
        <v>0</v>
      </c>
      <c r="P86" s="81">
        <f>'2b.  Complex Form Data Entry'!K137</f>
        <v>0</v>
      </c>
      <c r="Q86" s="81">
        <f>'2b.  Complex Form Data Entry'!L137</f>
        <v>0</v>
      </c>
      <c r="R86" s="80">
        <f t="shared" si="12"/>
        <v>0</v>
      </c>
      <c r="S86" s="104">
        <f>'2b.  Complex Form Data Entry'!M137</f>
        <v>0</v>
      </c>
      <c r="T86" s="12"/>
    </row>
    <row r="87" spans="1:20" ht="13.5">
      <c r="A87" s="19"/>
      <c r="B87" s="50" t="s">
        <v>25</v>
      </c>
      <c r="C87" s="20"/>
      <c r="D87" s="45"/>
      <c r="E87" s="45"/>
      <c r="F87" s="45"/>
      <c r="G87" s="45"/>
      <c r="H87" s="200" t="str">
        <f>IF('2b.  Complex Form Data Entry'!E138="","  ",'2b.  Complex Form Data Entry'!E138)</f>
        <v xml:space="preserve">  </v>
      </c>
      <c r="I87" s="81">
        <f>'2b.  Complex Form Data Entry'!N138</f>
        <v>0</v>
      </c>
      <c r="J87" s="81">
        <f>'2b.  Complex Form Data Entry'!G138</f>
        <v>0</v>
      </c>
      <c r="K87" s="81">
        <f>'2b.  Complex Form Data Entry'!H138</f>
        <v>0</v>
      </c>
      <c r="L87" s="80">
        <f t="shared" si="10"/>
        <v>0</v>
      </c>
      <c r="M87" s="81">
        <f>'2b.  Complex Form Data Entry'!I138</f>
        <v>0</v>
      </c>
      <c r="N87" s="81">
        <f>'2b.  Complex Form Data Entry'!J138</f>
        <v>0</v>
      </c>
      <c r="O87" s="80">
        <f t="shared" si="11"/>
        <v>0</v>
      </c>
      <c r="P87" s="81">
        <f>'2b.  Complex Form Data Entry'!K138</f>
        <v>0</v>
      </c>
      <c r="Q87" s="81">
        <f>'2b.  Complex Form Data Entry'!L138</f>
        <v>0</v>
      </c>
      <c r="R87" s="80">
        <f t="shared" si="12"/>
        <v>0</v>
      </c>
      <c r="S87" s="104">
        <f>'2b.  Complex Form Data Entry'!M138</f>
        <v>0</v>
      </c>
      <c r="T87" s="12"/>
    </row>
    <row r="88" spans="1:20" ht="13.5">
      <c r="A88" s="19"/>
      <c r="B88" s="50" t="s">
        <v>53</v>
      </c>
      <c r="C88" s="20"/>
      <c r="D88" s="45"/>
      <c r="E88" s="45"/>
      <c r="F88" s="45"/>
      <c r="G88" s="45"/>
      <c r="H88" s="200" t="str">
        <f>IF('2b.  Complex Form Data Entry'!E139="","  ",'2b.  Complex Form Data Entry'!E139)</f>
        <v xml:space="preserve">  </v>
      </c>
      <c r="I88" s="81">
        <f>'2b.  Complex Form Data Entry'!N139</f>
        <v>0</v>
      </c>
      <c r="J88" s="81">
        <f>'2b.  Complex Form Data Entry'!G139</f>
        <v>0</v>
      </c>
      <c r="K88" s="81">
        <f>'2b.  Complex Form Data Entry'!H139</f>
        <v>0</v>
      </c>
      <c r="L88" s="80">
        <f t="shared" si="10"/>
        <v>0</v>
      </c>
      <c r="M88" s="81">
        <f>'2b.  Complex Form Data Entry'!I139</f>
        <v>0</v>
      </c>
      <c r="N88" s="81">
        <f>'2b.  Complex Form Data Entry'!J139</f>
        <v>0</v>
      </c>
      <c r="O88" s="80">
        <f t="shared" si="11"/>
        <v>0</v>
      </c>
      <c r="P88" s="81">
        <f>'2b.  Complex Form Data Entry'!K139</f>
        <v>0</v>
      </c>
      <c r="Q88" s="81">
        <f>'2b.  Complex Form Data Entry'!L139</f>
        <v>0</v>
      </c>
      <c r="R88" s="80">
        <f t="shared" si="12"/>
        <v>0</v>
      </c>
      <c r="S88" s="104">
        <f>'2b.  Complex Form Data Entry'!M139</f>
        <v>0</v>
      </c>
      <c r="T88" s="12"/>
    </row>
    <row r="89" spans="1:20" ht="13.5">
      <c r="A89" s="19"/>
      <c r="B89" s="405" t="s">
        <v>55</v>
      </c>
      <c r="C89" s="406"/>
      <c r="D89" s="45"/>
      <c r="E89" s="45"/>
      <c r="F89" s="45"/>
      <c r="G89" s="45"/>
      <c r="H89" s="200" t="str">
        <f>IF('2b.  Complex Form Data Entry'!E140="","  ",'2b.  Complex Form Data Entry'!E140)</f>
        <v xml:space="preserve">  </v>
      </c>
      <c r="I89" s="81">
        <f>'2b.  Complex Form Data Entry'!N140</f>
        <v>0</v>
      </c>
      <c r="J89" s="81">
        <f>'2b.  Complex Form Data Entry'!G140</f>
        <v>0</v>
      </c>
      <c r="K89" s="81">
        <f>'2b.  Complex Form Data Entry'!H140</f>
        <v>0</v>
      </c>
      <c r="L89" s="80">
        <f t="shared" si="10"/>
        <v>0</v>
      </c>
      <c r="M89" s="81">
        <f>'2b.  Complex Form Data Entry'!I140</f>
        <v>0</v>
      </c>
      <c r="N89" s="81">
        <f>'2b.  Complex Form Data Entry'!J140</f>
        <v>0</v>
      </c>
      <c r="O89" s="80">
        <f t="shared" si="11"/>
        <v>0</v>
      </c>
      <c r="P89" s="81">
        <f>'2b.  Complex Form Data Entry'!K140</f>
        <v>0</v>
      </c>
      <c r="Q89" s="81">
        <f>'2b.  Complex Form Data Entry'!L140</f>
        <v>0</v>
      </c>
      <c r="R89" s="80">
        <f t="shared" si="12"/>
        <v>0</v>
      </c>
      <c r="S89" s="104">
        <f>'2b.  Complex Form Data Entry'!M140</f>
        <v>0</v>
      </c>
      <c r="T89" s="12"/>
    </row>
    <row r="90" spans="1:20" ht="13.5">
      <c r="A90" s="19"/>
      <c r="B90" s="407" t="s">
        <v>56</v>
      </c>
      <c r="C90" s="408"/>
      <c r="D90" s="45"/>
      <c r="E90" s="45"/>
      <c r="F90" s="45"/>
      <c r="G90" s="45"/>
      <c r="H90" s="200" t="str">
        <f>IF('2b.  Complex Form Data Entry'!E141="","  ",'2b.  Complex Form Data Entry'!E141)</f>
        <v xml:space="preserve">  </v>
      </c>
      <c r="I90" s="81">
        <f>'2b.  Complex Form Data Entry'!N141</f>
        <v>0</v>
      </c>
      <c r="J90" s="81">
        <f>'2b.  Complex Form Data Entry'!G141</f>
        <v>0</v>
      </c>
      <c r="K90" s="81">
        <f>'2b.  Complex Form Data Entry'!H141</f>
        <v>0</v>
      </c>
      <c r="L90" s="80">
        <f t="shared" si="10"/>
        <v>0</v>
      </c>
      <c r="M90" s="81">
        <f>'2b.  Complex Form Data Entry'!I141</f>
        <v>0</v>
      </c>
      <c r="N90" s="81">
        <f>'2b.  Complex Form Data Entry'!J141</f>
        <v>0</v>
      </c>
      <c r="O90" s="80">
        <f t="shared" si="11"/>
        <v>0</v>
      </c>
      <c r="P90" s="81">
        <f>'2b.  Complex Form Data Entry'!K141</f>
        <v>0</v>
      </c>
      <c r="Q90" s="81">
        <f>'2b.  Complex Form Data Entry'!L141</f>
        <v>0</v>
      </c>
      <c r="R90" s="80">
        <f t="shared" si="12"/>
        <v>0</v>
      </c>
      <c r="S90" s="104">
        <f>'2b.  Complex Form Data Entry'!M141</f>
        <v>0</v>
      </c>
      <c r="T90" s="12"/>
    </row>
    <row r="91" spans="1:20" ht="13.5">
      <c r="A91" s="19"/>
      <c r="B91" s="405" t="s">
        <v>57</v>
      </c>
      <c r="C91" s="406"/>
      <c r="D91" s="45"/>
      <c r="E91" s="45"/>
      <c r="F91" s="45"/>
      <c r="G91" s="45"/>
      <c r="H91" s="200" t="str">
        <f>IF('2b.  Complex Form Data Entry'!E142="","  ",'2b.  Complex Form Data Entry'!E142)</f>
        <v xml:space="preserve">  </v>
      </c>
      <c r="I91" s="81">
        <f>'2b.  Complex Form Data Entry'!N142</f>
        <v>0</v>
      </c>
      <c r="J91" s="81">
        <f>'2b.  Complex Form Data Entry'!G142</f>
        <v>0</v>
      </c>
      <c r="K91" s="81">
        <f>'2b.  Complex Form Data Entry'!H142</f>
        <v>0</v>
      </c>
      <c r="L91" s="80">
        <f t="shared" si="10"/>
        <v>0</v>
      </c>
      <c r="M91" s="81">
        <f>'2b.  Complex Form Data Entry'!I142</f>
        <v>0</v>
      </c>
      <c r="N91" s="81">
        <f>'2b.  Complex Form Data Entry'!J142</f>
        <v>0</v>
      </c>
      <c r="O91" s="80">
        <f t="shared" si="11"/>
        <v>0</v>
      </c>
      <c r="P91" s="81">
        <f>'2b.  Complex Form Data Entry'!K142</f>
        <v>0</v>
      </c>
      <c r="Q91" s="81">
        <f>'2b.  Complex Form Data Entry'!L142</f>
        <v>0</v>
      </c>
      <c r="R91" s="80">
        <f t="shared" si="12"/>
        <v>0</v>
      </c>
      <c r="S91" s="104">
        <f>'2b.  Complex Form Data Entry'!M142</f>
        <v>0</v>
      </c>
      <c r="T91" s="12"/>
    </row>
    <row r="92" spans="1:20" ht="13.5">
      <c r="A92" s="19"/>
      <c r="B92" s="419" t="s">
        <v>26</v>
      </c>
      <c r="C92" s="420"/>
      <c r="D92" s="45"/>
      <c r="E92" s="45"/>
      <c r="F92" s="45"/>
      <c r="G92" s="45"/>
      <c r="H92" s="203" t="str">
        <f>IF('2b.  Complex Form Data Entry'!E143="","  ",'2b.  Complex Form Data Entry'!E143)</f>
        <v xml:space="preserve">  </v>
      </c>
      <c r="I92" s="81">
        <f>'2b.  Complex Form Data Entry'!N143</f>
        <v>0</v>
      </c>
      <c r="J92" s="81">
        <f>'2b.  Complex Form Data Entry'!G143</f>
        <v>0</v>
      </c>
      <c r="K92" s="81">
        <f>'2b.  Complex Form Data Entry'!H143</f>
        <v>0</v>
      </c>
      <c r="L92" s="80">
        <f t="shared" si="10"/>
        <v>0</v>
      </c>
      <c r="M92" s="81">
        <f>'2b.  Complex Form Data Entry'!I143</f>
        <v>0</v>
      </c>
      <c r="N92" s="81">
        <f>'2b.  Complex Form Data Entry'!J143</f>
        <v>0</v>
      </c>
      <c r="O92" s="80">
        <f t="shared" si="11"/>
        <v>0</v>
      </c>
      <c r="P92" s="81">
        <f>'2b.  Complex Form Data Entry'!K143</f>
        <v>0</v>
      </c>
      <c r="Q92" s="81">
        <f>'2b.  Complex Form Data Entry'!L143</f>
        <v>0</v>
      </c>
      <c r="R92" s="80">
        <f t="shared" si="12"/>
        <v>0</v>
      </c>
      <c r="S92" s="104">
        <f>'2b.  Complex Form Data Entry'!M143</f>
        <v>0</v>
      </c>
      <c r="T92" s="12"/>
    </row>
    <row r="93" spans="1:20" ht="12.75" customHeight="1">
      <c r="A93" s="26"/>
      <c r="B93" s="27"/>
      <c r="C93" s="28" t="s">
        <v>12</v>
      </c>
      <c r="D93" s="29"/>
      <c r="E93" s="29"/>
      <c r="F93" s="29"/>
      <c r="G93" s="29"/>
      <c r="H93" s="204"/>
      <c r="I93" s="63">
        <f aca="true" t="shared" si="21" ref="I93:S93">SUM(I86:I92)</f>
        <v>0</v>
      </c>
      <c r="J93" s="63">
        <f t="shared" si="21"/>
        <v>0</v>
      </c>
      <c r="K93" s="63">
        <f t="shared" si="21"/>
        <v>0</v>
      </c>
      <c r="L93" s="63">
        <f t="shared" si="10"/>
        <v>0</v>
      </c>
      <c r="M93" s="63">
        <f t="shared" si="21"/>
        <v>0</v>
      </c>
      <c r="N93" s="63">
        <f t="shared" si="21"/>
        <v>0</v>
      </c>
      <c r="O93" s="63">
        <f t="shared" si="11"/>
        <v>0</v>
      </c>
      <c r="P93" s="63">
        <f aca="true" t="shared" si="22" ref="P93:Q93">SUM(P86:P92)</f>
        <v>0</v>
      </c>
      <c r="Q93" s="63">
        <f t="shared" si="22"/>
        <v>0</v>
      </c>
      <c r="R93" s="63">
        <f t="shared" si="12"/>
        <v>0</v>
      </c>
      <c r="S93" s="64">
        <f t="shared" si="21"/>
        <v>0</v>
      </c>
      <c r="T93" s="12"/>
    </row>
    <row r="94" spans="1:19" ht="3" customHeight="1">
      <c r="A94" s="30"/>
      <c r="B94" s="2"/>
      <c r="C94" s="2"/>
      <c r="D94" s="31"/>
      <c r="E94" s="31"/>
      <c r="F94" s="31"/>
      <c r="G94" s="32"/>
      <c r="H94" s="205"/>
      <c r="I94" s="33"/>
      <c r="J94" s="34"/>
      <c r="K94" s="34"/>
      <c r="L94" s="80">
        <f t="shared" si="10"/>
        <v>0</v>
      </c>
      <c r="M94" s="35"/>
      <c r="N94" s="34"/>
      <c r="O94" s="80">
        <f t="shared" si="11"/>
        <v>0</v>
      </c>
      <c r="P94" s="34"/>
      <c r="Q94" s="34"/>
      <c r="R94" s="80">
        <f t="shared" si="12"/>
        <v>0</v>
      </c>
      <c r="S94" s="36"/>
    </row>
    <row r="95" spans="1:20" ht="14.25" thickBot="1">
      <c r="A95" s="6"/>
      <c r="B95" s="7"/>
      <c r="C95" s="290" t="s">
        <v>6</v>
      </c>
      <c r="D95" s="8"/>
      <c r="E95" s="8"/>
      <c r="F95" s="8"/>
      <c r="G95" s="21"/>
      <c r="H95" s="206"/>
      <c r="I95" s="56">
        <f aca="true" t="shared" si="23" ref="I95:S95">I73+I63+I53+I43+I83+I93</f>
        <v>0</v>
      </c>
      <c r="J95" s="56">
        <f t="shared" si="23"/>
        <v>0</v>
      </c>
      <c r="K95" s="56">
        <f t="shared" si="23"/>
        <v>0</v>
      </c>
      <c r="L95" s="56">
        <f t="shared" si="10"/>
        <v>0</v>
      </c>
      <c r="M95" s="56">
        <f t="shared" si="23"/>
        <v>0</v>
      </c>
      <c r="N95" s="56">
        <f t="shared" si="23"/>
        <v>0</v>
      </c>
      <c r="O95" s="56">
        <f t="shared" si="11"/>
        <v>0</v>
      </c>
      <c r="P95" s="56">
        <f aca="true" t="shared" si="24" ref="P95:Q95">P73+P63+P53+P43+P83+P93</f>
        <v>0</v>
      </c>
      <c r="Q95" s="56">
        <f t="shared" si="24"/>
        <v>0</v>
      </c>
      <c r="R95" s="56">
        <f t="shared" si="12"/>
        <v>0</v>
      </c>
      <c r="S95" s="65">
        <f t="shared" si="23"/>
        <v>0</v>
      </c>
      <c r="T95" s="5"/>
    </row>
    <row r="96" spans="1:20" ht="3" customHeight="1">
      <c r="A96" s="2"/>
      <c r="B96" s="2"/>
      <c r="C96" s="2"/>
      <c r="D96" s="2"/>
      <c r="E96" s="2"/>
      <c r="F96" s="2"/>
      <c r="G96" s="41"/>
      <c r="H96" s="41"/>
      <c r="I96" s="41"/>
      <c r="J96" s="42"/>
      <c r="K96" s="42"/>
      <c r="L96" s="42"/>
      <c r="M96" s="42"/>
      <c r="N96" s="42"/>
      <c r="O96" s="42"/>
      <c r="P96" s="42"/>
      <c r="Q96" s="42"/>
      <c r="R96" s="42"/>
      <c r="S96" s="5"/>
      <c r="T96" s="5"/>
    </row>
    <row r="97" spans="1:20" ht="18.75">
      <c r="A97" s="445" t="s">
        <v>133</v>
      </c>
      <c r="B97" s="445"/>
      <c r="C97" s="445"/>
      <c r="D97" s="445"/>
      <c r="E97" s="445"/>
      <c r="F97" s="445"/>
      <c r="G97" s="445"/>
      <c r="H97" s="445"/>
      <c r="I97" s="445"/>
      <c r="J97" s="445"/>
      <c r="K97" s="445"/>
      <c r="L97" s="445"/>
      <c r="M97" s="445"/>
      <c r="N97" s="445"/>
      <c r="O97" s="445"/>
      <c r="P97" s="445"/>
      <c r="Q97" s="445"/>
      <c r="R97" s="445"/>
      <c r="S97" s="445"/>
      <c r="T97" s="1"/>
    </row>
    <row r="98" spans="1:20" ht="3" customHeight="1" thickBot="1">
      <c r="A98" s="40"/>
      <c r="B98" s="40"/>
      <c r="C98" s="40"/>
      <c r="D98" s="40"/>
      <c r="E98" s="40"/>
      <c r="F98" s="40"/>
      <c r="G98" s="40"/>
      <c r="H98" s="40"/>
      <c r="I98" s="40"/>
      <c r="J98" s="40"/>
      <c r="K98" s="40"/>
      <c r="L98" s="40"/>
      <c r="M98" s="40"/>
      <c r="N98" s="40"/>
      <c r="O98" s="40"/>
      <c r="P98" s="40"/>
      <c r="Q98" s="40"/>
      <c r="R98" s="40"/>
      <c r="S98" s="1"/>
      <c r="T98" s="1"/>
    </row>
    <row r="99" spans="1:20" ht="18" customHeight="1" thickBot="1" thickTop="1">
      <c r="A99" s="401" t="s">
        <v>31</v>
      </c>
      <c r="B99" s="401"/>
      <c r="C99" s="401"/>
      <c r="D99" s="401"/>
      <c r="E99" s="401"/>
      <c r="F99" s="401"/>
      <c r="G99" s="401"/>
      <c r="H99" s="401"/>
      <c r="I99" s="401"/>
      <c r="J99" s="401"/>
      <c r="K99" s="401"/>
      <c r="L99" s="401"/>
      <c r="M99" s="401"/>
      <c r="N99" s="401"/>
      <c r="O99" s="401"/>
      <c r="P99" s="401"/>
      <c r="Q99" s="401"/>
      <c r="R99" s="401"/>
      <c r="S99" s="401"/>
      <c r="T99" s="1"/>
    </row>
    <row r="100" spans="1:20" ht="3" customHeight="1" thickBot="1" thickTop="1">
      <c r="A100" s="452"/>
      <c r="B100" s="453"/>
      <c r="C100" s="453"/>
      <c r="D100" s="453"/>
      <c r="E100" s="453"/>
      <c r="F100" s="453"/>
      <c r="G100" s="453"/>
      <c r="H100" s="453"/>
      <c r="I100" s="453"/>
      <c r="J100" s="453"/>
      <c r="K100" s="453"/>
      <c r="L100" s="453"/>
      <c r="M100" s="453"/>
      <c r="N100" s="453"/>
      <c r="O100" s="453"/>
      <c r="P100" s="453"/>
      <c r="Q100" s="453"/>
      <c r="R100" s="453"/>
      <c r="S100" s="453"/>
      <c r="T100" s="1"/>
    </row>
    <row r="101" spans="1:19" ht="13.5">
      <c r="A101" s="462" t="s">
        <v>7</v>
      </c>
      <c r="B101" s="460"/>
      <c r="C101" s="460"/>
      <c r="D101" s="460"/>
      <c r="E101" s="460"/>
      <c r="F101" s="460"/>
      <c r="G101" s="460"/>
      <c r="H101" s="460"/>
      <c r="I101" s="460"/>
      <c r="J101" s="460"/>
      <c r="K101" s="460"/>
      <c r="L101" s="460"/>
      <c r="M101" s="460"/>
      <c r="N101" s="460"/>
      <c r="O101" s="460"/>
      <c r="P101" s="460"/>
      <c r="Q101" s="460"/>
      <c r="R101" s="460"/>
      <c r="S101" s="461"/>
    </row>
    <row r="102" spans="1:20" ht="13.5">
      <c r="A102" s="458" t="s">
        <v>0</v>
      </c>
      <c r="B102" s="459"/>
      <c r="C102" s="457" t="str">
        <f>IF('2b.  Complex Form Data Entry'!G11="","   ",'2b.  Complex Form Data Entry'!G11)</f>
        <v xml:space="preserve">   </v>
      </c>
      <c r="D102" s="457"/>
      <c r="E102" s="457"/>
      <c r="F102" s="457"/>
      <c r="G102" s="457"/>
      <c r="H102" s="457"/>
      <c r="I102" s="457"/>
      <c r="J102" s="457"/>
      <c r="L102" s="293" t="s">
        <v>16</v>
      </c>
      <c r="M102" s="293"/>
      <c r="O102" s="72"/>
      <c r="Q102" s="72"/>
      <c r="R102" s="319" t="str">
        <f>IF('2b.  Complex Form Data Entry'!G117="","   ",'2b.  Complex Form Data Entry'!G117)</f>
        <v xml:space="preserve">   </v>
      </c>
      <c r="S102" s="71" t="s">
        <v>17</v>
      </c>
      <c r="T102" s="11"/>
    </row>
    <row r="103" spans="1:20" ht="13.5" customHeight="1">
      <c r="A103" s="463" t="s">
        <v>150</v>
      </c>
      <c r="B103" s="454"/>
      <c r="C103" s="444" t="str">
        <f>IF('2b.  Complex Form Data Entry'!G12="","   ",'2b.  Complex Form Data Entry'!G12)</f>
        <v xml:space="preserve">   </v>
      </c>
      <c r="D103" s="444"/>
      <c r="E103" s="444"/>
      <c r="F103" s="444"/>
      <c r="G103" s="444"/>
      <c r="H103" s="444"/>
      <c r="I103" s="444"/>
      <c r="J103" s="444"/>
      <c r="L103" s="299" t="s">
        <v>27</v>
      </c>
      <c r="M103" s="299"/>
      <c r="P103" s="73"/>
      <c r="Q103" s="73"/>
      <c r="R103" s="320">
        <f>'2b.  Complex Form Data Entry'!G118</f>
        <v>0</v>
      </c>
      <c r="S103" s="54"/>
      <c r="T103" s="11"/>
    </row>
    <row r="104" spans="1:20" ht="13.5" customHeight="1">
      <c r="A104" s="455" t="s">
        <v>2</v>
      </c>
      <c r="B104" s="456"/>
      <c r="C104" s="298" t="str">
        <f>IF('2b.  Complex Form Data Entry'!G15="","   ",'2b.  Complex Form Data Entry'!G15)</f>
        <v xml:space="preserve">   </v>
      </c>
      <c r="E104" s="298"/>
      <c r="F104" s="456" t="s">
        <v>8</v>
      </c>
      <c r="G104" s="456"/>
      <c r="H104" s="329" t="str">
        <f>IF('2b.  Complex Form Data Entry'!G15=""," ",'2b.  Complex Form Data Entry'!G16)</f>
        <v xml:space="preserve"> </v>
      </c>
      <c r="I104" s="298"/>
      <c r="J104" s="298"/>
      <c r="L104" s="454" t="s">
        <v>10</v>
      </c>
      <c r="M104" s="454"/>
      <c r="N104" s="454"/>
      <c r="O104" s="454"/>
      <c r="P104" s="74"/>
      <c r="Q104" s="74"/>
      <c r="R104" s="298" t="str">
        <f>IF('2b.  Complex Form Data Entry'!G13="","   ",'2b.  Complex Form Data Entry'!G13)</f>
        <v xml:space="preserve">   </v>
      </c>
      <c r="S104" s="328"/>
      <c r="T104" s="11"/>
    </row>
    <row r="105" spans="1:20" ht="13.5" customHeight="1">
      <c r="A105" s="455" t="s">
        <v>3</v>
      </c>
      <c r="B105" s="456"/>
      <c r="C105" s="300"/>
      <c r="D105" s="298"/>
      <c r="E105" s="298"/>
      <c r="F105" s="456" t="s">
        <v>13</v>
      </c>
      <c r="G105" s="456"/>
      <c r="H105" s="298"/>
      <c r="I105" s="298"/>
      <c r="J105" s="298"/>
      <c r="L105" s="454" t="s">
        <v>9</v>
      </c>
      <c r="M105" s="454"/>
      <c r="N105" s="454"/>
      <c r="O105" s="454"/>
      <c r="P105" s="55"/>
      <c r="Q105" s="55"/>
      <c r="R105" s="298" t="str">
        <f>IF('2b.  Complex Form Data Entry'!G14="","   ",'2b.  Complex Form Data Entry'!G14)</f>
        <v xml:space="preserve">   </v>
      </c>
      <c r="S105" s="328"/>
      <c r="T105" s="11"/>
    </row>
    <row r="106" spans="1:20" ht="12.75">
      <c r="A106" s="330" t="s">
        <v>149</v>
      </c>
      <c r="B106" s="331"/>
      <c r="C106" s="397" t="str">
        <f>IF('2b.  Complex Form Data Entry'!G10=""," ",'2b.  Complex Form Data Entry'!G10)</f>
        <v xml:space="preserve"> </v>
      </c>
      <c r="D106" s="397"/>
      <c r="E106" s="397"/>
      <c r="F106" s="397"/>
      <c r="G106" s="397"/>
      <c r="H106" s="397"/>
      <c r="I106" s="397"/>
      <c r="J106" s="397"/>
      <c r="K106" s="397"/>
      <c r="L106" s="397"/>
      <c r="M106" s="397"/>
      <c r="N106" s="397"/>
      <c r="O106" s="397"/>
      <c r="P106" s="397"/>
      <c r="Q106" s="397"/>
      <c r="R106" s="397"/>
      <c r="S106" s="398"/>
      <c r="T106" s="11"/>
    </row>
    <row r="107" spans="1:20" ht="13.5" thickBot="1">
      <c r="A107" s="332"/>
      <c r="B107" s="333"/>
      <c r="C107" s="399"/>
      <c r="D107" s="399"/>
      <c r="E107" s="399"/>
      <c r="F107" s="399"/>
      <c r="G107" s="399"/>
      <c r="H107" s="399"/>
      <c r="I107" s="399"/>
      <c r="J107" s="399"/>
      <c r="K107" s="399"/>
      <c r="L107" s="399"/>
      <c r="M107" s="399"/>
      <c r="N107" s="399"/>
      <c r="O107" s="399"/>
      <c r="P107" s="399"/>
      <c r="Q107" s="399"/>
      <c r="R107" s="399"/>
      <c r="S107" s="400"/>
      <c r="T107" s="11"/>
    </row>
    <row r="108" spans="1:20" ht="18.75" customHeight="1" thickBot="1" thickTop="1">
      <c r="A108" s="446" t="s">
        <v>15</v>
      </c>
      <c r="B108" s="446"/>
      <c r="C108" s="446"/>
      <c r="D108" s="446"/>
      <c r="E108" s="446"/>
      <c r="F108" s="446"/>
      <c r="G108" s="446"/>
      <c r="H108" s="446"/>
      <c r="I108" s="446"/>
      <c r="J108" s="446"/>
      <c r="K108" s="446"/>
      <c r="L108" s="446"/>
      <c r="M108" s="446"/>
      <c r="N108" s="446"/>
      <c r="O108" s="446"/>
      <c r="P108" s="446"/>
      <c r="Q108" s="446"/>
      <c r="R108" s="446"/>
      <c r="S108" s="446"/>
      <c r="T108" s="5"/>
    </row>
    <row r="109" spans="1:20" ht="3" customHeight="1" thickTop="1">
      <c r="A109" s="2"/>
      <c r="B109" s="2"/>
      <c r="C109" s="2"/>
      <c r="D109" s="2"/>
      <c r="E109" s="2"/>
      <c r="F109" s="2"/>
      <c r="G109" s="41"/>
      <c r="H109" s="41"/>
      <c r="I109" s="41"/>
      <c r="J109" s="42"/>
      <c r="K109" s="42"/>
      <c r="L109" s="42"/>
      <c r="M109" s="42"/>
      <c r="N109" s="42"/>
      <c r="O109" s="42"/>
      <c r="P109" s="42"/>
      <c r="Q109" s="42"/>
      <c r="R109" s="42"/>
      <c r="S109" s="5"/>
      <c r="T109" s="5"/>
    </row>
    <row r="110" spans="1:20" ht="15.75">
      <c r="A110" s="37" t="s">
        <v>128</v>
      </c>
      <c r="B110" s="2"/>
      <c r="C110" s="2"/>
      <c r="D110" s="2"/>
      <c r="E110" s="2"/>
      <c r="F110" s="2"/>
      <c r="G110" s="41"/>
      <c r="H110" s="41"/>
      <c r="I110" s="41"/>
      <c r="J110" s="42"/>
      <c r="K110" s="42"/>
      <c r="L110" s="42"/>
      <c r="M110" s="42"/>
      <c r="N110" s="42"/>
      <c r="O110" s="42"/>
      <c r="P110" s="42"/>
      <c r="Q110" s="42"/>
      <c r="R110" s="42"/>
      <c r="S110" s="42"/>
      <c r="T110" s="42"/>
    </row>
    <row r="111" spans="1:20" ht="3" customHeight="1" thickBot="1">
      <c r="A111" s="2"/>
      <c r="B111" s="2"/>
      <c r="C111" s="2"/>
      <c r="D111" s="2"/>
      <c r="E111" s="2"/>
      <c r="F111" s="2"/>
      <c r="G111" s="41"/>
      <c r="H111" s="41"/>
      <c r="I111" s="41"/>
      <c r="J111" s="42"/>
      <c r="K111" s="42"/>
      <c r="L111" s="42"/>
      <c r="M111" s="42"/>
      <c r="N111" s="42"/>
      <c r="O111" s="42"/>
      <c r="P111" s="42"/>
      <c r="Q111" s="42"/>
      <c r="R111" s="42"/>
      <c r="S111" s="42"/>
      <c r="T111" s="42"/>
    </row>
    <row r="112" spans="1:20" ht="15" customHeight="1">
      <c r="A112" s="464" t="s">
        <v>18</v>
      </c>
      <c r="B112" s="465"/>
      <c r="C112" s="466"/>
      <c r="D112" s="430" t="s">
        <v>19</v>
      </c>
      <c r="E112" s="430" t="s">
        <v>5</v>
      </c>
      <c r="F112" s="421" t="s">
        <v>104</v>
      </c>
      <c r="G112" s="430" t="s">
        <v>11</v>
      </c>
      <c r="H112" s="441" t="s">
        <v>23</v>
      </c>
      <c r="I112" s="315"/>
      <c r="J112" s="190">
        <f>'2b.  Complex Form Data Entry'!G19</f>
        <v>2015</v>
      </c>
      <c r="K112" s="286">
        <f>'2b.  Complex Form Data Entry'!H155</f>
        <v>2016</v>
      </c>
      <c r="L112" s="423" t="str">
        <f>CONCATENATE(L34," Appropriation Change")</f>
        <v>2015 / 2016 Appropriation Change</v>
      </c>
      <c r="O112" s="303"/>
      <c r="P112" s="303"/>
      <c r="Q112" s="303"/>
      <c r="R112" s="434" t="s">
        <v>136</v>
      </c>
      <c r="S112" s="435"/>
      <c r="T112" s="42"/>
    </row>
    <row r="113" spans="1:20" ht="37.5" customHeight="1" thickBot="1">
      <c r="A113" s="467"/>
      <c r="B113" s="468"/>
      <c r="C113" s="469"/>
      <c r="D113" s="431"/>
      <c r="E113" s="431"/>
      <c r="F113" s="422"/>
      <c r="G113" s="431"/>
      <c r="H113" s="442"/>
      <c r="I113" s="316"/>
      <c r="J113" s="191" t="s">
        <v>24</v>
      </c>
      <c r="K113" s="287" t="str">
        <f>'2b.  Complex Form Data Entry'!H156</f>
        <v>Allocation Change</v>
      </c>
      <c r="L113" s="424"/>
      <c r="O113" s="303"/>
      <c r="P113" s="303"/>
      <c r="Q113" s="303"/>
      <c r="R113" s="436"/>
      <c r="S113" s="437"/>
      <c r="T113" s="42"/>
    </row>
    <row r="114" spans="1:20" ht="47.25" customHeight="1">
      <c r="A114" s="99" t="str">
        <f>IF('2b.  Complex Form Data Entry'!C157="","   ",'2b.  Complex Form Data Entry'!C157)</f>
        <v xml:space="preserve">   </v>
      </c>
      <c r="B114" s="78"/>
      <c r="C114" s="78"/>
      <c r="D114" s="177" t="str">
        <f>IF(A114="   ","   ",IF(A114='2b.  Complex Form Data Entry'!$G$21,'2b.  Complex Form Data Entry'!J$21,IF(A114='2b.  Complex Form Data Entry'!$G$22,'2b.  Complex Form Data Entry'!J$22,IF(A114='2b.  Complex Form Data Entry'!$G$23,'2b.  Complex Form Data Entry'!J$23,IF(A114='2b.  Complex Form Data Entry'!$G$24,'2b.  Complex Form Data Entry'!$J$24,IF(A114='2b.  Complex Form Data Entry'!$G$25,'2b.  Complex Form Data Entry'!J$25,IF(A114='2b.  Complex Form Data Entry'!$G$26,'2b.  Complex Form Data Entry'!J$26,"   ")))))))</f>
        <v xml:space="preserve">   </v>
      </c>
      <c r="E114" s="89" t="str">
        <f>IF(A114="   ","   ",IF(A114='2b.  Complex Form Data Entry'!$G$21,'2b.  Complex Form Data Entry'!K$21,IF(A114='2b.  Complex Form Data Entry'!$G$22,'2b.  Complex Form Data Entry'!K$22,IF(A114='2b.  Complex Form Data Entry'!$G$23,'2b.  Complex Form Data Entry'!K$23,IF(A114='2b.  Complex Form Data Entry'!$G$24,'2b.  Complex Form Data Entry'!$K$24,IF(A114='2b.  Complex Form Data Entry'!G$25,'2b.  Complex Form Data Entry'!K$25,IF(A114='2b.  Complex Form Data Entry'!G$26,'2b.  Complex Form Data Entry'!K$26,"   ")))))))</f>
        <v xml:space="preserve">   </v>
      </c>
      <c r="F114" s="177" t="str">
        <f>IF(A114="   ","   ",IF(A114='2b.  Complex Form Data Entry'!$G$21,'2b.  Complex Form Data Entry'!L$21,IF(A114='2b.  Complex Form Data Entry'!$G$22,'2b.  Complex Form Data Entry'!L$22,IF(A114='2b.  Complex Form Data Entry'!$G$23,'2b.  Complex Form Data Entry'!L$23,IF(A114='2b.  Complex Form Data Entry'!$G$24,'2b.  Complex Form Data Entry'!$L$24,IF(A114='2b.  Complex Form Data Entry'!G$25,'2b.  Complex Form Data Entry'!L$25,IF(A114='2b.  Complex Form Data Entry'!G$26,'2b.  Complex Form Data Entry'!L$26,"   ")))))))</f>
        <v xml:space="preserve">   </v>
      </c>
      <c r="G114" s="90" t="str">
        <f>IF('2b.  Complex Form Data Entry'!C157="","   ",'2b.  Complex Form Data Entry'!D157)</f>
        <v xml:space="preserve">   </v>
      </c>
      <c r="H114" s="197">
        <f>IF('2b.  Complex Form Data Entry'!F151="Y","The transaction was anticipated in the current budget; no supplemental appropriation is required.",IF(A114="","",IF('2b.  Complex Form Data Entry'!F152="Y","The cost of the transaction can be accommodated within existing appropriation authority; no supplemental appropriation is required",'2b.  Complex Form Data Entry'!E157)))</f>
        <v>0</v>
      </c>
      <c r="I114" s="317"/>
      <c r="J114" s="100">
        <f>'2b.  Complex Form Data Entry'!G157</f>
        <v>0</v>
      </c>
      <c r="K114" s="100">
        <f>'2b.  Complex Form Data Entry'!H157</f>
        <v>0</v>
      </c>
      <c r="L114" s="311">
        <f>J114+K114</f>
        <v>0</v>
      </c>
      <c r="O114" s="304"/>
      <c r="P114" s="304"/>
      <c r="Q114" s="304"/>
      <c r="R114" s="474">
        <f>'2b.  Complex Form Data Entry'!J157</f>
        <v>0</v>
      </c>
      <c r="S114" s="475"/>
      <c r="T114" s="42"/>
    </row>
    <row r="115" spans="1:20" ht="13.5">
      <c r="A115" s="99" t="str">
        <f>IF('2b.  Complex Form Data Entry'!C158="","   ",'2b.  Complex Form Data Entry'!C158)</f>
        <v xml:space="preserve">   </v>
      </c>
      <c r="B115" s="75"/>
      <c r="C115" s="75"/>
      <c r="D115" s="177" t="str">
        <f>IF(A115="   ","   ",IF(A115='2b.  Complex Form Data Entry'!$G$21,'2b.  Complex Form Data Entry'!J$21,IF(A115='2b.  Complex Form Data Entry'!$G$22,'2b.  Complex Form Data Entry'!J$22,IF(A115='2b.  Complex Form Data Entry'!$G$23,'2b.  Complex Form Data Entry'!J$23,IF(A115='2b.  Complex Form Data Entry'!$G$24,'2b.  Complex Form Data Entry'!$J$24,IF(A115='2b.  Complex Form Data Entry'!$G$25,'2b.  Complex Form Data Entry'!J$25,IF(A115='2b.  Complex Form Data Entry'!$G$26,'2b.  Complex Form Data Entry'!J$26,"   ")))))))</f>
        <v xml:space="preserve">   </v>
      </c>
      <c r="E115" s="89" t="str">
        <f>IF(A115="   ","   ",IF(A115='2b.  Complex Form Data Entry'!$G$21,'2b.  Complex Form Data Entry'!K$21,IF(A115='2b.  Complex Form Data Entry'!$G$22,'2b.  Complex Form Data Entry'!K$22,IF(A115='2b.  Complex Form Data Entry'!$G$23,'2b.  Complex Form Data Entry'!K$23,IF(A115='2b.  Complex Form Data Entry'!$G$24,'2b.  Complex Form Data Entry'!$K$24,IF(A115='2b.  Complex Form Data Entry'!G$25,'2b.  Complex Form Data Entry'!K$25,IF(A115='2b.  Complex Form Data Entry'!G$26,'2b.  Complex Form Data Entry'!K$26,"   ")))))))</f>
        <v xml:space="preserve">   </v>
      </c>
      <c r="F115" s="177" t="str">
        <f>IF(A115="   ","   ",IF(A115='2b.  Complex Form Data Entry'!$G$21,'2b.  Complex Form Data Entry'!L$21,IF(A115='2b.  Complex Form Data Entry'!$G$22,'2b.  Complex Form Data Entry'!L$22,IF(A115='2b.  Complex Form Data Entry'!$G$23,'2b.  Complex Form Data Entry'!L$23,IF(A115='2b.  Complex Form Data Entry'!$G$24,'2b.  Complex Form Data Entry'!$L$24,IF(A115='2b.  Complex Form Data Entry'!G$25,'2b.  Complex Form Data Entry'!L$25,IF(A115='2b.  Complex Form Data Entry'!G$26,'2b.  Complex Form Data Entry'!L$26,"   ")))))))</f>
        <v xml:space="preserve">   </v>
      </c>
      <c r="G115" s="90" t="str">
        <f>IF('2b.  Complex Form Data Entry'!C158="","   ",'2b.  Complex Form Data Entry'!D158)</f>
        <v xml:space="preserve">   </v>
      </c>
      <c r="H115" s="200" t="str">
        <f>IF('2b.  Complex Form Data Entry'!E158=0,"  ",'2b.  Complex Form Data Entry'!E158)</f>
        <v xml:space="preserve">  </v>
      </c>
      <c r="I115" s="317"/>
      <c r="J115" s="82">
        <f>'2b.  Complex Form Data Entry'!G158</f>
        <v>0</v>
      </c>
      <c r="K115" s="82">
        <f>'2b.  Complex Form Data Entry'!H158</f>
        <v>0</v>
      </c>
      <c r="L115" s="311">
        <f aca="true" t="shared" si="25" ref="L115:L120">J115+K115</f>
        <v>0</v>
      </c>
      <c r="O115" s="304"/>
      <c r="P115" s="304"/>
      <c r="Q115" s="304"/>
      <c r="R115" s="474">
        <f>'2b.  Complex Form Data Entry'!J158</f>
        <v>0</v>
      </c>
      <c r="S115" s="475"/>
      <c r="T115" s="42"/>
    </row>
    <row r="116" spans="1:20" ht="13.5">
      <c r="A116" s="99" t="str">
        <f>IF('2b.  Complex Form Data Entry'!C159="","   ",'2b.  Complex Form Data Entry'!C159)</f>
        <v xml:space="preserve">   </v>
      </c>
      <c r="B116" s="75"/>
      <c r="C116" s="75"/>
      <c r="D116" s="177" t="str">
        <f>IF(A116="   ","   ",IF(A116='2b.  Complex Form Data Entry'!$G$21,'2b.  Complex Form Data Entry'!J$21,IF(A116='2b.  Complex Form Data Entry'!$G$22,'2b.  Complex Form Data Entry'!J$22,IF(A116='2b.  Complex Form Data Entry'!$G$23,'2b.  Complex Form Data Entry'!J$23,IF(A116='2b.  Complex Form Data Entry'!$G$24,'2b.  Complex Form Data Entry'!$J$24,IF(A116='2b.  Complex Form Data Entry'!$G$25,'2b.  Complex Form Data Entry'!J$25,IF(A116='2b.  Complex Form Data Entry'!$G$26,'2b.  Complex Form Data Entry'!J$26,"   ")))))))</f>
        <v xml:space="preserve">   </v>
      </c>
      <c r="E116" s="89" t="str">
        <f>IF(A116="   ","   ",IF(A116='2b.  Complex Form Data Entry'!$G$21,'2b.  Complex Form Data Entry'!K$21,IF(A116='2b.  Complex Form Data Entry'!$G$22,'2b.  Complex Form Data Entry'!K$22,IF(A116='2b.  Complex Form Data Entry'!$G$23,'2b.  Complex Form Data Entry'!K$23,IF(A116='2b.  Complex Form Data Entry'!$G$24,'2b.  Complex Form Data Entry'!$K$24,IF(A116='2b.  Complex Form Data Entry'!G$25,'2b.  Complex Form Data Entry'!K$25,IF(A116='2b.  Complex Form Data Entry'!G$26,'2b.  Complex Form Data Entry'!K$26,"   ")))))))</f>
        <v xml:space="preserve">   </v>
      </c>
      <c r="F116" s="177" t="str">
        <f>IF(A116="   ","   ",IF(A116='2b.  Complex Form Data Entry'!$G$21,'2b.  Complex Form Data Entry'!L$21,IF(A116='2b.  Complex Form Data Entry'!$G$22,'2b.  Complex Form Data Entry'!L$22,IF(A116='2b.  Complex Form Data Entry'!$G$23,'2b.  Complex Form Data Entry'!L$23,IF(A116='2b.  Complex Form Data Entry'!$G$24,'2b.  Complex Form Data Entry'!$L$24,IF(A116='2b.  Complex Form Data Entry'!G$25,'2b.  Complex Form Data Entry'!L$25,IF(A116='2b.  Complex Form Data Entry'!G$26,'2b.  Complex Form Data Entry'!L$26,"   ")))))))</f>
        <v xml:space="preserve">   </v>
      </c>
      <c r="G116" s="90" t="str">
        <f>IF('2b.  Complex Form Data Entry'!C159="","   ",'2b.  Complex Form Data Entry'!D159)</f>
        <v xml:space="preserve">   </v>
      </c>
      <c r="H116" s="200" t="str">
        <f>IF('2b.  Complex Form Data Entry'!E159=0,"  ",'2b.  Complex Form Data Entry'!E159)</f>
        <v xml:space="preserve">  </v>
      </c>
      <c r="I116" s="317"/>
      <c r="J116" s="82">
        <f>'2b.  Complex Form Data Entry'!G159</f>
        <v>0</v>
      </c>
      <c r="K116" s="82">
        <f>'2b.  Complex Form Data Entry'!H159</f>
        <v>0</v>
      </c>
      <c r="L116" s="311">
        <f t="shared" si="25"/>
        <v>0</v>
      </c>
      <c r="O116" s="304"/>
      <c r="P116" s="304"/>
      <c r="Q116" s="304"/>
      <c r="R116" s="474">
        <f>'2b.  Complex Form Data Entry'!J159</f>
        <v>0</v>
      </c>
      <c r="S116" s="475"/>
      <c r="T116" s="42"/>
    </row>
    <row r="117" spans="1:20" ht="13.5">
      <c r="A117" s="99" t="str">
        <f>IF('2b.  Complex Form Data Entry'!C160="","   ",'2b.  Complex Form Data Entry'!C160)</f>
        <v xml:space="preserve">   </v>
      </c>
      <c r="B117" s="75"/>
      <c r="C117" s="75"/>
      <c r="D117" s="177" t="str">
        <f>IF(A117="   ","   ",IF(A117='2b.  Complex Form Data Entry'!$G$21,'2b.  Complex Form Data Entry'!J$21,IF(A117='2b.  Complex Form Data Entry'!$G$22,'2b.  Complex Form Data Entry'!J$22,IF(A117='2b.  Complex Form Data Entry'!$G$23,'2b.  Complex Form Data Entry'!J$23,IF(A117='2b.  Complex Form Data Entry'!$G$24,'2b.  Complex Form Data Entry'!$J$24,IF(A117='2b.  Complex Form Data Entry'!$G$25,'2b.  Complex Form Data Entry'!J$25,IF(A117='2b.  Complex Form Data Entry'!$G$26,'2b.  Complex Form Data Entry'!J$26,"   ")))))))</f>
        <v xml:space="preserve">   </v>
      </c>
      <c r="E117" s="89" t="str">
        <f>IF(A117="   ","   ",IF(A117='2b.  Complex Form Data Entry'!$G$21,'2b.  Complex Form Data Entry'!K$21,IF(A117='2b.  Complex Form Data Entry'!$G$22,'2b.  Complex Form Data Entry'!K$22,IF(A117='2b.  Complex Form Data Entry'!$G$23,'2b.  Complex Form Data Entry'!K$23,IF(A117='2b.  Complex Form Data Entry'!$G$24,'2b.  Complex Form Data Entry'!$K$24,IF(A117='2b.  Complex Form Data Entry'!G$25,'2b.  Complex Form Data Entry'!K$25,IF(A117='2b.  Complex Form Data Entry'!G$26,'2b.  Complex Form Data Entry'!K$26,"   ")))))))</f>
        <v xml:space="preserve">   </v>
      </c>
      <c r="F117" s="177" t="str">
        <f>IF(A117="   ","   ",IF(A117='2b.  Complex Form Data Entry'!$G$21,'2b.  Complex Form Data Entry'!L$21,IF(A117='2b.  Complex Form Data Entry'!$G$22,'2b.  Complex Form Data Entry'!L$22,IF(A117='2b.  Complex Form Data Entry'!$G$23,'2b.  Complex Form Data Entry'!L$23,IF(A117='2b.  Complex Form Data Entry'!$G$24,'2b.  Complex Form Data Entry'!$L$24,IF(A117='2b.  Complex Form Data Entry'!G$25,'2b.  Complex Form Data Entry'!L$25,IF(A117='2b.  Complex Form Data Entry'!G$26,'2b.  Complex Form Data Entry'!L$26,"   ")))))))</f>
        <v xml:space="preserve">   </v>
      </c>
      <c r="G117" s="90" t="str">
        <f>IF('2b.  Complex Form Data Entry'!C160="","   ",'2b.  Complex Form Data Entry'!D160)</f>
        <v xml:space="preserve">   </v>
      </c>
      <c r="H117" s="200" t="str">
        <f>IF('2b.  Complex Form Data Entry'!E160=0,"  ",'2b.  Complex Form Data Entry'!E160)</f>
        <v xml:space="preserve">  </v>
      </c>
      <c r="I117" s="317"/>
      <c r="J117" s="82">
        <f>'2b.  Complex Form Data Entry'!G160</f>
        <v>0</v>
      </c>
      <c r="K117" s="82">
        <f>'2b.  Complex Form Data Entry'!H160</f>
        <v>0</v>
      </c>
      <c r="L117" s="311">
        <f t="shared" si="25"/>
        <v>0</v>
      </c>
      <c r="O117" s="304"/>
      <c r="P117" s="304"/>
      <c r="Q117" s="304"/>
      <c r="R117" s="474">
        <f>'2b.  Complex Form Data Entry'!J160</f>
        <v>0</v>
      </c>
      <c r="S117" s="475"/>
      <c r="T117" s="42"/>
    </row>
    <row r="118" spans="1:20" ht="13.5">
      <c r="A118" s="99" t="str">
        <f>IF('2b.  Complex Form Data Entry'!C161="","   ",'2b.  Complex Form Data Entry'!C161)</f>
        <v xml:space="preserve">   </v>
      </c>
      <c r="B118" s="75"/>
      <c r="C118" s="75"/>
      <c r="D118" s="177" t="str">
        <f>IF(A118="   ","   ",IF(A118='2b.  Complex Form Data Entry'!$G$21,'2b.  Complex Form Data Entry'!J$21,IF(A118='2b.  Complex Form Data Entry'!$G$22,'2b.  Complex Form Data Entry'!J$22,IF(A118='2b.  Complex Form Data Entry'!$G$23,'2b.  Complex Form Data Entry'!J$23,IF(A118='2b.  Complex Form Data Entry'!$G$24,'2b.  Complex Form Data Entry'!$J$24,IF(A118='2b.  Complex Form Data Entry'!$G$25,'2b.  Complex Form Data Entry'!J$25,IF(A118='2b.  Complex Form Data Entry'!$G$26,'2b.  Complex Form Data Entry'!J$26,"   ")))))))</f>
        <v xml:space="preserve">   </v>
      </c>
      <c r="E118" s="89" t="str">
        <f>IF(A118="   ","   ",IF(A118='2b.  Complex Form Data Entry'!$G$21,'2b.  Complex Form Data Entry'!K$21,IF(A118='2b.  Complex Form Data Entry'!$G$22,'2b.  Complex Form Data Entry'!K$22,IF(A118='2b.  Complex Form Data Entry'!$G$23,'2b.  Complex Form Data Entry'!K$23,IF(A118='2b.  Complex Form Data Entry'!$G$24,'2b.  Complex Form Data Entry'!$K$24,IF(A118='2b.  Complex Form Data Entry'!G$25,'2b.  Complex Form Data Entry'!K$25,IF(A118='2b.  Complex Form Data Entry'!G$26,'2b.  Complex Form Data Entry'!K$26,"   ")))))))</f>
        <v xml:space="preserve">   </v>
      </c>
      <c r="F118" s="177" t="str">
        <f>IF(A118="   ","   ",IF(A118='2b.  Complex Form Data Entry'!$G$21,'2b.  Complex Form Data Entry'!L$21,IF(A118='2b.  Complex Form Data Entry'!$G$22,'2b.  Complex Form Data Entry'!L$22,IF(A118='2b.  Complex Form Data Entry'!$G$23,'2b.  Complex Form Data Entry'!L$23,IF(A118='2b.  Complex Form Data Entry'!$G$24,'2b.  Complex Form Data Entry'!$L$24,IF(A118='2b.  Complex Form Data Entry'!G$25,'2b.  Complex Form Data Entry'!L$25,IF(A118='2b.  Complex Form Data Entry'!G$26,'2b.  Complex Form Data Entry'!L$26,"   ")))))))</f>
        <v xml:space="preserve">   </v>
      </c>
      <c r="G118" s="90" t="str">
        <f>IF('2b.  Complex Form Data Entry'!C161="","   ",'2b.  Complex Form Data Entry'!D161)</f>
        <v xml:space="preserve">   </v>
      </c>
      <c r="H118" s="200" t="str">
        <f>IF('2b.  Complex Form Data Entry'!E161=0,"  ",'2b.  Complex Form Data Entry'!E161)</f>
        <v xml:space="preserve">  </v>
      </c>
      <c r="I118" s="317"/>
      <c r="J118" s="82">
        <f>'2b.  Complex Form Data Entry'!G161</f>
        <v>0</v>
      </c>
      <c r="K118" s="82">
        <f>'2b.  Complex Form Data Entry'!H161</f>
        <v>0</v>
      </c>
      <c r="L118" s="311">
        <f t="shared" si="25"/>
        <v>0</v>
      </c>
      <c r="O118" s="304"/>
      <c r="P118" s="304"/>
      <c r="Q118" s="304"/>
      <c r="R118" s="474">
        <f>'2b.  Complex Form Data Entry'!J161</f>
        <v>0</v>
      </c>
      <c r="S118" s="475"/>
      <c r="T118" s="42"/>
    </row>
    <row r="119" spans="1:20" ht="13.5">
      <c r="A119" s="99" t="str">
        <f>IF('2b.  Complex Form Data Entry'!C162="","   ",'2b.  Complex Form Data Entry'!C162)</f>
        <v xml:space="preserve">   </v>
      </c>
      <c r="B119" s="75"/>
      <c r="C119" s="75"/>
      <c r="D119" s="177" t="str">
        <f>IF(A119="   ","   ",IF(A119='2b.  Complex Form Data Entry'!$G$21,'2b.  Complex Form Data Entry'!J$21,IF(A119='2b.  Complex Form Data Entry'!$G$22,'2b.  Complex Form Data Entry'!J$22,IF(A119='2b.  Complex Form Data Entry'!$G$23,'2b.  Complex Form Data Entry'!J$23,IF(A119='2b.  Complex Form Data Entry'!$G$24,'2b.  Complex Form Data Entry'!$J$24,IF(A119='2b.  Complex Form Data Entry'!$G$25,'2b.  Complex Form Data Entry'!J$25,IF(A119='2b.  Complex Form Data Entry'!$G$26,'2b.  Complex Form Data Entry'!J$26,"   ")))))))</f>
        <v xml:space="preserve">   </v>
      </c>
      <c r="E119" s="89" t="str">
        <f>IF(A119="   ","   ",IF(A119='2b.  Complex Form Data Entry'!$G$21,'2b.  Complex Form Data Entry'!K$21,IF(A119='2b.  Complex Form Data Entry'!$G$22,'2b.  Complex Form Data Entry'!K$22,IF(A119='2b.  Complex Form Data Entry'!$G$23,'2b.  Complex Form Data Entry'!K$23,IF(A119='2b.  Complex Form Data Entry'!$G$24,'2b.  Complex Form Data Entry'!$K$24,IF(A119='2b.  Complex Form Data Entry'!G$25,'2b.  Complex Form Data Entry'!K$25,IF(A119='2b.  Complex Form Data Entry'!G$26,'2b.  Complex Form Data Entry'!K$26,"   ")))))))</f>
        <v xml:space="preserve">   </v>
      </c>
      <c r="F119" s="177" t="str">
        <f>IF(A119="   ","   ",IF(A119='2b.  Complex Form Data Entry'!$G$21,'2b.  Complex Form Data Entry'!L$21,IF(A119='2b.  Complex Form Data Entry'!$G$22,'2b.  Complex Form Data Entry'!L$22,IF(A119='2b.  Complex Form Data Entry'!$G$23,'2b.  Complex Form Data Entry'!L$23,IF(A119='2b.  Complex Form Data Entry'!$G$24,'2b.  Complex Form Data Entry'!$L$24,IF(A119='2b.  Complex Form Data Entry'!G$25,'2b.  Complex Form Data Entry'!L$25,IF(A119='2b.  Complex Form Data Entry'!G$26,'2b.  Complex Form Data Entry'!L$26,"   ")))))))</f>
        <v xml:space="preserve">   </v>
      </c>
      <c r="G119" s="90" t="str">
        <f>IF('2b.  Complex Form Data Entry'!C162="","   ",'2b.  Complex Form Data Entry'!D162)</f>
        <v xml:space="preserve">   </v>
      </c>
      <c r="H119" s="200" t="str">
        <f>IF('2b.  Complex Form Data Entry'!E162=0,"  ",'2b.  Complex Form Data Entry'!E162)</f>
        <v xml:space="preserve">  </v>
      </c>
      <c r="I119" s="317"/>
      <c r="J119" s="82">
        <f>'2b.  Complex Form Data Entry'!G162</f>
        <v>0</v>
      </c>
      <c r="K119" s="82">
        <f>'2b.  Complex Form Data Entry'!H162</f>
        <v>0</v>
      </c>
      <c r="L119" s="311">
        <f t="shared" si="25"/>
        <v>0</v>
      </c>
      <c r="O119" s="304"/>
      <c r="P119" s="304"/>
      <c r="Q119" s="304"/>
      <c r="R119" s="474">
        <f>'2b.  Complex Form Data Entry'!J162</f>
        <v>0</v>
      </c>
      <c r="S119" s="475"/>
      <c r="T119" s="42"/>
    </row>
    <row r="120" spans="1:20" ht="14.25" thickBot="1">
      <c r="A120" s="6"/>
      <c r="B120" s="7"/>
      <c r="C120" s="291" t="s">
        <v>4</v>
      </c>
      <c r="D120" s="43"/>
      <c r="E120" s="43"/>
      <c r="F120" s="43"/>
      <c r="G120" s="43"/>
      <c r="H120" s="207"/>
      <c r="I120" s="318"/>
      <c r="J120" s="66">
        <f>SUM(J114:J119)</f>
        <v>0</v>
      </c>
      <c r="K120" s="66">
        <f>SUM(K114:K119)</f>
        <v>0</v>
      </c>
      <c r="L120" s="312">
        <f t="shared" si="25"/>
        <v>0</v>
      </c>
      <c r="O120" s="305"/>
      <c r="P120" s="305"/>
      <c r="Q120" s="305"/>
      <c r="R120" s="476">
        <f>SUM(R114:S119)</f>
        <v>0</v>
      </c>
      <c r="S120" s="477"/>
      <c r="T120" s="42"/>
    </row>
    <row r="121" spans="1:20" ht="3" customHeight="1">
      <c r="A121" s="2"/>
      <c r="B121" s="2"/>
      <c r="C121" s="2"/>
      <c r="D121" s="2"/>
      <c r="E121" s="2"/>
      <c r="F121" s="2"/>
      <c r="G121" s="41"/>
      <c r="H121" s="41"/>
      <c r="I121" s="41"/>
      <c r="J121" s="42"/>
      <c r="K121" s="42"/>
      <c r="L121" s="42"/>
      <c r="M121" s="42"/>
      <c r="N121" s="42"/>
      <c r="O121" s="42"/>
      <c r="P121" s="42"/>
      <c r="Q121" s="42"/>
      <c r="R121" s="42"/>
      <c r="S121" s="42"/>
      <c r="T121" s="42"/>
    </row>
    <row r="122" spans="1:20" ht="13.5">
      <c r="A122" s="3" t="s">
        <v>30</v>
      </c>
      <c r="B122" s="3"/>
      <c r="C122" s="3"/>
      <c r="D122" s="3"/>
      <c r="E122" s="3"/>
      <c r="F122" s="3"/>
      <c r="G122" s="3"/>
      <c r="H122" s="3"/>
      <c r="I122" s="3"/>
      <c r="J122" s="4"/>
      <c r="K122" s="4"/>
      <c r="L122" s="4"/>
      <c r="M122" s="4"/>
      <c r="N122" s="4"/>
      <c r="O122" s="4"/>
      <c r="P122" s="4"/>
      <c r="Q122" s="4"/>
      <c r="R122" s="4"/>
      <c r="S122" s="5"/>
      <c r="T122" s="5"/>
    </row>
    <row r="123" spans="1:20" ht="19.5" customHeight="1">
      <c r="A123" s="321" t="s">
        <v>140</v>
      </c>
      <c r="B123" s="443" t="str">
        <f>IF('2b.  Complex Form Data Entry'!G39="Y","See note 5 below.",'2b.  Complex Form Data Entry'!D43)</f>
        <v>An NPV analysis was not performed because …</v>
      </c>
      <c r="C123" s="443"/>
      <c r="D123" s="443"/>
      <c r="E123" s="443"/>
      <c r="F123" s="443"/>
      <c r="G123" s="443"/>
      <c r="H123" s="443"/>
      <c r="I123" s="443"/>
      <c r="J123" s="443"/>
      <c r="K123" s="443"/>
      <c r="L123" s="443"/>
      <c r="M123" s="443"/>
      <c r="N123" s="443"/>
      <c r="O123" s="443"/>
      <c r="P123" s="443"/>
      <c r="Q123" s="443"/>
      <c r="R123" s="443"/>
      <c r="S123" s="443"/>
      <c r="T123" s="5"/>
    </row>
    <row r="124" spans="1:20" ht="13.5">
      <c r="A124" s="68" t="s">
        <v>112</v>
      </c>
      <c r="B124" s="438" t="s">
        <v>148</v>
      </c>
      <c r="C124" s="438"/>
      <c r="D124" s="438"/>
      <c r="E124" s="438"/>
      <c r="F124" s="438"/>
      <c r="G124" s="438"/>
      <c r="H124" s="438"/>
      <c r="I124" s="438"/>
      <c r="J124" s="438"/>
      <c r="K124" s="438"/>
      <c r="L124" s="438"/>
      <c r="M124" s="438"/>
      <c r="N124" s="438"/>
      <c r="O124" s="438"/>
      <c r="P124" s="438"/>
      <c r="Q124" s="438"/>
      <c r="R124" s="438"/>
      <c r="S124" s="438"/>
      <c r="T124" s="5"/>
    </row>
    <row r="125" spans="1:20" ht="14.25" customHeight="1">
      <c r="A125" s="69" t="s">
        <v>52</v>
      </c>
      <c r="B125" s="473" t="s">
        <v>116</v>
      </c>
      <c r="C125" s="473"/>
      <c r="D125" s="473"/>
      <c r="E125" s="473"/>
      <c r="F125" s="473"/>
      <c r="G125" s="473"/>
      <c r="H125" s="473"/>
      <c r="I125" s="473"/>
      <c r="J125" s="473"/>
      <c r="K125" s="473"/>
      <c r="L125" s="473"/>
      <c r="M125" s="473"/>
      <c r="N125" s="473"/>
      <c r="O125" s="473"/>
      <c r="P125" s="473"/>
      <c r="Q125" s="473"/>
      <c r="R125" s="473"/>
      <c r="S125" s="473"/>
      <c r="T125" s="5"/>
    </row>
    <row r="126" spans="1:20" ht="16.5" customHeight="1">
      <c r="A126" s="69" t="s">
        <v>113</v>
      </c>
      <c r="B126" s="440" t="str">
        <f>IF(OR('2b.  Complex Form Data Entry'!D52="Y",'2b.  Complex Form Data Entry'!D54="Y"),CONCATENATE('2b.  Complex Form Data Entry'!E205,'2b.  Complex Form Data Entry'!E206),"This transaction does not require the use of fund balance or reallocated grant funding.")</f>
        <v>This transaction does not require the use of fund balance or reallocated grant funding.</v>
      </c>
      <c r="C126" s="440"/>
      <c r="D126" s="440"/>
      <c r="E126" s="440"/>
      <c r="F126" s="440"/>
      <c r="G126" s="440"/>
      <c r="H126" s="440"/>
      <c r="I126" s="440"/>
      <c r="J126" s="440"/>
      <c r="K126" s="440"/>
      <c r="L126" s="440"/>
      <c r="M126" s="440"/>
      <c r="N126" s="440"/>
      <c r="O126" s="440"/>
      <c r="P126" s="440"/>
      <c r="Q126" s="440"/>
      <c r="R126" s="440"/>
      <c r="S126" s="440"/>
      <c r="T126" s="5"/>
    </row>
    <row r="127" spans="1:20" ht="14.25" customHeight="1">
      <c r="A127" s="67" t="s">
        <v>114</v>
      </c>
      <c r="B127" s="429" t="str">
        <f>IF('2b.  Complex Form Data Entry'!F166="Y",'2b.  Complex Form Data Entry'!C196,CONCATENATE('2b.  Complex Form Data Entry'!C197,'2b.  Complex Form Data Entry'!C198,'2b.  Complex Form Data Entry'!C199,'2b.  Complex Form Data Entry'!C200,'2b.  Complex Form Data Entry'!C201))</f>
        <v>The transaction involves the sale of a property and the expenditures associated with this sale are limited to transaction costs.  No long-term expenditures requiring resource backing are associated with this transaction.</v>
      </c>
      <c r="C127" s="429"/>
      <c r="D127" s="429"/>
      <c r="E127" s="429"/>
      <c r="F127" s="429"/>
      <c r="G127" s="429"/>
      <c r="H127" s="429"/>
      <c r="I127" s="429"/>
      <c r="J127" s="429"/>
      <c r="K127" s="429"/>
      <c r="L127" s="429"/>
      <c r="M127" s="429"/>
      <c r="N127" s="429"/>
      <c r="O127" s="429"/>
      <c r="P127" s="429"/>
      <c r="Q127" s="429"/>
      <c r="R127" s="429"/>
      <c r="S127" s="429"/>
      <c r="T127" s="5"/>
    </row>
    <row r="128" spans="1:20" ht="16.5" customHeight="1">
      <c r="A128" s="67" t="s">
        <v>118</v>
      </c>
      <c r="B128" s="428" t="s">
        <v>111</v>
      </c>
      <c r="C128" s="428"/>
      <c r="D128" s="428"/>
      <c r="E128" s="428"/>
      <c r="F128" s="428"/>
      <c r="G128" s="428"/>
      <c r="H128" s="428"/>
      <c r="I128" s="428"/>
      <c r="J128" s="428"/>
      <c r="K128" s="428"/>
      <c r="L128" s="428"/>
      <c r="M128" s="428"/>
      <c r="N128" s="428"/>
      <c r="O128" s="428"/>
      <c r="P128" s="428"/>
      <c r="Q128" s="428"/>
      <c r="R128" s="428"/>
      <c r="S128" s="428"/>
      <c r="T128" s="5"/>
    </row>
    <row r="129" spans="1:19" ht="14.25" customHeight="1">
      <c r="A129" s="67"/>
      <c r="B129" s="425" t="str">
        <f>'2b.  Complex Form Data Entry'!C174</f>
        <v>-</v>
      </c>
      <c r="C129" s="425"/>
      <c r="D129" s="425"/>
      <c r="E129" s="425"/>
      <c r="F129" s="425"/>
      <c r="G129" s="425"/>
      <c r="H129" s="425"/>
      <c r="I129" s="425"/>
      <c r="J129" s="425"/>
      <c r="K129" s="425"/>
      <c r="L129" s="425"/>
      <c r="M129" s="425"/>
      <c r="N129" s="425"/>
      <c r="O129" s="425"/>
      <c r="P129" s="425"/>
      <c r="Q129" s="425"/>
      <c r="R129" s="425"/>
      <c r="S129" s="425"/>
    </row>
    <row r="130" spans="1:19" ht="13.5">
      <c r="A130" s="67"/>
      <c r="B130" s="425" t="str">
        <f>'2b.  Complex Form Data Entry'!C175</f>
        <v xml:space="preserve">- </v>
      </c>
      <c r="C130" s="425"/>
      <c r="D130" s="425"/>
      <c r="E130" s="425"/>
      <c r="F130" s="425"/>
      <c r="G130" s="425"/>
      <c r="H130" s="425"/>
      <c r="I130" s="425"/>
      <c r="J130" s="425"/>
      <c r="K130" s="425"/>
      <c r="L130" s="425"/>
      <c r="M130" s="425"/>
      <c r="N130" s="425"/>
      <c r="O130" s="425"/>
      <c r="P130" s="425"/>
      <c r="Q130" s="425"/>
      <c r="R130" s="425"/>
      <c r="S130" s="425"/>
    </row>
    <row r="131" spans="1:19" ht="12.75" customHeight="1">
      <c r="A131" s="67"/>
      <c r="B131" s="425" t="str">
        <f>'2b.  Complex Form Data Entry'!C176</f>
        <v xml:space="preserve">- </v>
      </c>
      <c r="C131" s="425"/>
      <c r="D131" s="425"/>
      <c r="E131" s="425"/>
      <c r="F131" s="425"/>
      <c r="G131" s="425"/>
      <c r="H131" s="425"/>
      <c r="I131" s="425"/>
      <c r="J131" s="425"/>
      <c r="K131" s="425"/>
      <c r="L131" s="425"/>
      <c r="M131" s="425"/>
      <c r="N131" s="425"/>
      <c r="O131" s="425"/>
      <c r="P131" s="425"/>
      <c r="Q131" s="425"/>
      <c r="R131" s="425"/>
      <c r="S131" s="425"/>
    </row>
    <row r="132" spans="1:19" ht="15" customHeight="1">
      <c r="A132" s="67"/>
      <c r="B132" s="425" t="str">
        <f>'2b.  Complex Form Data Entry'!C177</f>
        <v xml:space="preserve">- </v>
      </c>
      <c r="C132" s="425"/>
      <c r="D132" s="425"/>
      <c r="E132" s="425"/>
      <c r="F132" s="425"/>
      <c r="G132" s="425"/>
      <c r="H132" s="425"/>
      <c r="I132" s="425"/>
      <c r="J132" s="425"/>
      <c r="K132" s="425"/>
      <c r="L132" s="425"/>
      <c r="M132" s="425"/>
      <c r="N132" s="425"/>
      <c r="O132" s="425"/>
      <c r="P132" s="425"/>
      <c r="Q132" s="425"/>
      <c r="R132" s="425"/>
      <c r="S132" s="425"/>
    </row>
    <row r="133" spans="1:20" ht="13.5">
      <c r="A133" s="67"/>
      <c r="B133" s="425" t="str">
        <f>'2b.  Complex Form Data Entry'!C178</f>
        <v xml:space="preserve">- </v>
      </c>
      <c r="C133" s="425"/>
      <c r="D133" s="425"/>
      <c r="E133" s="425"/>
      <c r="F133" s="425"/>
      <c r="G133" s="425"/>
      <c r="H133" s="425"/>
      <c r="I133" s="425"/>
      <c r="J133" s="425"/>
      <c r="K133" s="425"/>
      <c r="L133" s="425"/>
      <c r="M133" s="425"/>
      <c r="N133" s="425"/>
      <c r="O133" s="425"/>
      <c r="P133" s="425"/>
      <c r="Q133" s="425"/>
      <c r="R133" s="425"/>
      <c r="S133" s="425"/>
      <c r="T133" s="5"/>
    </row>
    <row r="134" spans="1:19" ht="13.5">
      <c r="A134" s="67"/>
      <c r="B134" s="425"/>
      <c r="C134" s="425"/>
      <c r="D134" s="425"/>
      <c r="E134" s="425"/>
      <c r="F134" s="425"/>
      <c r="G134" s="425"/>
      <c r="H134" s="425"/>
      <c r="I134" s="425"/>
      <c r="J134" s="425"/>
      <c r="K134" s="425"/>
      <c r="L134" s="425"/>
      <c r="M134" s="425"/>
      <c r="N134" s="425"/>
      <c r="O134" s="425"/>
      <c r="P134" s="425"/>
      <c r="Q134" s="425"/>
      <c r="R134" s="425"/>
      <c r="S134" s="425"/>
    </row>
    <row r="135" spans="1:19" ht="13.5">
      <c r="A135" t="str">
        <f>IF('2b.  Complex Form Data Entry'!C181=""," ","6.")</f>
        <v xml:space="preserve"> </v>
      </c>
      <c r="B135" s="425"/>
      <c r="C135" s="425"/>
      <c r="D135" s="425"/>
      <c r="E135" s="425"/>
      <c r="F135" s="425"/>
      <c r="G135" s="425"/>
      <c r="H135" s="425"/>
      <c r="I135" s="425"/>
      <c r="J135" s="425"/>
      <c r="K135" s="425"/>
      <c r="L135" s="425"/>
      <c r="M135" s="425"/>
      <c r="N135" s="425"/>
      <c r="O135" s="425"/>
      <c r="P135" s="425"/>
      <c r="Q135" s="425"/>
      <c r="R135" s="425"/>
      <c r="S135" s="425"/>
    </row>
    <row r="136" spans="1:19" ht="13.5">
      <c r="A136" s="69"/>
      <c r="B136" s="425"/>
      <c r="C136" s="425"/>
      <c r="D136" s="425"/>
      <c r="E136" s="425"/>
      <c r="F136" s="425"/>
      <c r="G136" s="425"/>
      <c r="H136" s="425"/>
      <c r="I136" s="425"/>
      <c r="J136" s="425"/>
      <c r="K136" s="425"/>
      <c r="L136" s="425"/>
      <c r="M136" s="425"/>
      <c r="N136" s="425"/>
      <c r="O136" s="425"/>
      <c r="P136" s="425"/>
      <c r="Q136" s="425"/>
      <c r="R136" s="425"/>
      <c r="S136" s="425"/>
    </row>
    <row r="137" spans="1:19" ht="13.5">
      <c r="A137" s="69"/>
      <c r="B137" s="425"/>
      <c r="C137" s="425"/>
      <c r="D137" s="425"/>
      <c r="E137" s="425"/>
      <c r="F137" s="425"/>
      <c r="G137" s="425"/>
      <c r="H137" s="425"/>
      <c r="I137" s="425"/>
      <c r="J137" s="425"/>
      <c r="K137" s="425"/>
      <c r="L137" s="425"/>
      <c r="M137" s="425"/>
      <c r="N137" s="425"/>
      <c r="O137" s="425"/>
      <c r="P137" s="425"/>
      <c r="Q137" s="425"/>
      <c r="R137" s="425"/>
      <c r="S137" s="425"/>
    </row>
    <row r="138" spans="1:6" ht="13.5">
      <c r="A138" s="69"/>
      <c r="D138" s="53"/>
      <c r="E138" s="49"/>
      <c r="F138" s="49"/>
    </row>
    <row r="139" spans="4:6" ht="12.75">
      <c r="D139" s="53"/>
      <c r="E139" s="49"/>
      <c r="F139" s="49"/>
    </row>
    <row r="140" spans="3:6" ht="12.75">
      <c r="C140" s="52"/>
      <c r="D140" s="53"/>
      <c r="E140" s="49"/>
      <c r="F140" s="49"/>
    </row>
  </sheetData>
  <mergeCells count="100">
    <mergeCell ref="A103:B103"/>
    <mergeCell ref="C103:J103"/>
    <mergeCell ref="A102:B102"/>
    <mergeCell ref="C102:J102"/>
    <mergeCell ref="C7:J7"/>
    <mergeCell ref="A7:B7"/>
    <mergeCell ref="A101:B101"/>
    <mergeCell ref="C101:S101"/>
    <mergeCell ref="A19:S19"/>
    <mergeCell ref="B39:C39"/>
    <mergeCell ref="B40:C40"/>
    <mergeCell ref="B41:C41"/>
    <mergeCell ref="B42:C42"/>
    <mergeCell ref="B49:C49"/>
    <mergeCell ref="B50:C50"/>
    <mergeCell ref="B51:C51"/>
    <mergeCell ref="A6:B6"/>
    <mergeCell ref="C6:J6"/>
    <mergeCell ref="A13:S13"/>
    <mergeCell ref="A15:S15"/>
    <mergeCell ref="A17:D17"/>
    <mergeCell ref="E17:G17"/>
    <mergeCell ref="H17:M17"/>
    <mergeCell ref="L8:O8"/>
    <mergeCell ref="A9:B9"/>
    <mergeCell ref="F9:G9"/>
    <mergeCell ref="L9:O9"/>
    <mergeCell ref="C10:S11"/>
    <mergeCell ref="A8:B8"/>
    <mergeCell ref="F8:G8"/>
    <mergeCell ref="A1:S1"/>
    <mergeCell ref="A3:S3"/>
    <mergeCell ref="A4:S4"/>
    <mergeCell ref="A5:B5"/>
    <mergeCell ref="C5:S5"/>
    <mergeCell ref="B91:C91"/>
    <mergeCell ref="B62:C62"/>
    <mergeCell ref="B69:C69"/>
    <mergeCell ref="B70:C70"/>
    <mergeCell ref="B71:C71"/>
    <mergeCell ref="B72:C72"/>
    <mergeCell ref="B79:C79"/>
    <mergeCell ref="B80:C80"/>
    <mergeCell ref="B81:C81"/>
    <mergeCell ref="B82:C82"/>
    <mergeCell ref="B89:C89"/>
    <mergeCell ref="B90:C90"/>
    <mergeCell ref="A85:C85"/>
    <mergeCell ref="H112:H113"/>
    <mergeCell ref="A97:S97"/>
    <mergeCell ref="A99:S99"/>
    <mergeCell ref="A100:S100"/>
    <mergeCell ref="A112:C113"/>
    <mergeCell ref="D112:D113"/>
    <mergeCell ref="E112:E113"/>
    <mergeCell ref="F112:F113"/>
    <mergeCell ref="G112:G113"/>
    <mergeCell ref="C106:S107"/>
    <mergeCell ref="A104:B104"/>
    <mergeCell ref="F104:G104"/>
    <mergeCell ref="L104:O104"/>
    <mergeCell ref="A105:B105"/>
    <mergeCell ref="F105:G105"/>
    <mergeCell ref="L105:O105"/>
    <mergeCell ref="B137:S137"/>
    <mergeCell ref="B127:S127"/>
    <mergeCell ref="B128:S128"/>
    <mergeCell ref="B129:S129"/>
    <mergeCell ref="B130:S130"/>
    <mergeCell ref="B131:S131"/>
    <mergeCell ref="B132:S132"/>
    <mergeCell ref="B133:S133"/>
    <mergeCell ref="B134:S134"/>
    <mergeCell ref="B135:S135"/>
    <mergeCell ref="B136:S136"/>
    <mergeCell ref="B126:S126"/>
    <mergeCell ref="B123:S123"/>
    <mergeCell ref="O17:S17"/>
    <mergeCell ref="L112:L113"/>
    <mergeCell ref="R112:S113"/>
    <mergeCell ref="B124:S124"/>
    <mergeCell ref="B125:S125"/>
    <mergeCell ref="R119:S119"/>
    <mergeCell ref="R120:S120"/>
    <mergeCell ref="R114:S114"/>
    <mergeCell ref="R115:S115"/>
    <mergeCell ref="R116:S116"/>
    <mergeCell ref="R117:S117"/>
    <mergeCell ref="R118:S118"/>
    <mergeCell ref="B92:C92"/>
    <mergeCell ref="A108:S108"/>
    <mergeCell ref="A35:C35"/>
    <mergeCell ref="A45:C45"/>
    <mergeCell ref="A55:C55"/>
    <mergeCell ref="A65:C65"/>
    <mergeCell ref="A75:C75"/>
    <mergeCell ref="B52:C52"/>
    <mergeCell ref="B59:C59"/>
    <mergeCell ref="B60:C60"/>
    <mergeCell ref="B61:C61"/>
  </mergeCells>
  <printOptions horizontalCentered="1"/>
  <pageMargins left="0.5" right="0.5" top="0.5" bottom="0.5" header="0.5" footer="0.25"/>
  <pageSetup fitToHeight="2" horizontalDpi="600" verticalDpi="600" orientation="landscape" scale="45"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7" ma:contentTypeDescription="Create a new document." ma:contentTypeScope="" ma:versionID="77c124795d2c84750888817839276389">
  <xsd:schema xmlns:xsd="http://www.w3.org/2001/XMLSchema" xmlns:xs="http://www.w3.org/2001/XMLSchema" xmlns:p="http://schemas.microsoft.com/office/2006/metadata/properties" xmlns:ns2="cfc4bdfe-72e7-4bcf-8777-527aa6965755" xmlns:ns3="b516f40b-13c9-483a-b8d0-25e20c0c5f62" targetNamespace="http://schemas.microsoft.com/office/2006/metadata/properties" ma:root="true" ma:fieldsID="6eb2d4e67bd4df515d7a4de550dcfa45" ns2:_="" ns3:_="">
    <xsd:import namespace="cfc4bdfe-72e7-4bcf-8777-527aa6965755"/>
    <xsd:import namespace="b516f40b-13c9-483a-b8d0-25e20c0c5f62"/>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documentManagement>
    <_dlc_DocId xmlns="cfc4bdfe-72e7-4bcf-8777-527aa6965755">YQKKTEHHRR7V-1353-1100</_dlc_DocId>
    <_dlc_DocIdUrl xmlns="cfc4bdfe-72e7-4bcf-8777-527aa6965755">
      <Url>https://kcmicrosoftonlinecom-38.sharepoint.microsoftonline.com/FMD/Legislation2015/_layouts/15/DocIdRedir.aspx?ID=YQKKTEHHRR7V-1353-1100</Url>
      <Description>YQKKTEHHRR7V-1353-1100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40835B-FBA2-4CE1-A1A6-B462F6E13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c4bdfe-72e7-4bcf-8777-527aa6965755"/>
    <ds:schemaRef ds:uri="b516f40b-13c9-483a-b8d0-25e20c0c5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3.xml><?xml version="1.0" encoding="utf-8"?>
<ds:datastoreItem xmlns:ds="http://schemas.openxmlformats.org/officeDocument/2006/customXml" ds:itemID="{60F66F75-E298-49D7-923C-92FD04AD8C51}">
  <ds:schemaRefs>
    <ds:schemaRef ds:uri="http://purl.org/dc/terms/"/>
    <ds:schemaRef ds:uri="http://purl.org/dc/elements/1.1/"/>
    <ds:schemaRef ds:uri="cfc4bdfe-72e7-4bcf-8777-527aa6965755"/>
    <ds:schemaRef ds:uri="http://purl.org/dc/dcmitype/"/>
    <ds:schemaRef ds:uri="http://schemas.microsoft.com/office/infopath/2007/PartnerControls"/>
    <ds:schemaRef ds:uri="b516f40b-13c9-483a-b8d0-25e20c0c5f62"/>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244E6ACD-CD2D-4A7B-8340-B7306F6AD610}">
  <ds:schemaRefs>
    <ds:schemaRef ds:uri="http://schemas.microsoft.com/sharepoint/events"/>
  </ds:schemaRefs>
</ds:datastoreItem>
</file>

<file path=customXml/itemProps5.xml><?xml version="1.0" encoding="utf-8"?>
<ds:datastoreItem xmlns:ds="http://schemas.openxmlformats.org/officeDocument/2006/customXml" ds:itemID="{4A06DE6A-8150-4E04-AB28-4C0C060C4F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Way, Nicole</cp:lastModifiedBy>
  <cp:lastPrinted>2015-03-19T18:52:03Z</cp:lastPrinted>
  <dcterms:created xsi:type="dcterms:W3CDTF">1999-06-02T23:29:55Z</dcterms:created>
  <dcterms:modified xsi:type="dcterms:W3CDTF">2016-06-15T19:32:51Z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26622d8f-b69f-495b-8f79-24920e8f2574</vt:lpwstr>
  </property>
  <property fmtid="{D5CDD505-2E9C-101B-9397-08002B2CF9AE}" pid="4" name="ContentTypeId">
    <vt:lpwstr>0x01010055F3145C9B4BC643A0A9D21F052A005B</vt:lpwstr>
  </property>
</Properties>
</file>