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75" windowWidth="12120" windowHeight="7005" tabRatio="357" activeTab="0"/>
  </bookViews>
  <sheets>
    <sheet name="Wastewater Final" sheetId="1" r:id="rId1"/>
  </sheets>
  <definedNames>
    <definedName name="_xlnm.Print_Area" localSheetId="0">'Wastewater Final'!$A$1:$I$362</definedName>
    <definedName name="_xlnm.Print_Titles" localSheetId="0">'Wastewater Final'!$1:$4</definedName>
  </definedNames>
  <calcPr fullCalcOnLoad="1"/>
</workbook>
</file>

<file path=xl/sharedStrings.xml><?xml version="1.0" encoding="utf-8"?>
<sst xmlns="http://schemas.openxmlformats.org/spreadsheetml/2006/main" count="415" uniqueCount="370">
  <si>
    <t>Non Project-specific - NOAA</t>
  </si>
  <si>
    <t>423368</t>
  </si>
  <si>
    <t>Sediment Management Plan</t>
  </si>
  <si>
    <t>Total A20600 - Combined Sewer Overflow (CSO) Control</t>
  </si>
  <si>
    <t>A20700 - Infiltration and Inflow (I/I) Control</t>
  </si>
  <si>
    <t>423297</t>
  </si>
  <si>
    <t>RWSP Local System I/I Control</t>
  </si>
  <si>
    <t>Total A20700 - Infiltration and Inflow (I/I) Control</t>
  </si>
  <si>
    <t>A20810  Biosolids - Assets Mgmt</t>
  </si>
  <si>
    <t>423141</t>
  </si>
  <si>
    <t>Biosolids Forestry Equipment</t>
  </si>
  <si>
    <t>423142</t>
  </si>
  <si>
    <t>Biosolids Agricultural Equipment</t>
  </si>
  <si>
    <t>A20820 - Biosolids - New Facilities &amp; Improvements</t>
  </si>
  <si>
    <t>423140</t>
  </si>
  <si>
    <t>Biosolids Site Development</t>
  </si>
  <si>
    <t>Total A20800 - Biosolids Recycling</t>
  </si>
  <si>
    <t>A20900  Water Reuse - New Facilities</t>
  </si>
  <si>
    <t>423258</t>
  </si>
  <si>
    <t>Future Water Reuse</t>
  </si>
  <si>
    <t>423462</t>
  </si>
  <si>
    <t>Mill Creek Habitat Restoration</t>
  </si>
  <si>
    <t>423523</t>
  </si>
  <si>
    <t>RWSP Water/Wastewater Conservation Program</t>
  </si>
  <si>
    <t>423528</t>
  </si>
  <si>
    <t>Sammamish Valley Reclaimed Water Production Facility</t>
  </si>
  <si>
    <t>423533</t>
  </si>
  <si>
    <t>Water Resources Project</t>
  </si>
  <si>
    <t>Total A20900 - Water Reuse</t>
  </si>
  <si>
    <t>A21010  Environmental Laboratory - Asset Mgmt</t>
  </si>
  <si>
    <t>2003-02</t>
  </si>
  <si>
    <t>Trace Metals ICP-MS</t>
  </si>
  <si>
    <t>423034</t>
  </si>
  <si>
    <t>Lab CAMP</t>
  </si>
  <si>
    <t>A21020  Environmental Laboratory - New Facilities &amp; Improvements</t>
  </si>
  <si>
    <t>423459</t>
  </si>
  <si>
    <t>Environmental Laboratory Expansion</t>
  </si>
  <si>
    <t>Total A21000 - Environmental Laboratory</t>
  </si>
  <si>
    <t>A21100 - Central Functions</t>
  </si>
  <si>
    <t>2003-08</t>
  </si>
  <si>
    <t>WTD Division-wide Security</t>
  </si>
  <si>
    <t>423082</t>
  </si>
  <si>
    <t>Lake Hills Remediation</t>
  </si>
  <si>
    <t>423086</t>
  </si>
  <si>
    <t>Water Quality Capital Outlay</t>
  </si>
  <si>
    <t>423311</t>
  </si>
  <si>
    <t>WTD - FSRP</t>
  </si>
  <si>
    <t>423458</t>
  </si>
  <si>
    <t>Habitat Conservation Program - HCP</t>
  </si>
  <si>
    <t>423493</t>
  </si>
  <si>
    <t>Information Systems</t>
  </si>
  <si>
    <t>423532</t>
  </si>
  <si>
    <t>ESA Data Management</t>
  </si>
  <si>
    <t>Freshwater Assessment Program</t>
  </si>
  <si>
    <t>Total A21100 - Central Functions</t>
  </si>
  <si>
    <t>A21201  Minor Asset Management - Electric/I&amp;C</t>
  </si>
  <si>
    <t>Electrical/I&amp;C</t>
  </si>
  <si>
    <t>A21202  Minor Asset Management - Mechanical Upgrade and Replacement</t>
  </si>
  <si>
    <t>Mechanical Upgrade and Replacement</t>
  </si>
  <si>
    <t>A21203  Minor Asset Management - Odor/Corrosion Control</t>
  </si>
  <si>
    <t>Odor/Corrosion</t>
  </si>
  <si>
    <t>A21204  Minor Asset Management - Pipeline Replacement</t>
  </si>
  <si>
    <t>Pipeline Replacement</t>
  </si>
  <si>
    <t>A21205  Minor Asset Management - Process Replacement/Improvement</t>
  </si>
  <si>
    <t>Process Replacement/Improvement</t>
  </si>
  <si>
    <t>A21206  Minor Asset Management - Structures/Site Improvement</t>
  </si>
  <si>
    <t>Structures/Site Improvement</t>
  </si>
  <si>
    <t>Total A21200 - Minor Asset Management</t>
  </si>
  <si>
    <t>Total Wastewater Treatment CIP Appropriation Fund 4616</t>
  </si>
  <si>
    <t>2004</t>
  </si>
  <si>
    <t>2005</t>
  </si>
  <si>
    <t>2006</t>
  </si>
  <si>
    <t>2007</t>
  </si>
  <si>
    <t>2008</t>
  </si>
  <si>
    <t>Proposed Ordinance 2002 - 829, Section 118:  Wastewater Treatment Capital Improvement Projects (Fund 4616)</t>
  </si>
  <si>
    <t>Proposed</t>
  </si>
  <si>
    <t xml:space="preserve"> </t>
  </si>
  <si>
    <t>Total</t>
  </si>
  <si>
    <t>Attachment 4</t>
  </si>
  <si>
    <t>2003</t>
  </si>
  <si>
    <t>PROJECT</t>
  </si>
  <si>
    <t>DESCRIPTION</t>
  </si>
  <si>
    <t>2003-2008</t>
  </si>
  <si>
    <t>A20010  South Treatment Plant - Asset Mgmt</t>
  </si>
  <si>
    <t>2003-03</t>
  </si>
  <si>
    <t>STP Digestion Enhancement/Full-scale operation testing</t>
  </si>
  <si>
    <t>2003-04</t>
  </si>
  <si>
    <t>STP Dewatering Equipment Replacement</t>
  </si>
  <si>
    <t>2003-05</t>
  </si>
  <si>
    <t>STP Convert Disinfection from Chloride to Sodium</t>
  </si>
  <si>
    <t>2003-06</t>
  </si>
  <si>
    <t>STP Fire Alarm System Upgrade</t>
  </si>
  <si>
    <t>423485</t>
  </si>
  <si>
    <t>STP Treatment Plant Landscape Upgrade</t>
  </si>
  <si>
    <t>423487</t>
  </si>
  <si>
    <t>STP E. Div. Secondary Tank Coating</t>
  </si>
  <si>
    <t>423503</t>
  </si>
  <si>
    <t>STP Satellite Engr/CM Office</t>
  </si>
  <si>
    <t>423514</t>
  </si>
  <si>
    <t>STP East  Division Corrosion Repairs</t>
  </si>
  <si>
    <t>Sub-Total</t>
  </si>
  <si>
    <t>A20020  South Treatment Plant - New Facilities &amp; Improvement</t>
  </si>
  <si>
    <t>423408</t>
  </si>
  <si>
    <t>STP Fuel Cell Demonstration</t>
  </si>
  <si>
    <t>STP Cogen</t>
  </si>
  <si>
    <t>Structural Repairs to Earthquake Damaged Facilities</t>
  </si>
  <si>
    <t>A20040  South Treatment Plant - Power Management</t>
  </si>
  <si>
    <t>STP EDRP - Power Equipment Replacement</t>
  </si>
  <si>
    <t>Total A20000 - South Treatment Plant</t>
  </si>
  <si>
    <t>A20110  West Treatment Plant - Asset Mgmt</t>
  </si>
  <si>
    <t>423323</t>
  </si>
  <si>
    <t>WTP - Process Safety &amp; Risk Management</t>
  </si>
  <si>
    <t>423334</t>
  </si>
  <si>
    <t>WTP - Sump Pump Wiring Modifications</t>
  </si>
  <si>
    <t>423351</t>
  </si>
  <si>
    <t>WTP Community One-time Mitigation for PCL/SMI</t>
  </si>
  <si>
    <t>423352</t>
  </si>
  <si>
    <t>WTP Regional One-time Mitigation for PCL/SMI</t>
  </si>
  <si>
    <t>423388</t>
  </si>
  <si>
    <t>WTP - Digester Roof Anti-Rotation Device</t>
  </si>
  <si>
    <t>423417</t>
  </si>
  <si>
    <t>WTP Grit System Modifications</t>
  </si>
  <si>
    <t>423461</t>
  </si>
  <si>
    <t>WTP Clarifier Painting</t>
  </si>
  <si>
    <t>423513</t>
  </si>
  <si>
    <t>WTP West Division Corrosion Repairs</t>
  </si>
  <si>
    <t>West Point Moore Controllers</t>
  </si>
  <si>
    <t>WPTP Digester Compressor System Modification</t>
  </si>
  <si>
    <t>West Point OGADS VSA-2 Media &amp; Retention-Screen Replacement</t>
  </si>
  <si>
    <t>A20120  West Treatment Plant - New Facilities &amp; Improvements</t>
  </si>
  <si>
    <t>423163</t>
  </si>
  <si>
    <t>WTP Demo and Dev Project</t>
  </si>
  <si>
    <t>A20140  West Treatment Plant - Power Mgmt</t>
  </si>
  <si>
    <t>423246</t>
  </si>
  <si>
    <t>Electrical Equipment</t>
  </si>
  <si>
    <t>423305</t>
  </si>
  <si>
    <t>WTP Stepping Power Factor Filter/Cap</t>
  </si>
  <si>
    <t>423426</t>
  </si>
  <si>
    <t>Power Reliability</t>
  </si>
  <si>
    <t>423474</t>
  </si>
  <si>
    <t>WTP West Point Energy System Upgrade</t>
  </si>
  <si>
    <t>Total A20100 - West Point Treatment Plant</t>
  </si>
  <si>
    <t>A20220  Brightwater Treatment Plant - New Facilities &amp; Improvements</t>
  </si>
  <si>
    <t>2003-07</t>
  </si>
  <si>
    <t>Brightwater Conveyance</t>
  </si>
  <si>
    <t>423457</t>
  </si>
  <si>
    <t>BTP Marine Outfall Study</t>
  </si>
  <si>
    <t>423484</t>
  </si>
  <si>
    <t>Brightwater Treatment Plant</t>
  </si>
  <si>
    <t>Total A20200 - Brightwater Treatment Plant</t>
  </si>
  <si>
    <t>A20320  Vashon Treatment Plant - New Facilities &amp; Improvements</t>
  </si>
  <si>
    <t>423460</t>
  </si>
  <si>
    <t>VTP Vashon Facility Improvement</t>
  </si>
  <si>
    <t>Total A20300 - Vashon Treatment Plant</t>
  </si>
  <si>
    <t>A20410  Conveyance Pipelines and Storage - Asset Mgmt</t>
  </si>
  <si>
    <t>423121</t>
  </si>
  <si>
    <t>CP&amp;S Madsen Creek Sewer Erosion</t>
  </si>
  <si>
    <t>423363</t>
  </si>
  <si>
    <t>CP&amp;S Auburn Facilities Improvements</t>
  </si>
  <si>
    <t>423524</t>
  </si>
  <si>
    <t>Waste Water Treatment CIP Fund - CIP Reconciliation</t>
  </si>
  <si>
    <t>WTP Anoxic Gas Flotation Demo</t>
  </si>
  <si>
    <t>Habitat Development</t>
  </si>
  <si>
    <t>NOAA Real Property Site</t>
  </si>
  <si>
    <t>CP&amp;S Lk City Tunnel Corrosion Wrk</t>
  </si>
  <si>
    <t>Cedar River Trunk</t>
  </si>
  <si>
    <t>Cedar River Phase 3</t>
  </si>
  <si>
    <t>CP&amp;S Cascade Siphon/Footbridge</t>
  </si>
  <si>
    <t>Eastside Flow Monitoring</t>
  </si>
  <si>
    <t>CP&amp;S Byrn Mawr Lk Ridge Siphon</t>
  </si>
  <si>
    <t>N Creek Expansion</t>
  </si>
  <si>
    <t>Alki program</t>
  </si>
  <si>
    <t>WP Biosolids Equipment</t>
  </si>
  <si>
    <t>IBIS Conversion Balance</t>
  </si>
  <si>
    <t>Sunset/Heathfield PS - Emergency Gen.</t>
  </si>
  <si>
    <t>Univ. Reg. Post Discharge Study</t>
  </si>
  <si>
    <t>CSO Program</t>
  </si>
  <si>
    <t>WW2020</t>
  </si>
  <si>
    <t>CP&amp;S Tukwila Frwy Crossing Relocation &amp; Rehab.</t>
  </si>
  <si>
    <t>MMIS Implementation</t>
  </si>
  <si>
    <t>Kirkland Force Main Relocate</t>
  </si>
  <si>
    <t>Yarrow Bay PS - Pump &amp; Drive Replacement</t>
  </si>
  <si>
    <t>Primary Sed. Tank Rehab.</t>
  </si>
  <si>
    <t>CP&amp;S CAMP</t>
  </si>
  <si>
    <t>Acoustic Upgrades</t>
  </si>
  <si>
    <t>Medina FM Siphon</t>
  </si>
  <si>
    <t>Misc. Odor Control/H2S</t>
  </si>
  <si>
    <t>STP Centrifuge Renton Dewatering</t>
  </si>
  <si>
    <t>York PS - Upgrade &amp; Power Reliability</t>
  </si>
  <si>
    <t>Sunset/Heathfield PS - Drive Replacement</t>
  </si>
  <si>
    <t>Misc. Facilities Improvement</t>
  </si>
  <si>
    <t>Lk Ballinger PS - Emergency Generator</t>
  </si>
  <si>
    <t>Misc. Power Reliability</t>
  </si>
  <si>
    <t>CP&amp;S Holmes Point Rock Box</t>
  </si>
  <si>
    <t>Future Other Transmission</t>
  </si>
  <si>
    <t>Lab Facilities Improvements</t>
  </si>
  <si>
    <t>Aqua File Server</t>
  </si>
  <si>
    <t>STP - E. &amp; W. Primary Roof Replacement</t>
  </si>
  <si>
    <t>Relocate Computer Room Gateway</t>
  </si>
  <si>
    <t>CP&amp;S No. Creek Interceptor Repair</t>
  </si>
  <si>
    <t>WTP Misc Utility System Monitoring</t>
  </si>
  <si>
    <t>WTP Incinerator Enhancements</t>
  </si>
  <si>
    <t>Industrial Waste Info System (IWIS)</t>
  </si>
  <si>
    <t>WTP - Develop Routine Test Procedures</t>
  </si>
  <si>
    <t>Matthews Pk PS - Variable Speed Drives</t>
  </si>
  <si>
    <t>WTP Digester Foam Removal/Odor Control</t>
  </si>
  <si>
    <t>Oil/Water Removal from Digesters Gas</t>
  </si>
  <si>
    <t>WTP Process Cleanings w/ Odor Control</t>
  </si>
  <si>
    <t>WTP - Expansion Tank Alarm Switches</t>
  </si>
  <si>
    <t>WPTP - Sludge Process Improvements</t>
  </si>
  <si>
    <t>Strengthen Panel Connect At Digesters</t>
  </si>
  <si>
    <t>WTP 480V Breaker Trip Indication</t>
  </si>
  <si>
    <t>WTP - ICS Gate Modifications</t>
  </si>
  <si>
    <t>WTP - SCS/PLC Plant Enhancements</t>
  </si>
  <si>
    <t>Modify Existing Openings - Grinder RM</t>
  </si>
  <si>
    <t>WP Post Construction Monitoring</t>
  </si>
  <si>
    <t>WTP Community-One Time Mitigation for PCL/SMI</t>
  </si>
  <si>
    <t>CP&amp;S Juanita Bay FM Replacement</t>
  </si>
  <si>
    <t>Backup STEP Screen</t>
  </si>
  <si>
    <t>WPTP - Install EPS #4</t>
  </si>
  <si>
    <t>WTP - Waste Gas Burner</t>
  </si>
  <si>
    <t>WTP Centrifuge Relocation/Improvements</t>
  </si>
  <si>
    <t>WTP West Point Odor Improvements</t>
  </si>
  <si>
    <t>WTP High-Solids Centrifuge</t>
  </si>
  <si>
    <t>Reclaimed Water Product Characterization</t>
  </si>
  <si>
    <t>WTP Emergency Electrical Issues</t>
  </si>
  <si>
    <t>WTP - Ferric/Caustic Containment Piping</t>
  </si>
  <si>
    <t>Matthews Pk PS - Emergency Generator</t>
  </si>
  <si>
    <t>WPTP Solids Bldg. IOS Valves</t>
  </si>
  <si>
    <t>WTP Jameson Building - Bulk Oil Storage</t>
  </si>
  <si>
    <t>WTP Thermophilic Digestion Design</t>
  </si>
  <si>
    <t>WTP Health/Safety/Fire/ Dryer Mods</t>
  </si>
  <si>
    <t>WTP Drying Building Modifications</t>
  </si>
  <si>
    <t>Fleet - Car Replacement</t>
  </si>
  <si>
    <t>WTP Other Facilities Improvements - EWRs</t>
  </si>
  <si>
    <t>CP&amp;S E. Channel Siphon Cathodic Protection</t>
  </si>
  <si>
    <t>CP&amp;S S. Magnolia Outfall Replacement</t>
  </si>
  <si>
    <t>Mathews Ventilation</t>
  </si>
  <si>
    <t>WTP SIF Closeout - KC Const. Dist. Marra</t>
  </si>
  <si>
    <t>Labor Settlement Costs</t>
  </si>
  <si>
    <t>WPTP HillSide Retain. Wall Drainage System Replacement</t>
  </si>
  <si>
    <t>Kenmore PS Emergency Generator</t>
  </si>
  <si>
    <t>Kenmore Chemical Injection</t>
  </si>
  <si>
    <t>Mobil Odor Control Units</t>
  </si>
  <si>
    <t>North Portal Odor Control</t>
  </si>
  <si>
    <t>WTP Owl Creek Drainage Improvements</t>
  </si>
  <si>
    <t>CP&amp;S Boeing Creek Trunk H2S Repair</t>
  </si>
  <si>
    <t>King Street Relocation</t>
  </si>
  <si>
    <t>Duwamish &amp; Wilburton PS Pavement</t>
  </si>
  <si>
    <t>Lakes Study</t>
  </si>
  <si>
    <t>Green/Duwamish River Study</t>
  </si>
  <si>
    <t>Misc. Paving Replacement</t>
  </si>
  <si>
    <t>STP LARS2</t>
  </si>
  <si>
    <t>STP Primary Launders</t>
  </si>
  <si>
    <t>WP Energy Improvements</t>
  </si>
  <si>
    <t>STP Microvax &amp; Ethernet Replacement</t>
  </si>
  <si>
    <t>STP Septage Scale</t>
  </si>
  <si>
    <t>Off-site Septage Facility Study</t>
  </si>
  <si>
    <t>STP Admin. Facility Expansion</t>
  </si>
  <si>
    <t>STP Bowker Building Lift Station</t>
  </si>
  <si>
    <t>RWSP-ADTLProf. Svs</t>
  </si>
  <si>
    <t>STP Balker Building Pave. Repl.</t>
  </si>
  <si>
    <t>WTP West Section Warehouse</t>
  </si>
  <si>
    <t>CP&amp;S Tukwila Interceptor/Freeway Crossing</t>
  </si>
  <si>
    <t>Clark Settlement</t>
  </si>
  <si>
    <t>Matthews Beach Odor Upgrades</t>
  </si>
  <si>
    <t>Hidden Lake PS &amp; Siphon</t>
  </si>
  <si>
    <t>WTP Full-ScaleThermophillic Digestion</t>
  </si>
  <si>
    <t>Biosolids Property Acquisition</t>
  </si>
  <si>
    <t>STP Microwave Power Co-Generation</t>
  </si>
  <si>
    <t>South Plan Raw Sewage Punp Installation</t>
  </si>
  <si>
    <t>Electrical / I&amp;C</t>
  </si>
  <si>
    <t>4616 Total CIP Reconciliation</t>
  </si>
  <si>
    <t>4616 Grand Total (2003 Proposed)</t>
  </si>
  <si>
    <t>CP&amp;S SW Lake Washington Int Rehabilitation</t>
  </si>
  <si>
    <t>A20420  Conveyance Pipelines and Storage - New Facilities &amp; Improvements</t>
  </si>
  <si>
    <t>423107</t>
  </si>
  <si>
    <t>CP&amp;S Mill Creek Relief Sewer</t>
  </si>
  <si>
    <t>423122</t>
  </si>
  <si>
    <t>CP&amp;S South Interceptor</t>
  </si>
  <si>
    <t>423272</t>
  </si>
  <si>
    <t>CP&amp;S Swamp Creek Sewer Trunk</t>
  </si>
  <si>
    <t>423345</t>
  </si>
  <si>
    <t>CP&amp;S Wilburton Siphon Expansion</t>
  </si>
  <si>
    <t>423346</t>
  </si>
  <si>
    <t>CP&amp;S Auburn Facilities Acquisition</t>
  </si>
  <si>
    <t>423373</t>
  </si>
  <si>
    <t>CP&amp;S RWSP Conveyance System Improvements</t>
  </si>
  <si>
    <t>423420</t>
  </si>
  <si>
    <t>CP&amp;S E. Side Interceptor Section 1 Repair</t>
  </si>
  <si>
    <t>423507</t>
  </si>
  <si>
    <t>CP&amp;S Bear Creek Interceptor Extension</t>
  </si>
  <si>
    <t>423519</t>
  </si>
  <si>
    <t>CP&amp;S North Creek Storage</t>
  </si>
  <si>
    <t>Carnation Treatment Plant</t>
  </si>
  <si>
    <t>A20430  Conveyance Pipelines and Storage - Odor Control</t>
  </si>
  <si>
    <t>423269</t>
  </si>
  <si>
    <t>CP&amp;S ESI Lining Program H2S Repair</t>
  </si>
  <si>
    <t>423430</t>
  </si>
  <si>
    <t>CP&amp;S Redmond/Juanita Int H2S Repairs</t>
  </si>
  <si>
    <t>423431</t>
  </si>
  <si>
    <t>CP&amp;S Enatai Interceptor H2S Repair Phase II</t>
  </si>
  <si>
    <t>423439</t>
  </si>
  <si>
    <t>CP&amp;S Fremont Siphon Odor Control</t>
  </si>
  <si>
    <t>423468</t>
  </si>
  <si>
    <t>CP&amp;S ESI Chemical Injection</t>
  </si>
  <si>
    <t>North Creek Forcemain Discharge Odor Control</t>
  </si>
  <si>
    <t>Total A20400 - Conveyance Pipes and Storage</t>
  </si>
  <si>
    <t>A20510  Conveyance Pump Station - Asset Mgmt</t>
  </si>
  <si>
    <t>423135</t>
  </si>
  <si>
    <t>Interbay Pump Station Upgrade</t>
  </si>
  <si>
    <t>423303</t>
  </si>
  <si>
    <t>Sweyolocken PS - Pumps, Motors &amp; Drives</t>
  </si>
  <si>
    <t>423341</t>
  </si>
  <si>
    <t>PLC Replacement/Offsite Facilities</t>
  </si>
  <si>
    <t>Matthews Park Pump Station Upgrade</t>
  </si>
  <si>
    <t>East Offsite Control Systems &amp; West Offsite Facilities Electrical Replacement</t>
  </si>
  <si>
    <t>Barton, Murray, 53rd Avenue, 63rd Avenue - VFDs, MCCs - Alki Pump Stations Electrical Upgrades</t>
  </si>
  <si>
    <t>A20520  Conveyance Pump Station - New Facilities &amp; Improvements</t>
  </si>
  <si>
    <t>423365</t>
  </si>
  <si>
    <t>Hidden Lake/Boeing Trunk Upgrade Improvement</t>
  </si>
  <si>
    <t>423406</t>
  </si>
  <si>
    <t>Juanita Bay PS Modifications</t>
  </si>
  <si>
    <t>423407</t>
  </si>
  <si>
    <t>Kirkland PS Modifications</t>
  </si>
  <si>
    <t>423494</t>
  </si>
  <si>
    <t>Madsen Creek Conveyance</t>
  </si>
  <si>
    <t>423518</t>
  </si>
  <si>
    <t>Pacific Pump Station</t>
  </si>
  <si>
    <t>423521</t>
  </si>
  <si>
    <t>Bellevue PS</t>
  </si>
  <si>
    <t>A20530  Conveyance Pump Station - Odor Control</t>
  </si>
  <si>
    <t>423219</t>
  </si>
  <si>
    <t>H2S Odor Control E/W Division</t>
  </si>
  <si>
    <t>423227</t>
  </si>
  <si>
    <t>Lake City RS Permanent Odor Control Unit</t>
  </si>
  <si>
    <t>423455</t>
  </si>
  <si>
    <t>Univ Reg Station Odor Control</t>
  </si>
  <si>
    <t>423469</t>
  </si>
  <si>
    <t>Sweyolocken Discharge Odor Upgrade</t>
  </si>
  <si>
    <t>A20540  Conveyance Pump Station - Power Mgmt</t>
  </si>
  <si>
    <t>423154</t>
  </si>
  <si>
    <t>South Mercer PS - Emergency Generator</t>
  </si>
  <si>
    <t>423155</t>
  </si>
  <si>
    <t>Sunset/Heathfield PS - Emergency Gen</t>
  </si>
  <si>
    <t>423506</t>
  </si>
  <si>
    <t>Emergency Generator Program</t>
  </si>
  <si>
    <t>53rd Street Pump Station Upgrade</t>
  </si>
  <si>
    <t>Total A20500 - Conveyance Pump Station</t>
  </si>
  <si>
    <t>A20620  Combined Sewer Overflow Control - New Facilities &amp; Improvements</t>
  </si>
  <si>
    <t>423001</t>
  </si>
  <si>
    <t>Denny Way CSO</t>
  </si>
  <si>
    <t>423003</t>
  </si>
  <si>
    <t>Ravenna Creek Separation</t>
  </si>
  <si>
    <t>423179</t>
  </si>
  <si>
    <t>S. Henderson/M.L. King CSO</t>
  </si>
  <si>
    <t>423350</t>
  </si>
  <si>
    <t>WCC/Ravenna Creek Parks Dept</t>
  </si>
  <si>
    <t>423441</t>
  </si>
  <si>
    <t>CSO Plan Update</t>
  </si>
  <si>
    <t>423489</t>
  </si>
  <si>
    <t>Carkeek Overflow Reduction</t>
  </si>
  <si>
    <t>423515</t>
  </si>
  <si>
    <t>CSO Control &amp; Improvement</t>
  </si>
  <si>
    <t>A20650  Combined Sewer Overflow Control - Remediation</t>
  </si>
  <si>
    <t>423056</t>
  </si>
  <si>
    <t>NOAA Misc Sediment Remediation</t>
  </si>
  <si>
    <t>423059</t>
  </si>
  <si>
    <t>Source Control (In-kind)</t>
  </si>
  <si>
    <t>423062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</si>
</sst>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</numFmts>
  <fonts count="1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20" applyFont="1" applyBorder="1">
      <alignment/>
      <protection/>
    </xf>
    <xf numFmtId="0" fontId="5" fillId="0" borderId="0" xfId="20" applyFont="1" applyBorder="1">
      <alignment/>
      <protection/>
    </xf>
    <xf numFmtId="167" fontId="5" fillId="0" borderId="0" xfId="15" applyNumberFormat="1" applyFont="1" applyBorder="1" applyAlignment="1">
      <alignment/>
    </xf>
    <xf numFmtId="0" fontId="6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49" fontId="8" fillId="0" borderId="0" xfId="20" applyNumberFormat="1" applyFont="1" applyBorder="1" applyAlignment="1">
      <alignment horizontal="center"/>
      <protection/>
    </xf>
    <xf numFmtId="49" fontId="7" fillId="0" borderId="0" xfId="20" applyNumberFormat="1" applyFont="1" applyBorder="1">
      <alignment/>
      <protection/>
    </xf>
    <xf numFmtId="49" fontId="7" fillId="0" borderId="0" xfId="15" applyNumberFormat="1" applyFont="1" applyBorder="1" applyAlignment="1">
      <alignment horizontal="center"/>
    </xf>
    <xf numFmtId="49" fontId="7" fillId="0" borderId="0" xfId="20" applyNumberFormat="1" applyFont="1" applyBorder="1" applyAlignment="1">
      <alignment horizontal="center"/>
      <protection/>
    </xf>
    <xf numFmtId="1" fontId="8" fillId="0" borderId="0" xfId="0" applyNumberFormat="1" applyFont="1" applyFill="1" applyBorder="1" applyAlignment="1">
      <alignment horizontal="left"/>
    </xf>
    <xf numFmtId="167" fontId="5" fillId="0" borderId="1" xfId="15" applyNumberFormat="1" applyFont="1" applyBorder="1" applyAlignment="1">
      <alignment/>
    </xf>
    <xf numFmtId="1" fontId="5" fillId="0" borderId="0" xfId="0" applyNumberFormat="1" applyFont="1" applyAlignment="1">
      <alignment/>
    </xf>
    <xf numFmtId="38" fontId="5" fillId="0" borderId="1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67" fontId="5" fillId="0" borderId="0" xfId="20" applyNumberFormat="1" applyFont="1" applyBorder="1">
      <alignment/>
      <protection/>
    </xf>
    <xf numFmtId="1" fontId="5" fillId="0" borderId="2" xfId="0" applyNumberFormat="1" applyFont="1" applyBorder="1" applyAlignment="1">
      <alignment/>
    </xf>
    <xf numFmtId="38" fontId="5" fillId="0" borderId="3" xfId="0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0" fontId="5" fillId="0" borderId="2" xfId="20" applyFont="1" applyBorder="1">
      <alignment/>
      <protection/>
    </xf>
    <xf numFmtId="1" fontId="5" fillId="0" borderId="0" xfId="0" applyNumberFormat="1" applyFont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5" fillId="0" borderId="2" xfId="20" applyFont="1" applyBorder="1" applyAlignment="1">
      <alignment horizontal="center"/>
      <protection/>
    </xf>
    <xf numFmtId="167" fontId="5" fillId="0" borderId="3" xfId="15" applyNumberFormat="1" applyFont="1" applyBorder="1" applyAlignment="1">
      <alignment/>
    </xf>
    <xf numFmtId="0" fontId="6" fillId="0" borderId="5" xfId="20" applyFont="1" applyBorder="1" applyAlignment="1">
      <alignment horizontal="left"/>
      <protection/>
    </xf>
    <xf numFmtId="167" fontId="6" fillId="0" borderId="6" xfId="15" applyNumberFormat="1" applyFont="1" applyBorder="1" applyAlignment="1">
      <alignment/>
    </xf>
    <xf numFmtId="167" fontId="6" fillId="0" borderId="0" xfId="20" applyNumberFormat="1" applyFont="1" applyBorder="1">
      <alignment/>
      <protection/>
    </xf>
    <xf numFmtId="0" fontId="6" fillId="0" borderId="5" xfId="20" applyFont="1" applyBorder="1">
      <alignment/>
      <protection/>
    </xf>
    <xf numFmtId="1" fontId="5" fillId="0" borderId="0" xfId="0" applyNumberFormat="1" applyFont="1" applyFill="1" applyAlignment="1">
      <alignment/>
    </xf>
    <xf numFmtId="38" fontId="5" fillId="0" borderId="1" xfId="0" applyNumberFormat="1" applyFont="1" applyFill="1" applyBorder="1" applyAlignment="1">
      <alignment/>
    </xf>
    <xf numFmtId="0" fontId="5" fillId="0" borderId="0" xfId="20" applyFont="1" applyFill="1" applyBorder="1">
      <alignment/>
      <protection/>
    </xf>
    <xf numFmtId="0" fontId="5" fillId="0" borderId="0" xfId="20" applyFont="1" applyFill="1">
      <alignment/>
      <protection/>
    </xf>
    <xf numFmtId="1" fontId="5" fillId="0" borderId="0" xfId="0" applyNumberFormat="1" applyFont="1" applyFill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/>
    </xf>
    <xf numFmtId="38" fontId="5" fillId="0" borderId="3" xfId="0" applyNumberFormat="1" applyFont="1" applyFill="1" applyBorder="1" applyAlignment="1">
      <alignment/>
    </xf>
    <xf numFmtId="0" fontId="5" fillId="0" borderId="2" xfId="20" applyFont="1" applyFill="1" applyBorder="1">
      <alignment/>
      <protection/>
    </xf>
    <xf numFmtId="0" fontId="5" fillId="0" borderId="0" xfId="20" applyFont="1" applyFill="1" applyBorder="1" applyAlignment="1">
      <alignment horizontal="center"/>
      <protection/>
    </xf>
    <xf numFmtId="167" fontId="5" fillId="0" borderId="0" xfId="20" applyNumberFormat="1" applyFont="1" applyFill="1" applyBorder="1">
      <alignment/>
      <protection/>
    </xf>
    <xf numFmtId="1" fontId="5" fillId="0" borderId="0" xfId="0" applyNumberFormat="1" applyFont="1" applyBorder="1" applyAlignment="1">
      <alignment/>
    </xf>
    <xf numFmtId="1" fontId="6" fillId="0" borderId="5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167" fontId="6" fillId="0" borderId="6" xfId="15" applyNumberFormat="1" applyFont="1" applyBorder="1" applyAlignment="1">
      <alignment/>
    </xf>
    <xf numFmtId="167" fontId="6" fillId="0" borderId="0" xfId="20" applyNumberFormat="1" applyFont="1" applyBorder="1">
      <alignment/>
      <protection/>
    </xf>
    <xf numFmtId="0" fontId="6" fillId="0" borderId="5" xfId="20" applyFont="1" applyBorder="1">
      <alignment/>
      <protection/>
    </xf>
    <xf numFmtId="0" fontId="5" fillId="0" borderId="0" xfId="20" applyFont="1">
      <alignment/>
      <protection/>
    </xf>
    <xf numFmtId="1" fontId="5" fillId="0" borderId="0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7" xfId="20" applyFont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67" fontId="6" fillId="0" borderId="9" xfId="15" applyNumberFormat="1" applyFont="1" applyBorder="1" applyAlignment="1">
      <alignment/>
    </xf>
    <xf numFmtId="167" fontId="9" fillId="0" borderId="0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167" fontId="8" fillId="0" borderId="9" xfId="15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7" fontId="10" fillId="0" borderId="1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37" fontId="11" fillId="0" borderId="1" xfId="0" applyNumberFormat="1" applyFont="1" applyFill="1" applyBorder="1" applyAlignment="1" applyProtection="1">
      <alignment/>
      <protection locked="0"/>
    </xf>
    <xf numFmtId="37" fontId="11" fillId="0" borderId="11" xfId="0" applyNumberFormat="1" applyFont="1" applyFill="1" applyBorder="1" applyAlignment="1" applyProtection="1">
      <alignment/>
      <protection locked="0"/>
    </xf>
    <xf numFmtId="37" fontId="10" fillId="0" borderId="12" xfId="0" applyNumberFormat="1" applyFont="1" applyFill="1" applyBorder="1" applyAlignment="1" applyProtection="1">
      <alignment horizontal="right" wrapText="1"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37" fontId="11" fillId="0" borderId="9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37" fontId="10" fillId="0" borderId="1" xfId="0" applyNumberFormat="1" applyFont="1" applyFill="1" applyBorder="1" applyAlignment="1" applyProtection="1">
      <alignment horizontal="right"/>
      <protection locked="0"/>
    </xf>
    <xf numFmtId="37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19" applyFont="1" applyFill="1" applyBorder="1" applyAlignment="1" applyProtection="1">
      <alignment horizontal="center" vertical="center"/>
      <protection locked="0"/>
    </xf>
    <xf numFmtId="167" fontId="4" fillId="0" borderId="0" xfId="15" applyNumberFormat="1" applyFont="1" applyFill="1" applyBorder="1" applyAlignment="1" applyProtection="1">
      <alignment vertical="center" wrapText="1"/>
      <protection locked="0"/>
    </xf>
    <xf numFmtId="37" fontId="4" fillId="0" borderId="10" xfId="15" applyNumberFormat="1" applyFont="1" applyFill="1" applyBorder="1" applyAlignment="1" applyProtection="1">
      <alignment vertical="center"/>
      <protection locked="0"/>
    </xf>
    <xf numFmtId="37" fontId="4" fillId="0" borderId="1" xfId="15" applyNumberFormat="1" applyFont="1" applyFill="1" applyBorder="1" applyAlignment="1" applyProtection="1">
      <alignment vertical="center"/>
      <protection locked="0"/>
    </xf>
    <xf numFmtId="0" fontId="4" fillId="0" borderId="0" xfId="19" applyFont="1" applyFill="1" applyBorder="1" applyAlignment="1" applyProtection="1">
      <alignment horizontal="center" vertical="center" wrapText="1"/>
      <protection locked="0"/>
    </xf>
    <xf numFmtId="37" fontId="4" fillId="0" borderId="10" xfId="15" applyNumberFormat="1" applyFont="1" applyFill="1" applyBorder="1" applyAlignment="1" applyProtection="1">
      <alignment vertical="center" wrapText="1"/>
      <protection locked="0"/>
    </xf>
    <xf numFmtId="37" fontId="4" fillId="0" borderId="1" xfId="15" applyNumberFormat="1" applyFont="1" applyFill="1" applyBorder="1" applyAlignment="1" applyProtection="1">
      <alignment vertical="center" wrapText="1"/>
      <protection locked="0"/>
    </xf>
    <xf numFmtId="37" fontId="4" fillId="0" borderId="12" xfId="15" applyNumberFormat="1" applyFont="1" applyFill="1" applyBorder="1" applyAlignment="1" applyProtection="1">
      <alignment vertical="center"/>
      <protection locked="0"/>
    </xf>
    <xf numFmtId="37" fontId="4" fillId="0" borderId="11" xfId="15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37" fontId="12" fillId="0" borderId="1" xfId="0" applyNumberFormat="1" applyFont="1" applyFill="1" applyBorder="1" applyAlignment="1" applyProtection="1">
      <alignment horizontal="right"/>
      <protection locked="0"/>
    </xf>
    <xf numFmtId="37" fontId="4" fillId="0" borderId="11" xfId="0" applyNumberFormat="1" applyFont="1" applyFill="1" applyBorder="1" applyAlignment="1" applyProtection="1">
      <alignment horizontal="right"/>
      <protection locked="0"/>
    </xf>
    <xf numFmtId="37" fontId="4" fillId="0" borderId="9" xfId="0" applyNumberFormat="1" applyFont="1" applyFill="1" applyBorder="1" applyAlignment="1" applyProtection="1">
      <alignment horizontal="right"/>
      <protection locked="0"/>
    </xf>
    <xf numFmtId="37" fontId="0" fillId="0" borderId="1" xfId="0" applyNumberFormat="1" applyFont="1" applyFill="1" applyBorder="1" applyAlignment="1" applyProtection="1">
      <alignment/>
      <protection locked="0"/>
    </xf>
    <xf numFmtId="37" fontId="2" fillId="0" borderId="1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002-08 CST Project Review 2-27" xfId="19"/>
    <cellStyle name="Normal_adopted attachment 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2"/>
  <sheetViews>
    <sheetView tabSelected="1" view="pageBreakPreview" zoomScale="75" zoomScaleSheetLayoutView="75" workbookViewId="0" topLeftCell="A1">
      <selection activeCell="B9" sqref="B9"/>
    </sheetView>
  </sheetViews>
  <sheetFormatPr defaultColWidth="9.140625" defaultRowHeight="12.75"/>
  <cols>
    <col min="1" max="1" width="12.00390625" style="55" customWidth="1"/>
    <col min="2" max="2" width="74.28125" style="45" customWidth="1"/>
    <col min="3" max="7" width="13.8515625" style="11" customWidth="1"/>
    <col min="8" max="8" width="13.8515625" style="11" bestFit="1" customWidth="1"/>
    <col min="9" max="9" width="16.00390625" style="11" customWidth="1"/>
    <col min="10" max="10" width="21.00390625" style="2" customWidth="1"/>
    <col min="11" max="11" width="11.28125" style="0" customWidth="1"/>
    <col min="12" max="16384" width="10.00390625" style="45" customWidth="1"/>
  </cols>
  <sheetData>
    <row r="1" spans="1:11" s="2" customFormat="1" ht="18.75">
      <c r="A1" s="1" t="s">
        <v>78</v>
      </c>
      <c r="C1" s="3"/>
      <c r="D1" s="3"/>
      <c r="E1" s="3"/>
      <c r="F1" s="3"/>
      <c r="G1" s="3"/>
      <c r="H1" s="3"/>
      <c r="I1" s="3"/>
      <c r="K1"/>
    </row>
    <row r="2" spans="1:11" s="2" customFormat="1" ht="15.75">
      <c r="A2" s="4" t="s">
        <v>74</v>
      </c>
      <c r="C2" s="3"/>
      <c r="D2" s="3"/>
      <c r="E2" s="3"/>
      <c r="F2" s="3"/>
      <c r="G2" s="3"/>
      <c r="H2" s="3"/>
      <c r="I2" s="3"/>
      <c r="K2"/>
    </row>
    <row r="3" spans="1:11" s="7" customFormat="1" ht="14.25">
      <c r="A3" s="6"/>
      <c r="C3" s="8" t="s">
        <v>79</v>
      </c>
      <c r="D3" s="8"/>
      <c r="E3" s="8"/>
      <c r="F3" s="8"/>
      <c r="G3" s="8"/>
      <c r="H3" s="8"/>
      <c r="I3" s="8" t="s">
        <v>77</v>
      </c>
      <c r="K3"/>
    </row>
    <row r="4" spans="1:11" s="7" customFormat="1" ht="14.25">
      <c r="A4" s="9" t="s">
        <v>80</v>
      </c>
      <c r="B4" s="9" t="s">
        <v>81</v>
      </c>
      <c r="C4" s="8" t="s">
        <v>75</v>
      </c>
      <c r="D4" s="8" t="s">
        <v>69</v>
      </c>
      <c r="E4" s="8" t="s">
        <v>70</v>
      </c>
      <c r="F4" s="8" t="s">
        <v>71</v>
      </c>
      <c r="G4" s="8" t="s">
        <v>72</v>
      </c>
      <c r="H4" s="8" t="s">
        <v>73</v>
      </c>
      <c r="I4" s="8" t="s">
        <v>82</v>
      </c>
      <c r="K4"/>
    </row>
    <row r="5" spans="1:11" s="2" customFormat="1" ht="15">
      <c r="A5" s="5"/>
      <c r="C5" s="3"/>
      <c r="D5" s="3"/>
      <c r="E5" s="3"/>
      <c r="F5" s="3"/>
      <c r="G5" s="3"/>
      <c r="H5" s="3"/>
      <c r="I5" s="3"/>
      <c r="K5"/>
    </row>
    <row r="6" spans="2:11" s="2" customFormat="1" ht="15">
      <c r="B6" s="10" t="s">
        <v>83</v>
      </c>
      <c r="C6" s="11"/>
      <c r="D6" s="11"/>
      <c r="E6" s="11"/>
      <c r="F6" s="11"/>
      <c r="G6" s="11"/>
      <c r="H6" s="11"/>
      <c r="I6" s="11"/>
      <c r="K6"/>
    </row>
    <row r="7" spans="1:11" s="2" customFormat="1" ht="15">
      <c r="A7" s="12" t="s">
        <v>84</v>
      </c>
      <c r="B7" s="12" t="s">
        <v>85</v>
      </c>
      <c r="C7" s="11">
        <v>200000</v>
      </c>
      <c r="D7" s="11"/>
      <c r="E7" s="11"/>
      <c r="F7" s="11"/>
      <c r="G7" s="11"/>
      <c r="H7" s="11"/>
      <c r="I7" s="11">
        <f aca="true" t="shared" si="0" ref="I7:I20">SUM(C7:H7)</f>
        <v>200000</v>
      </c>
      <c r="J7" s="15"/>
      <c r="K7"/>
    </row>
    <row r="8" spans="1:11" s="2" customFormat="1" ht="15">
      <c r="A8" s="12" t="s">
        <v>86</v>
      </c>
      <c r="B8" s="12" t="s">
        <v>87</v>
      </c>
      <c r="C8" s="13">
        <v>11450000</v>
      </c>
      <c r="D8" s="13">
        <v>3825562</v>
      </c>
      <c r="E8" s="13"/>
      <c r="F8" s="13"/>
      <c r="G8" s="13"/>
      <c r="H8" s="13"/>
      <c r="I8" s="13">
        <f t="shared" si="0"/>
        <v>15275562</v>
      </c>
      <c r="J8" s="15"/>
      <c r="K8"/>
    </row>
    <row r="9" spans="1:11" s="2" customFormat="1" ht="15">
      <c r="A9" s="12" t="s">
        <v>88</v>
      </c>
      <c r="B9" s="12" t="s">
        <v>89</v>
      </c>
      <c r="C9" s="13">
        <v>554742</v>
      </c>
      <c r="D9" s="13"/>
      <c r="E9" s="13">
        <v>2682399</v>
      </c>
      <c r="F9" s="13">
        <v>105859</v>
      </c>
      <c r="G9" s="13"/>
      <c r="H9" s="13"/>
      <c r="I9" s="13">
        <f t="shared" si="0"/>
        <v>3343000</v>
      </c>
      <c r="J9" s="15"/>
      <c r="K9"/>
    </row>
    <row r="10" spans="1:11" s="2" customFormat="1" ht="15">
      <c r="A10" s="12" t="s">
        <v>90</v>
      </c>
      <c r="B10" s="12" t="s">
        <v>91</v>
      </c>
      <c r="C10" s="13">
        <v>1403717</v>
      </c>
      <c r="D10" s="13">
        <v>666989</v>
      </c>
      <c r="E10" s="13">
        <v>36067</v>
      </c>
      <c r="F10" s="13">
        <v>150000</v>
      </c>
      <c r="G10" s="13"/>
      <c r="H10" s="13"/>
      <c r="I10" s="13">
        <f t="shared" si="0"/>
        <v>2256773</v>
      </c>
      <c r="J10" s="15"/>
      <c r="K10"/>
    </row>
    <row r="11" spans="1:11" s="2" customFormat="1" ht="15">
      <c r="A11" s="12" t="s">
        <v>92</v>
      </c>
      <c r="B11" s="12" t="s">
        <v>93</v>
      </c>
      <c r="C11" s="13">
        <v>29975</v>
      </c>
      <c r="D11" s="13"/>
      <c r="E11" s="13"/>
      <c r="F11" s="13"/>
      <c r="G11" s="13"/>
      <c r="H11" s="13"/>
      <c r="I11" s="13">
        <f t="shared" si="0"/>
        <v>29975</v>
      </c>
      <c r="J11" s="15"/>
      <c r="K11"/>
    </row>
    <row r="12" spans="1:11" s="2" customFormat="1" ht="15">
      <c r="A12" s="12" t="s">
        <v>94</v>
      </c>
      <c r="B12" s="12" t="s">
        <v>95</v>
      </c>
      <c r="C12" s="13">
        <v>1416135</v>
      </c>
      <c r="D12" s="13">
        <v>566135</v>
      </c>
      <c r="E12" s="13"/>
      <c r="F12" s="13">
        <v>566135</v>
      </c>
      <c r="G12" s="13">
        <v>566135</v>
      </c>
      <c r="H12" s="13">
        <v>566135</v>
      </c>
      <c r="I12" s="13">
        <f t="shared" si="0"/>
        <v>3680675</v>
      </c>
      <c r="J12" s="15"/>
      <c r="K12"/>
    </row>
    <row r="13" spans="1:11" s="2" customFormat="1" ht="15">
      <c r="A13" s="12" t="s">
        <v>96</v>
      </c>
      <c r="B13" s="12" t="s">
        <v>97</v>
      </c>
      <c r="C13" s="13">
        <v>15000</v>
      </c>
      <c r="D13" s="13"/>
      <c r="E13" s="13"/>
      <c r="F13" s="13"/>
      <c r="G13" s="13"/>
      <c r="H13" s="13"/>
      <c r="I13" s="13">
        <f t="shared" si="0"/>
        <v>15000</v>
      </c>
      <c r="J13" s="15"/>
      <c r="K13"/>
    </row>
    <row r="14" spans="1:11" s="19" customFormat="1" ht="15">
      <c r="A14" s="16" t="s">
        <v>98</v>
      </c>
      <c r="B14" s="16" t="s">
        <v>99</v>
      </c>
      <c r="C14" s="18">
        <v>1307250</v>
      </c>
      <c r="D14" s="18">
        <v>307250</v>
      </c>
      <c r="E14" s="18">
        <v>307250</v>
      </c>
      <c r="F14" s="18">
        <v>307250</v>
      </c>
      <c r="G14" s="18">
        <v>307250</v>
      </c>
      <c r="H14" s="18">
        <v>307250</v>
      </c>
      <c r="I14" s="18">
        <f>SUM(C14:H14)</f>
        <v>2843500</v>
      </c>
      <c r="J14" s="15"/>
      <c r="K14"/>
    </row>
    <row r="15" spans="1:11" s="2" customFormat="1" ht="15">
      <c r="A15" s="12"/>
      <c r="B15" s="56" t="s">
        <v>100</v>
      </c>
      <c r="C15" s="13">
        <f>SUM(C7:C14)</f>
        <v>16376819</v>
      </c>
      <c r="D15" s="13">
        <f aca="true" t="shared" si="1" ref="D15:I15">SUM(D7:D14)</f>
        <v>5365936</v>
      </c>
      <c r="E15" s="13">
        <f t="shared" si="1"/>
        <v>3025716</v>
      </c>
      <c r="F15" s="13">
        <f t="shared" si="1"/>
        <v>1129244</v>
      </c>
      <c r="G15" s="13">
        <f t="shared" si="1"/>
        <v>873385</v>
      </c>
      <c r="H15" s="13">
        <f t="shared" si="1"/>
        <v>873385</v>
      </c>
      <c r="I15" s="13">
        <f t="shared" si="1"/>
        <v>27644485</v>
      </c>
      <c r="J15" s="15"/>
      <c r="K15"/>
    </row>
    <row r="16" spans="1:11" s="2" customFormat="1" ht="15">
      <c r="A16" s="12"/>
      <c r="B16" s="5" t="s">
        <v>76</v>
      </c>
      <c r="C16" s="13"/>
      <c r="D16" s="13"/>
      <c r="E16" s="13"/>
      <c r="F16" s="13"/>
      <c r="G16" s="13"/>
      <c r="H16" s="13"/>
      <c r="I16" s="13"/>
      <c r="J16" s="15"/>
      <c r="K16"/>
    </row>
    <row r="17" spans="2:11" s="2" customFormat="1" ht="15">
      <c r="B17" s="10" t="s">
        <v>101</v>
      </c>
      <c r="C17" s="13"/>
      <c r="D17" s="13"/>
      <c r="E17" s="13"/>
      <c r="F17" s="13"/>
      <c r="G17" s="13"/>
      <c r="H17" s="13"/>
      <c r="I17" s="13"/>
      <c r="J17" s="15"/>
      <c r="K17"/>
    </row>
    <row r="18" spans="1:11" s="2" customFormat="1" ht="15">
      <c r="A18" s="12" t="s">
        <v>102</v>
      </c>
      <c r="B18" s="12" t="s">
        <v>103</v>
      </c>
      <c r="C18" s="13">
        <v>2050000</v>
      </c>
      <c r="D18" s="13">
        <v>40000</v>
      </c>
      <c r="E18" s="13">
        <v>35000</v>
      </c>
      <c r="F18" s="13"/>
      <c r="G18" s="13"/>
      <c r="H18" s="13"/>
      <c r="I18" s="13">
        <f t="shared" si="0"/>
        <v>2125000</v>
      </c>
      <c r="J18" s="15"/>
      <c r="K18"/>
    </row>
    <row r="19" spans="1:11" s="2" customFormat="1" ht="15">
      <c r="A19" s="20">
        <v>423548</v>
      </c>
      <c r="B19" s="12" t="s">
        <v>104</v>
      </c>
      <c r="C19" s="13">
        <v>19754605</v>
      </c>
      <c r="D19" s="13">
        <v>13197000</v>
      </c>
      <c r="E19" s="13"/>
      <c r="F19" s="13"/>
      <c r="G19" s="13"/>
      <c r="H19" s="13"/>
      <c r="I19" s="13">
        <f t="shared" si="0"/>
        <v>32951605</v>
      </c>
      <c r="J19" s="15"/>
      <c r="K19"/>
    </row>
    <row r="20" spans="1:11" s="19" customFormat="1" ht="15">
      <c r="A20" s="21">
        <v>423567</v>
      </c>
      <c r="B20" s="16" t="s">
        <v>105</v>
      </c>
      <c r="C20" s="17">
        <v>830065</v>
      </c>
      <c r="D20" s="17">
        <v>55120</v>
      </c>
      <c r="E20" s="17"/>
      <c r="F20" s="17"/>
      <c r="G20" s="17"/>
      <c r="H20" s="17"/>
      <c r="I20" s="17">
        <f t="shared" si="0"/>
        <v>885185</v>
      </c>
      <c r="J20" s="15"/>
      <c r="K20"/>
    </row>
    <row r="21" spans="1:11" s="2" customFormat="1" ht="15">
      <c r="A21" s="5"/>
      <c r="B21" s="56" t="s">
        <v>100</v>
      </c>
      <c r="C21" s="11">
        <f>SUM(C18:C20)</f>
        <v>22634670</v>
      </c>
      <c r="D21" s="11">
        <f aca="true" t="shared" si="2" ref="D21:I21">SUM(D18:D20)</f>
        <v>13292120</v>
      </c>
      <c r="E21" s="11">
        <f t="shared" si="2"/>
        <v>35000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35961790</v>
      </c>
      <c r="J21" s="15"/>
      <c r="K21"/>
    </row>
    <row r="22" spans="1:11" s="2" customFormat="1" ht="15">
      <c r="A22" s="5"/>
      <c r="B22" s="5"/>
      <c r="C22" s="11"/>
      <c r="D22" s="11"/>
      <c r="E22" s="11"/>
      <c r="F22" s="11"/>
      <c r="G22" s="11"/>
      <c r="H22" s="11"/>
      <c r="I22" s="11"/>
      <c r="J22" s="15"/>
      <c r="K22"/>
    </row>
    <row r="23" spans="2:11" s="2" customFormat="1" ht="15">
      <c r="B23" s="10" t="s">
        <v>106</v>
      </c>
      <c r="C23" s="11"/>
      <c r="D23" s="11"/>
      <c r="E23" s="11"/>
      <c r="F23" s="11"/>
      <c r="G23" s="11"/>
      <c r="H23" s="11"/>
      <c r="I23" s="11"/>
      <c r="J23" s="15"/>
      <c r="K23"/>
    </row>
    <row r="24" spans="1:11" s="19" customFormat="1" ht="15">
      <c r="A24" s="21">
        <v>423234</v>
      </c>
      <c r="B24" s="16" t="s">
        <v>107</v>
      </c>
      <c r="C24" s="17">
        <v>3446131</v>
      </c>
      <c r="D24" s="17">
        <v>3505503</v>
      </c>
      <c r="E24" s="17">
        <v>3505503</v>
      </c>
      <c r="F24" s="17">
        <v>2672763</v>
      </c>
      <c r="G24" s="17"/>
      <c r="H24" s="17"/>
      <c r="I24" s="17">
        <f>SUM(C24:H24)</f>
        <v>13129900</v>
      </c>
      <c r="J24" s="15"/>
      <c r="K24"/>
    </row>
    <row r="25" spans="1:11" s="2" customFormat="1" ht="15">
      <c r="A25" s="5"/>
      <c r="B25" s="56" t="s">
        <v>100</v>
      </c>
      <c r="C25" s="11">
        <f>SUM(C24)</f>
        <v>3446131</v>
      </c>
      <c r="D25" s="11">
        <f aca="true" t="shared" si="3" ref="D25:I25">SUM(D24)</f>
        <v>3505503</v>
      </c>
      <c r="E25" s="11">
        <f t="shared" si="3"/>
        <v>3505503</v>
      </c>
      <c r="F25" s="11">
        <f t="shared" si="3"/>
        <v>2672763</v>
      </c>
      <c r="G25" s="11">
        <f t="shared" si="3"/>
        <v>0</v>
      </c>
      <c r="H25" s="11">
        <f t="shared" si="3"/>
        <v>0</v>
      </c>
      <c r="I25" s="11">
        <f t="shared" si="3"/>
        <v>13129900</v>
      </c>
      <c r="J25" s="15"/>
      <c r="K25"/>
    </row>
    <row r="26" spans="1:11" s="19" customFormat="1" ht="15">
      <c r="A26" s="22"/>
      <c r="B26" s="22"/>
      <c r="C26" s="23"/>
      <c r="D26" s="23"/>
      <c r="E26" s="23"/>
      <c r="F26" s="23"/>
      <c r="G26" s="23"/>
      <c r="H26" s="23"/>
      <c r="I26" s="23"/>
      <c r="J26" s="15"/>
      <c r="K26"/>
    </row>
    <row r="27" spans="2:11" s="27" customFormat="1" ht="16.5" thickBot="1">
      <c r="B27" s="24" t="s">
        <v>108</v>
      </c>
      <c r="C27" s="25">
        <f>C25+C21+C15</f>
        <v>42457620</v>
      </c>
      <c r="D27" s="25">
        <f aca="true" t="shared" si="4" ref="D27:I27">D25+D21+D15</f>
        <v>22163559</v>
      </c>
      <c r="E27" s="25">
        <f t="shared" si="4"/>
        <v>6566219</v>
      </c>
      <c r="F27" s="25">
        <f t="shared" si="4"/>
        <v>3802007</v>
      </c>
      <c r="G27" s="25">
        <f t="shared" si="4"/>
        <v>873385</v>
      </c>
      <c r="H27" s="25">
        <f t="shared" si="4"/>
        <v>873385</v>
      </c>
      <c r="I27" s="25">
        <f t="shared" si="4"/>
        <v>76736175</v>
      </c>
      <c r="J27" s="26"/>
      <c r="K27"/>
    </row>
    <row r="28" spans="1:11" s="2" customFormat="1" ht="15.75" thickTop="1">
      <c r="A28" s="5"/>
      <c r="B28" s="3"/>
      <c r="C28" s="11"/>
      <c r="D28" s="11"/>
      <c r="E28" s="11"/>
      <c r="F28" s="11"/>
      <c r="G28" s="11"/>
      <c r="H28" s="11"/>
      <c r="I28" s="11"/>
      <c r="K28"/>
    </row>
    <row r="29" spans="2:11" s="2" customFormat="1" ht="15">
      <c r="B29" s="10" t="s">
        <v>109</v>
      </c>
      <c r="C29" s="11"/>
      <c r="D29" s="11"/>
      <c r="E29" s="11"/>
      <c r="F29" s="11"/>
      <c r="G29" s="11"/>
      <c r="H29" s="11"/>
      <c r="I29" s="11"/>
      <c r="K29"/>
    </row>
    <row r="30" spans="1:11" s="31" customFormat="1" ht="15">
      <c r="A30" s="28" t="s">
        <v>110</v>
      </c>
      <c r="B30" s="28" t="s">
        <v>111</v>
      </c>
      <c r="C30" s="29">
        <v>29750</v>
      </c>
      <c r="D30" s="29">
        <v>132590</v>
      </c>
      <c r="E30" s="29"/>
      <c r="F30" s="29"/>
      <c r="G30" s="29"/>
      <c r="H30" s="29"/>
      <c r="I30" s="29">
        <f aca="true" t="shared" si="5" ref="I30:I40">SUM(C30:H30)</f>
        <v>162340</v>
      </c>
      <c r="J30" s="30"/>
      <c r="K30"/>
    </row>
    <row r="31" spans="1:11" s="31" customFormat="1" ht="15">
      <c r="A31" s="28" t="s">
        <v>112</v>
      </c>
      <c r="B31" s="28" t="s">
        <v>113</v>
      </c>
      <c r="C31" s="29">
        <v>23410</v>
      </c>
      <c r="D31" s="29">
        <v>106787</v>
      </c>
      <c r="E31" s="29"/>
      <c r="F31" s="29"/>
      <c r="G31" s="29"/>
      <c r="H31" s="29"/>
      <c r="I31" s="29">
        <f t="shared" si="5"/>
        <v>130197</v>
      </c>
      <c r="J31" s="30"/>
      <c r="K31"/>
    </row>
    <row r="32" spans="1:11" s="31" customFormat="1" ht="15">
      <c r="A32" s="28" t="s">
        <v>114</v>
      </c>
      <c r="B32" s="28" t="s">
        <v>115</v>
      </c>
      <c r="C32" s="29">
        <v>3000000</v>
      </c>
      <c r="D32" s="29"/>
      <c r="E32" s="29"/>
      <c r="F32" s="29"/>
      <c r="G32" s="29"/>
      <c r="H32" s="29"/>
      <c r="I32" s="29">
        <f t="shared" si="5"/>
        <v>3000000</v>
      </c>
      <c r="J32" s="30"/>
      <c r="K32"/>
    </row>
    <row r="33" spans="1:11" s="31" customFormat="1" ht="15">
      <c r="A33" s="28" t="s">
        <v>116</v>
      </c>
      <c r="B33" s="28" t="s">
        <v>117</v>
      </c>
      <c r="C33" s="29">
        <v>500000</v>
      </c>
      <c r="D33" s="29"/>
      <c r="E33" s="29"/>
      <c r="F33" s="29"/>
      <c r="G33" s="29"/>
      <c r="H33" s="29"/>
      <c r="I33" s="29">
        <f t="shared" si="5"/>
        <v>500000</v>
      </c>
      <c r="J33" s="30"/>
      <c r="K33"/>
    </row>
    <row r="34" spans="1:11" s="31" customFormat="1" ht="15">
      <c r="A34" s="28" t="s">
        <v>118</v>
      </c>
      <c r="B34" s="28" t="s">
        <v>119</v>
      </c>
      <c r="C34" s="29">
        <v>17685</v>
      </c>
      <c r="D34" s="29"/>
      <c r="E34" s="29"/>
      <c r="F34" s="29"/>
      <c r="G34" s="29"/>
      <c r="H34" s="29"/>
      <c r="I34" s="29">
        <f t="shared" si="5"/>
        <v>17685</v>
      </c>
      <c r="J34" s="30"/>
      <c r="K34"/>
    </row>
    <row r="35" spans="1:11" s="31" customFormat="1" ht="15">
      <c r="A35" s="28" t="s">
        <v>120</v>
      </c>
      <c r="B35" s="28" t="s">
        <v>121</v>
      </c>
      <c r="C35" s="29">
        <v>718731</v>
      </c>
      <c r="D35" s="29">
        <v>4338997</v>
      </c>
      <c r="E35" s="29">
        <v>2061539</v>
      </c>
      <c r="F35" s="29"/>
      <c r="G35" s="29"/>
      <c r="H35" s="29"/>
      <c r="I35" s="29">
        <f t="shared" si="5"/>
        <v>7119267</v>
      </c>
      <c r="J35" s="30"/>
      <c r="K35"/>
    </row>
    <row r="36" spans="1:11" s="31" customFormat="1" ht="15">
      <c r="A36" s="28" t="s">
        <v>122</v>
      </c>
      <c r="B36" s="28" t="s">
        <v>123</v>
      </c>
      <c r="C36" s="29">
        <v>405600</v>
      </c>
      <c r="D36" s="29">
        <v>216087</v>
      </c>
      <c r="E36" s="29"/>
      <c r="F36" s="29"/>
      <c r="G36" s="29"/>
      <c r="H36" s="29"/>
      <c r="I36" s="29">
        <f t="shared" si="5"/>
        <v>621687</v>
      </c>
      <c r="J36" s="30"/>
      <c r="K36"/>
    </row>
    <row r="37" spans="1:11" s="31" customFormat="1" ht="15">
      <c r="A37" s="28" t="s">
        <v>124</v>
      </c>
      <c r="B37" s="28" t="s">
        <v>125</v>
      </c>
      <c r="C37" s="29">
        <v>112306</v>
      </c>
      <c r="D37" s="29">
        <v>479594</v>
      </c>
      <c r="E37" s="29">
        <v>306006</v>
      </c>
      <c r="F37" s="29">
        <v>306006</v>
      </c>
      <c r="G37" s="29">
        <v>306006</v>
      </c>
      <c r="H37" s="29">
        <v>306006</v>
      </c>
      <c r="I37" s="29">
        <f t="shared" si="5"/>
        <v>1815924</v>
      </c>
      <c r="J37" s="30"/>
      <c r="K37"/>
    </row>
    <row r="38" spans="1:11" s="31" customFormat="1" ht="15">
      <c r="A38" s="32">
        <v>423547</v>
      </c>
      <c r="B38" s="28" t="s">
        <v>126</v>
      </c>
      <c r="C38" s="29">
        <v>120000</v>
      </c>
      <c r="D38" s="29">
        <v>635000</v>
      </c>
      <c r="E38" s="29"/>
      <c r="F38" s="29"/>
      <c r="G38" s="29"/>
      <c r="H38" s="29"/>
      <c r="I38" s="29">
        <f t="shared" si="5"/>
        <v>755000</v>
      </c>
      <c r="J38" s="30"/>
      <c r="K38"/>
    </row>
    <row r="39" spans="1:11" s="31" customFormat="1" ht="15">
      <c r="A39" s="32">
        <v>423561</v>
      </c>
      <c r="B39" s="28" t="s">
        <v>127</v>
      </c>
      <c r="C39" s="29">
        <v>775000</v>
      </c>
      <c r="D39" s="29">
        <v>370000</v>
      </c>
      <c r="E39" s="29"/>
      <c r="F39" s="29"/>
      <c r="G39" s="29"/>
      <c r="H39" s="29"/>
      <c r="I39" s="29">
        <f t="shared" si="5"/>
        <v>1145000</v>
      </c>
      <c r="J39" s="30"/>
      <c r="K39"/>
    </row>
    <row r="40" spans="1:11" s="36" customFormat="1" ht="15.75" thickBot="1">
      <c r="A40" s="33">
        <v>423566</v>
      </c>
      <c r="B40" s="34" t="s">
        <v>128</v>
      </c>
      <c r="C40" s="29"/>
      <c r="D40" s="29">
        <v>2075985</v>
      </c>
      <c r="E40" s="29">
        <v>31694</v>
      </c>
      <c r="F40" s="29"/>
      <c r="G40" s="29"/>
      <c r="H40" s="29"/>
      <c r="I40" s="29">
        <f t="shared" si="5"/>
        <v>2107679</v>
      </c>
      <c r="J40" s="30"/>
      <c r="K40"/>
    </row>
    <row r="41" spans="1:11" s="30" customFormat="1" ht="15.75" thickBot="1">
      <c r="A41" s="37"/>
      <c r="B41" s="56" t="s">
        <v>100</v>
      </c>
      <c r="C41" s="57">
        <f>SUM(C30:C40)</f>
        <v>5702482</v>
      </c>
      <c r="D41" s="57">
        <f aca="true" t="shared" si="6" ref="D41:I41">SUM(D30:D40)</f>
        <v>8355040</v>
      </c>
      <c r="E41" s="57">
        <f t="shared" si="6"/>
        <v>2399239</v>
      </c>
      <c r="F41" s="57">
        <f t="shared" si="6"/>
        <v>306006</v>
      </c>
      <c r="G41" s="57">
        <f t="shared" si="6"/>
        <v>306006</v>
      </c>
      <c r="H41" s="57">
        <f t="shared" si="6"/>
        <v>306006</v>
      </c>
      <c r="I41" s="57">
        <f t="shared" si="6"/>
        <v>17374779</v>
      </c>
      <c r="J41" s="38"/>
      <c r="K41"/>
    </row>
    <row r="42" spans="1:11" s="31" customFormat="1" ht="15">
      <c r="A42" s="28"/>
      <c r="B42" s="28"/>
      <c r="C42" s="29"/>
      <c r="D42" s="29"/>
      <c r="E42" s="29"/>
      <c r="F42" s="29"/>
      <c r="G42" s="29"/>
      <c r="H42" s="29"/>
      <c r="I42" s="29"/>
      <c r="J42" s="30"/>
      <c r="K42"/>
    </row>
    <row r="43" spans="2:11" s="31" customFormat="1" ht="15">
      <c r="B43" s="10" t="s">
        <v>129</v>
      </c>
      <c r="C43" s="29"/>
      <c r="D43" s="29"/>
      <c r="E43" s="29"/>
      <c r="F43" s="29"/>
      <c r="G43" s="29"/>
      <c r="H43" s="29"/>
      <c r="I43" s="29"/>
      <c r="J43" s="30"/>
      <c r="K43"/>
    </row>
    <row r="44" spans="1:11" s="36" customFormat="1" ht="15.75" thickBot="1">
      <c r="A44" s="34" t="s">
        <v>130</v>
      </c>
      <c r="B44" s="34" t="s">
        <v>131</v>
      </c>
      <c r="C44" s="35">
        <v>700000</v>
      </c>
      <c r="D44" s="35">
        <v>700000</v>
      </c>
      <c r="E44" s="35">
        <v>700000</v>
      </c>
      <c r="F44" s="35">
        <v>700000</v>
      </c>
      <c r="G44" s="35">
        <v>700000</v>
      </c>
      <c r="H44" s="35">
        <v>700000</v>
      </c>
      <c r="I44" s="35">
        <f>SUM(C44:H44)</f>
        <v>4200000</v>
      </c>
      <c r="J44" s="30"/>
      <c r="K44"/>
    </row>
    <row r="45" spans="1:11" s="30" customFormat="1" ht="15.75" thickBot="1">
      <c r="A45" s="37"/>
      <c r="B45" s="56" t="s">
        <v>100</v>
      </c>
      <c r="C45" s="57">
        <f>SUM(C44)</f>
        <v>700000</v>
      </c>
      <c r="D45" s="57">
        <f aca="true" t="shared" si="7" ref="D45:I45">SUM(D44)</f>
        <v>700000</v>
      </c>
      <c r="E45" s="57">
        <f t="shared" si="7"/>
        <v>700000</v>
      </c>
      <c r="F45" s="57">
        <f t="shared" si="7"/>
        <v>700000</v>
      </c>
      <c r="G45" s="57">
        <f t="shared" si="7"/>
        <v>700000</v>
      </c>
      <c r="H45" s="57">
        <f t="shared" si="7"/>
        <v>700000</v>
      </c>
      <c r="I45" s="57">
        <f t="shared" si="7"/>
        <v>4200000</v>
      </c>
      <c r="J45" s="38"/>
      <c r="K45"/>
    </row>
    <row r="46" spans="1:11" s="31" customFormat="1" ht="15">
      <c r="A46" s="28"/>
      <c r="B46" s="28"/>
      <c r="C46" s="29"/>
      <c r="D46" s="29"/>
      <c r="E46" s="29"/>
      <c r="F46" s="29"/>
      <c r="G46" s="29"/>
      <c r="H46" s="29"/>
      <c r="I46" s="29"/>
      <c r="J46" s="30"/>
      <c r="K46"/>
    </row>
    <row r="47" spans="2:11" s="31" customFormat="1" ht="15">
      <c r="B47" s="10" t="s">
        <v>132</v>
      </c>
      <c r="C47" s="29"/>
      <c r="D47" s="29"/>
      <c r="E47" s="29"/>
      <c r="F47" s="29"/>
      <c r="G47" s="29"/>
      <c r="H47" s="29"/>
      <c r="I47" s="29"/>
      <c r="J47" s="30"/>
      <c r="K47"/>
    </row>
    <row r="48" spans="1:11" s="31" customFormat="1" ht="15">
      <c r="A48" s="28" t="s">
        <v>133</v>
      </c>
      <c r="B48" s="28" t="s">
        <v>134</v>
      </c>
      <c r="C48" s="29"/>
      <c r="D48" s="29">
        <v>50000</v>
      </c>
      <c r="E48" s="29"/>
      <c r="F48" s="29"/>
      <c r="G48" s="29"/>
      <c r="H48" s="29"/>
      <c r="I48" s="29">
        <f>SUM(C48:H48)</f>
        <v>50000</v>
      </c>
      <c r="J48" s="30"/>
      <c r="K48"/>
    </row>
    <row r="49" spans="1:11" s="30" customFormat="1" ht="15">
      <c r="A49" s="28" t="s">
        <v>135</v>
      </c>
      <c r="B49" s="28" t="s">
        <v>136</v>
      </c>
      <c r="C49" s="29">
        <v>38567</v>
      </c>
      <c r="D49" s="29">
        <v>43534</v>
      </c>
      <c r="E49" s="29"/>
      <c r="F49" s="29"/>
      <c r="G49" s="29"/>
      <c r="H49" s="29"/>
      <c r="I49" s="29">
        <f>SUM(C49:H49)</f>
        <v>82101</v>
      </c>
      <c r="K49"/>
    </row>
    <row r="50" spans="1:11" s="30" customFormat="1" ht="15">
      <c r="A50" s="28" t="s">
        <v>137</v>
      </c>
      <c r="B50" s="28" t="s">
        <v>138</v>
      </c>
      <c r="C50" s="29">
        <v>570105</v>
      </c>
      <c r="D50" s="29"/>
      <c r="E50" s="29"/>
      <c r="F50" s="29"/>
      <c r="G50" s="29"/>
      <c r="H50" s="29"/>
      <c r="I50" s="29">
        <f>SUM(C50:H50)</f>
        <v>570105</v>
      </c>
      <c r="K50"/>
    </row>
    <row r="51" spans="1:11" s="36" customFormat="1" ht="15.75" thickBot="1">
      <c r="A51" s="34" t="s">
        <v>139</v>
      </c>
      <c r="B51" s="34" t="s">
        <v>140</v>
      </c>
      <c r="C51" s="35">
        <v>10475000</v>
      </c>
      <c r="D51" s="35">
        <v>6850000</v>
      </c>
      <c r="E51" s="35"/>
      <c r="F51" s="35"/>
      <c r="G51" s="35"/>
      <c r="H51" s="35"/>
      <c r="I51" s="35">
        <f>SUM(C51:H51)</f>
        <v>17325000</v>
      </c>
      <c r="J51" s="30"/>
      <c r="K51"/>
    </row>
    <row r="52" spans="1:11" s="2" customFormat="1" ht="15.75" thickBot="1">
      <c r="A52" s="5"/>
      <c r="B52" s="56" t="s">
        <v>100</v>
      </c>
      <c r="C52" s="57">
        <f>SUM(C48:C51)</f>
        <v>11083672</v>
      </c>
      <c r="D52" s="57">
        <f aca="true" t="shared" si="8" ref="D52:I52">SUM(D48:D51)</f>
        <v>6943534</v>
      </c>
      <c r="E52" s="57">
        <f t="shared" si="8"/>
        <v>0</v>
      </c>
      <c r="F52" s="57">
        <f t="shared" si="8"/>
        <v>0</v>
      </c>
      <c r="G52" s="57">
        <f t="shared" si="8"/>
        <v>0</v>
      </c>
      <c r="H52" s="57">
        <f t="shared" si="8"/>
        <v>0</v>
      </c>
      <c r="I52" s="57">
        <f t="shared" si="8"/>
        <v>18027206</v>
      </c>
      <c r="J52" s="15"/>
      <c r="K52"/>
    </row>
    <row r="53" spans="1:11" s="19" customFormat="1" ht="15">
      <c r="A53" s="22"/>
      <c r="B53" s="22"/>
      <c r="C53" s="23"/>
      <c r="D53" s="23"/>
      <c r="E53" s="23"/>
      <c r="F53" s="23"/>
      <c r="G53" s="23"/>
      <c r="H53" s="23"/>
      <c r="I53" s="23"/>
      <c r="J53" s="15"/>
      <c r="K53"/>
    </row>
    <row r="54" spans="2:11" s="27" customFormat="1" ht="16.5" thickBot="1">
      <c r="B54" s="24" t="s">
        <v>141</v>
      </c>
      <c r="C54" s="25">
        <f>C52+C45+C41</f>
        <v>17486154</v>
      </c>
      <c r="D54" s="25">
        <f aca="true" t="shared" si="9" ref="D54:I54">D52+D45+D41</f>
        <v>15998574</v>
      </c>
      <c r="E54" s="25">
        <f t="shared" si="9"/>
        <v>3099239</v>
      </c>
      <c r="F54" s="25">
        <f t="shared" si="9"/>
        <v>1006006</v>
      </c>
      <c r="G54" s="25">
        <f t="shared" si="9"/>
        <v>1006006</v>
      </c>
      <c r="H54" s="25">
        <f t="shared" si="9"/>
        <v>1006006</v>
      </c>
      <c r="I54" s="25">
        <f t="shared" si="9"/>
        <v>39601985</v>
      </c>
      <c r="J54" s="26"/>
      <c r="K54"/>
    </row>
    <row r="55" spans="1:11" s="2" customFormat="1" ht="15.75" thickTop="1">
      <c r="A55" s="5"/>
      <c r="B55" s="5"/>
      <c r="C55" s="11"/>
      <c r="D55" s="11"/>
      <c r="E55" s="11"/>
      <c r="F55" s="11"/>
      <c r="G55" s="11"/>
      <c r="H55" s="11"/>
      <c r="I55" s="11"/>
      <c r="J55" s="15"/>
      <c r="K55"/>
    </row>
    <row r="56" spans="2:11" s="2" customFormat="1" ht="15">
      <c r="B56" s="10" t="s">
        <v>142</v>
      </c>
      <c r="C56" s="11"/>
      <c r="D56" s="11"/>
      <c r="E56" s="11"/>
      <c r="F56" s="11"/>
      <c r="G56" s="11"/>
      <c r="H56" s="11"/>
      <c r="I56" s="11"/>
      <c r="K56"/>
    </row>
    <row r="57" spans="1:11" s="2" customFormat="1" ht="15">
      <c r="A57" s="39" t="s">
        <v>143</v>
      </c>
      <c r="B57" s="39" t="s">
        <v>144</v>
      </c>
      <c r="C57" s="14">
        <v>13408861</v>
      </c>
      <c r="D57" s="14">
        <v>16459156</v>
      </c>
      <c r="E57" s="14">
        <v>43545364</v>
      </c>
      <c r="F57" s="14">
        <v>95740245</v>
      </c>
      <c r="G57" s="14">
        <v>179818276</v>
      </c>
      <c r="H57" s="14">
        <v>171138336</v>
      </c>
      <c r="I57" s="14">
        <f>SUM(C57:H57)</f>
        <v>520110238</v>
      </c>
      <c r="K57"/>
    </row>
    <row r="58" spans="1:11" s="2" customFormat="1" ht="15">
      <c r="A58" s="12" t="s">
        <v>145</v>
      </c>
      <c r="B58" s="12" t="s">
        <v>146</v>
      </c>
      <c r="C58" s="13">
        <v>1403018</v>
      </c>
      <c r="D58" s="13">
        <v>511199</v>
      </c>
      <c r="E58" s="13">
        <v>1268111</v>
      </c>
      <c r="F58" s="13">
        <v>1268111</v>
      </c>
      <c r="G58" s="13">
        <v>10064299</v>
      </c>
      <c r="H58" s="13">
        <v>10064299</v>
      </c>
      <c r="I58" s="13">
        <f>SUM(C58:H58)</f>
        <v>24579037</v>
      </c>
      <c r="K58"/>
    </row>
    <row r="59" spans="1:11" s="19" customFormat="1" ht="15.75" thickBot="1">
      <c r="A59" s="16" t="s">
        <v>147</v>
      </c>
      <c r="B59" s="16" t="s">
        <v>148</v>
      </c>
      <c r="C59" s="17">
        <v>56022370</v>
      </c>
      <c r="D59" s="17">
        <v>76939510</v>
      </c>
      <c r="E59" s="17">
        <v>59327687</v>
      </c>
      <c r="F59" s="17">
        <v>86987409</v>
      </c>
      <c r="G59" s="17">
        <v>68213634</v>
      </c>
      <c r="H59" s="17">
        <v>70260043</v>
      </c>
      <c r="I59" s="17">
        <f>SUM(C59:H59)</f>
        <v>417750653</v>
      </c>
      <c r="J59" s="2"/>
      <c r="K59"/>
    </row>
    <row r="60" spans="1:11" s="2" customFormat="1" ht="15.75" thickBot="1">
      <c r="A60" s="5"/>
      <c r="B60" s="56" t="s">
        <v>100</v>
      </c>
      <c r="C60" s="57">
        <f>SUM(C57:C59)</f>
        <v>70834249</v>
      </c>
      <c r="D60" s="57">
        <f aca="true" t="shared" si="10" ref="D60:I60">SUM(D57:D59)</f>
        <v>93909865</v>
      </c>
      <c r="E60" s="57">
        <f t="shared" si="10"/>
        <v>104141162</v>
      </c>
      <c r="F60" s="57">
        <f t="shared" si="10"/>
        <v>183995765</v>
      </c>
      <c r="G60" s="57">
        <f t="shared" si="10"/>
        <v>258096209</v>
      </c>
      <c r="H60" s="57">
        <f t="shared" si="10"/>
        <v>251462678</v>
      </c>
      <c r="I60" s="57">
        <f t="shared" si="10"/>
        <v>962439928</v>
      </c>
      <c r="J60" s="15"/>
      <c r="K60"/>
    </row>
    <row r="61" spans="1:11" s="19" customFormat="1" ht="15">
      <c r="A61" s="22"/>
      <c r="B61" s="22"/>
      <c r="C61" s="23"/>
      <c r="D61" s="23"/>
      <c r="E61" s="23"/>
      <c r="F61" s="23"/>
      <c r="G61" s="23"/>
      <c r="H61" s="23"/>
      <c r="I61" s="23"/>
      <c r="J61" s="15"/>
      <c r="K61"/>
    </row>
    <row r="62" spans="2:11" s="27" customFormat="1" ht="16.5" thickBot="1">
      <c r="B62" s="40" t="s">
        <v>149</v>
      </c>
      <c r="C62" s="25">
        <f>C60</f>
        <v>70834249</v>
      </c>
      <c r="D62" s="25">
        <f aca="true" t="shared" si="11" ref="D62:I62">D60</f>
        <v>93909865</v>
      </c>
      <c r="E62" s="25">
        <f t="shared" si="11"/>
        <v>104141162</v>
      </c>
      <c r="F62" s="25">
        <f t="shared" si="11"/>
        <v>183995765</v>
      </c>
      <c r="G62" s="25">
        <f t="shared" si="11"/>
        <v>258096209</v>
      </c>
      <c r="H62" s="25">
        <f t="shared" si="11"/>
        <v>251462678</v>
      </c>
      <c r="I62" s="25">
        <f t="shared" si="11"/>
        <v>962439928</v>
      </c>
      <c r="J62" s="26"/>
      <c r="K62"/>
    </row>
    <row r="63" spans="1:11" s="2" customFormat="1" ht="15.75" thickTop="1">
      <c r="A63" s="5"/>
      <c r="B63" s="5"/>
      <c r="C63" s="11"/>
      <c r="D63" s="11"/>
      <c r="E63" s="11"/>
      <c r="F63" s="11"/>
      <c r="G63" s="11"/>
      <c r="H63" s="11"/>
      <c r="I63" s="11"/>
      <c r="J63" s="15"/>
      <c r="K63"/>
    </row>
    <row r="64" spans="2:11" s="2" customFormat="1" ht="15">
      <c r="B64" s="10" t="s">
        <v>150</v>
      </c>
      <c r="C64" s="11"/>
      <c r="D64" s="11"/>
      <c r="E64" s="11"/>
      <c r="F64" s="11"/>
      <c r="G64" s="11"/>
      <c r="H64" s="11"/>
      <c r="I64" s="11"/>
      <c r="K64"/>
    </row>
    <row r="65" spans="1:11" s="19" customFormat="1" ht="15.75" thickBot="1">
      <c r="A65" s="16" t="s">
        <v>151</v>
      </c>
      <c r="B65" s="16" t="s">
        <v>152</v>
      </c>
      <c r="C65" s="17">
        <v>7484751</v>
      </c>
      <c r="D65" s="17">
        <v>4712462</v>
      </c>
      <c r="E65" s="17">
        <v>1488436</v>
      </c>
      <c r="F65" s="17">
        <v>668000</v>
      </c>
      <c r="G65" s="17"/>
      <c r="H65" s="17"/>
      <c r="I65" s="17">
        <f>SUM(C65:H65)</f>
        <v>14353649</v>
      </c>
      <c r="J65" s="15"/>
      <c r="K65"/>
    </row>
    <row r="66" spans="1:11" s="2" customFormat="1" ht="15.75" thickBot="1">
      <c r="A66" s="5"/>
      <c r="B66" s="56" t="s">
        <v>100</v>
      </c>
      <c r="C66" s="57">
        <f aca="true" t="shared" si="12" ref="C66:I66">SUM(C65:C65)</f>
        <v>7484751</v>
      </c>
      <c r="D66" s="57">
        <f t="shared" si="12"/>
        <v>4712462</v>
      </c>
      <c r="E66" s="57">
        <f t="shared" si="12"/>
        <v>1488436</v>
      </c>
      <c r="F66" s="57">
        <f t="shared" si="12"/>
        <v>668000</v>
      </c>
      <c r="G66" s="57">
        <f t="shared" si="12"/>
        <v>0</v>
      </c>
      <c r="H66" s="57">
        <f t="shared" si="12"/>
        <v>0</v>
      </c>
      <c r="I66" s="57">
        <f t="shared" si="12"/>
        <v>14353649</v>
      </c>
      <c r="J66" s="15"/>
      <c r="K66"/>
    </row>
    <row r="67" spans="1:11" s="19" customFormat="1" ht="15">
      <c r="A67" s="22"/>
      <c r="B67" s="22"/>
      <c r="C67" s="23"/>
      <c r="D67" s="23"/>
      <c r="E67" s="23"/>
      <c r="F67" s="23"/>
      <c r="G67" s="23"/>
      <c r="H67" s="23"/>
      <c r="I67" s="23"/>
      <c r="J67" s="15"/>
      <c r="K67"/>
    </row>
    <row r="68" spans="2:11" s="44" customFormat="1" ht="16.5" thickBot="1">
      <c r="B68" s="41" t="s">
        <v>153</v>
      </c>
      <c r="C68" s="42">
        <f>SUM(C66)</f>
        <v>7484751</v>
      </c>
      <c r="D68" s="42">
        <f aca="true" t="shared" si="13" ref="D68:I68">SUM(D66)</f>
        <v>4712462</v>
      </c>
      <c r="E68" s="42">
        <f t="shared" si="13"/>
        <v>1488436</v>
      </c>
      <c r="F68" s="42">
        <f t="shared" si="13"/>
        <v>668000</v>
      </c>
      <c r="G68" s="42">
        <f t="shared" si="13"/>
        <v>0</v>
      </c>
      <c r="H68" s="42">
        <f t="shared" si="13"/>
        <v>0</v>
      </c>
      <c r="I68" s="42">
        <f t="shared" si="13"/>
        <v>14353649</v>
      </c>
      <c r="J68" s="43"/>
      <c r="K68"/>
    </row>
    <row r="69" spans="1:11" s="2" customFormat="1" ht="15.75" thickTop="1">
      <c r="A69" s="5"/>
      <c r="B69" s="5"/>
      <c r="C69" s="11"/>
      <c r="D69" s="11"/>
      <c r="E69" s="11"/>
      <c r="F69" s="11"/>
      <c r="G69" s="11"/>
      <c r="H69" s="11"/>
      <c r="I69" s="11"/>
      <c r="J69" s="15"/>
      <c r="K69"/>
    </row>
    <row r="70" spans="2:11" s="2" customFormat="1" ht="15">
      <c r="B70" s="10" t="s">
        <v>154</v>
      </c>
      <c r="C70" s="11"/>
      <c r="D70" s="11"/>
      <c r="E70" s="11"/>
      <c r="F70" s="11"/>
      <c r="G70" s="11"/>
      <c r="H70" s="11"/>
      <c r="I70" s="11"/>
      <c r="K70"/>
    </row>
    <row r="71" spans="1:9" ht="15">
      <c r="A71" s="12" t="s">
        <v>155</v>
      </c>
      <c r="B71" s="12" t="s">
        <v>156</v>
      </c>
      <c r="C71" s="13">
        <v>110000</v>
      </c>
      <c r="D71" s="13">
        <v>100000</v>
      </c>
      <c r="E71" s="13">
        <v>35000</v>
      </c>
      <c r="F71" s="13">
        <v>35000</v>
      </c>
      <c r="G71" s="13">
        <v>35000</v>
      </c>
      <c r="H71" s="13"/>
      <c r="I71" s="13">
        <f>SUM(C71:H71)</f>
        <v>315000</v>
      </c>
    </row>
    <row r="72" spans="1:9" ht="15">
      <c r="A72" s="12" t="s">
        <v>157</v>
      </c>
      <c r="B72" s="12" t="s">
        <v>158</v>
      </c>
      <c r="C72" s="13">
        <v>25007</v>
      </c>
      <c r="D72" s="13">
        <v>1700000</v>
      </c>
      <c r="E72" s="13">
        <v>1488496</v>
      </c>
      <c r="F72" s="13"/>
      <c r="G72" s="13"/>
      <c r="H72" s="13"/>
      <c r="I72" s="13">
        <f>SUM(C72:H72)</f>
        <v>3213503</v>
      </c>
    </row>
    <row r="73" spans="1:11" s="19" customFormat="1" ht="15.75" thickBot="1">
      <c r="A73" s="16" t="s">
        <v>159</v>
      </c>
      <c r="B73" s="16" t="s">
        <v>274</v>
      </c>
      <c r="C73" s="17">
        <v>23732</v>
      </c>
      <c r="D73" s="17">
        <v>311159</v>
      </c>
      <c r="E73" s="17"/>
      <c r="F73" s="17"/>
      <c r="G73" s="17"/>
      <c r="H73" s="17"/>
      <c r="I73" s="17">
        <f>SUM(C73:H73)</f>
        <v>334891</v>
      </c>
      <c r="J73" s="2"/>
      <c r="K73"/>
    </row>
    <row r="74" spans="1:11" s="2" customFormat="1" ht="15.75" thickBot="1">
      <c r="A74" s="5"/>
      <c r="B74" s="56" t="s">
        <v>100</v>
      </c>
      <c r="C74" s="57">
        <f aca="true" t="shared" si="14" ref="C74:I74">SUM(C71:C73)</f>
        <v>158739</v>
      </c>
      <c r="D74" s="57">
        <f t="shared" si="14"/>
        <v>2111159</v>
      </c>
      <c r="E74" s="57">
        <f t="shared" si="14"/>
        <v>1523496</v>
      </c>
      <c r="F74" s="57">
        <f t="shared" si="14"/>
        <v>35000</v>
      </c>
      <c r="G74" s="57">
        <f t="shared" si="14"/>
        <v>35000</v>
      </c>
      <c r="H74" s="57">
        <f t="shared" si="14"/>
        <v>0</v>
      </c>
      <c r="I74" s="57">
        <f t="shared" si="14"/>
        <v>3863394</v>
      </c>
      <c r="J74" s="15"/>
      <c r="K74"/>
    </row>
    <row r="75" spans="1:11" s="2" customFormat="1" ht="15">
      <c r="A75" s="5"/>
      <c r="B75" s="3"/>
      <c r="C75" s="11"/>
      <c r="D75" s="11"/>
      <c r="E75" s="11"/>
      <c r="F75" s="11"/>
      <c r="G75" s="11"/>
      <c r="H75" s="11"/>
      <c r="I75" s="11"/>
      <c r="K75"/>
    </row>
    <row r="76" spans="2:11" s="2" customFormat="1" ht="15">
      <c r="B76" s="10" t="s">
        <v>275</v>
      </c>
      <c r="C76" s="11"/>
      <c r="D76" s="11"/>
      <c r="E76" s="11"/>
      <c r="F76" s="11"/>
      <c r="G76" s="11"/>
      <c r="H76" s="11"/>
      <c r="I76" s="11"/>
      <c r="K76"/>
    </row>
    <row r="77" spans="1:9" ht="15">
      <c r="A77" s="12" t="s">
        <v>276</v>
      </c>
      <c r="B77" s="12" t="s">
        <v>277</v>
      </c>
      <c r="C77" s="13">
        <v>50000</v>
      </c>
      <c r="D77" s="13"/>
      <c r="E77" s="13"/>
      <c r="F77" s="13"/>
      <c r="G77" s="13"/>
      <c r="H77" s="13"/>
      <c r="I77" s="13">
        <f aca="true" t="shared" si="15" ref="I77:I86">SUM(C77:H77)</f>
        <v>50000</v>
      </c>
    </row>
    <row r="78" spans="1:9" ht="15">
      <c r="A78" s="12" t="s">
        <v>278</v>
      </c>
      <c r="B78" s="12" t="s">
        <v>279</v>
      </c>
      <c r="C78" s="13">
        <v>90000</v>
      </c>
      <c r="D78" s="13"/>
      <c r="E78" s="13"/>
      <c r="F78" s="13"/>
      <c r="G78" s="13"/>
      <c r="H78" s="13"/>
      <c r="I78" s="13">
        <f t="shared" si="15"/>
        <v>90000</v>
      </c>
    </row>
    <row r="79" spans="1:9" ht="15">
      <c r="A79" s="12" t="s">
        <v>280</v>
      </c>
      <c r="B79" s="12" t="s">
        <v>281</v>
      </c>
      <c r="C79" s="13">
        <v>40000</v>
      </c>
      <c r="D79" s="13"/>
      <c r="E79" s="13"/>
      <c r="F79" s="13"/>
      <c r="G79" s="13"/>
      <c r="H79" s="13"/>
      <c r="I79" s="13">
        <f t="shared" si="15"/>
        <v>40000</v>
      </c>
    </row>
    <row r="80" spans="1:9" ht="15">
      <c r="A80" s="12" t="s">
        <v>282</v>
      </c>
      <c r="B80" s="12" t="s">
        <v>283</v>
      </c>
      <c r="C80" s="13">
        <v>90000</v>
      </c>
      <c r="D80" s="13">
        <v>1480000</v>
      </c>
      <c r="E80" s="13">
        <v>340000</v>
      </c>
      <c r="F80" s="13"/>
      <c r="G80" s="13"/>
      <c r="H80" s="13"/>
      <c r="I80" s="13">
        <f t="shared" si="15"/>
        <v>1910000</v>
      </c>
    </row>
    <row r="81" spans="1:9" ht="15">
      <c r="A81" s="12" t="s">
        <v>284</v>
      </c>
      <c r="B81" s="12" t="s">
        <v>285</v>
      </c>
      <c r="C81" s="13">
        <v>22500</v>
      </c>
      <c r="D81" s="13">
        <v>22500</v>
      </c>
      <c r="E81" s="13">
        <v>22500</v>
      </c>
      <c r="F81" s="13">
        <v>22500</v>
      </c>
      <c r="G81" s="13">
        <v>22500</v>
      </c>
      <c r="H81" s="13"/>
      <c r="I81" s="13">
        <f t="shared" si="15"/>
        <v>112500</v>
      </c>
    </row>
    <row r="82" spans="1:9" ht="15">
      <c r="A82" s="28" t="s">
        <v>286</v>
      </c>
      <c r="B82" s="28" t="s">
        <v>287</v>
      </c>
      <c r="C82" s="29">
        <v>14175839</v>
      </c>
      <c r="D82" s="29">
        <v>18165958</v>
      </c>
      <c r="E82" s="29">
        <v>24528286</v>
      </c>
      <c r="F82" s="29">
        <v>24955114</v>
      </c>
      <c r="G82" s="29">
        <v>47188033</v>
      </c>
      <c r="H82" s="29">
        <v>78201279</v>
      </c>
      <c r="I82" s="29">
        <f t="shared" si="15"/>
        <v>207214509</v>
      </c>
    </row>
    <row r="83" spans="1:9" ht="15">
      <c r="A83" s="12" t="s">
        <v>288</v>
      </c>
      <c r="B83" s="12" t="s">
        <v>289</v>
      </c>
      <c r="C83" s="13">
        <v>1742577</v>
      </c>
      <c r="D83" s="13"/>
      <c r="E83" s="13"/>
      <c r="F83" s="13"/>
      <c r="G83" s="13"/>
      <c r="H83" s="13"/>
      <c r="I83" s="13">
        <f t="shared" si="15"/>
        <v>1742577</v>
      </c>
    </row>
    <row r="84" spans="1:9" ht="15">
      <c r="A84" s="12" t="s">
        <v>290</v>
      </c>
      <c r="B84" s="12" t="s">
        <v>291</v>
      </c>
      <c r="C84" s="13">
        <v>67500</v>
      </c>
      <c r="D84" s="13">
        <v>67500</v>
      </c>
      <c r="E84" s="13">
        <v>67500</v>
      </c>
      <c r="F84" s="13">
        <v>67500</v>
      </c>
      <c r="G84" s="13">
        <v>67500</v>
      </c>
      <c r="H84" s="13"/>
      <c r="I84" s="13">
        <f t="shared" si="15"/>
        <v>337500</v>
      </c>
    </row>
    <row r="85" spans="1:9" ht="15">
      <c r="A85" s="12" t="s">
        <v>292</v>
      </c>
      <c r="B85" s="12" t="s">
        <v>293</v>
      </c>
      <c r="C85" s="13">
        <v>237698</v>
      </c>
      <c r="D85" s="13">
        <v>5327638</v>
      </c>
      <c r="E85" s="13"/>
      <c r="F85" s="13"/>
      <c r="G85" s="13"/>
      <c r="H85" s="13"/>
      <c r="I85" s="13">
        <f t="shared" si="15"/>
        <v>5565336</v>
      </c>
    </row>
    <row r="86" spans="1:11" s="19" customFormat="1" ht="15.75" thickBot="1">
      <c r="A86" s="33">
        <v>423557</v>
      </c>
      <c r="B86" s="34" t="s">
        <v>294</v>
      </c>
      <c r="C86" s="35">
        <v>903167</v>
      </c>
      <c r="D86" s="35">
        <v>4527834</v>
      </c>
      <c r="E86" s="35">
        <v>3897000</v>
      </c>
      <c r="F86" s="35">
        <v>1036024</v>
      </c>
      <c r="G86" s="35"/>
      <c r="H86" s="35"/>
      <c r="I86" s="35">
        <f t="shared" si="15"/>
        <v>10364025</v>
      </c>
      <c r="J86" s="2"/>
      <c r="K86"/>
    </row>
    <row r="87" spans="1:11" s="2" customFormat="1" ht="15.75" thickBot="1">
      <c r="A87" s="5"/>
      <c r="B87" s="56" t="s">
        <v>100</v>
      </c>
      <c r="C87" s="57">
        <f>SUM(C77:C86)</f>
        <v>17419281</v>
      </c>
      <c r="D87" s="57">
        <f aca="true" t="shared" si="16" ref="D87:I87">SUM(D77:D86)</f>
        <v>29591430</v>
      </c>
      <c r="E87" s="57">
        <f t="shared" si="16"/>
        <v>28855286</v>
      </c>
      <c r="F87" s="57">
        <f t="shared" si="16"/>
        <v>26081138</v>
      </c>
      <c r="G87" s="57">
        <f t="shared" si="16"/>
        <v>47278033</v>
      </c>
      <c r="H87" s="57">
        <f t="shared" si="16"/>
        <v>78201279</v>
      </c>
      <c r="I87" s="57">
        <f t="shared" si="16"/>
        <v>227426447</v>
      </c>
      <c r="J87" s="15"/>
      <c r="K87"/>
    </row>
    <row r="88" spans="1:11" s="2" customFormat="1" ht="15">
      <c r="A88" s="5"/>
      <c r="B88" s="5"/>
      <c r="C88" s="11"/>
      <c r="D88" s="11"/>
      <c r="E88" s="11"/>
      <c r="F88" s="11"/>
      <c r="G88" s="11"/>
      <c r="H88" s="11"/>
      <c r="I88" s="11"/>
      <c r="J88" s="15"/>
      <c r="K88"/>
    </row>
    <row r="89" spans="2:11" s="2" customFormat="1" ht="15">
      <c r="B89" s="10" t="s">
        <v>295</v>
      </c>
      <c r="C89" s="11"/>
      <c r="D89" s="11"/>
      <c r="E89" s="11"/>
      <c r="F89" s="11"/>
      <c r="G89" s="11"/>
      <c r="H89" s="11"/>
      <c r="I89" s="11"/>
      <c r="K89"/>
    </row>
    <row r="90" spans="1:9" ht="15">
      <c r="A90" s="12" t="s">
        <v>296</v>
      </c>
      <c r="B90" s="12" t="s">
        <v>297</v>
      </c>
      <c r="C90" s="13">
        <v>5661496</v>
      </c>
      <c r="D90" s="13">
        <v>3939528</v>
      </c>
      <c r="E90" s="13">
        <v>243564</v>
      </c>
      <c r="F90" s="13"/>
      <c r="G90" s="13"/>
      <c r="H90" s="13"/>
      <c r="I90" s="13">
        <f aca="true" t="shared" si="17" ref="I90:I95">SUM(C90:H90)</f>
        <v>9844588</v>
      </c>
    </row>
    <row r="91" spans="1:9" ht="15">
      <c r="A91" s="12" t="s">
        <v>298</v>
      </c>
      <c r="B91" s="12" t="s">
        <v>299</v>
      </c>
      <c r="C91" s="13">
        <v>58882</v>
      </c>
      <c r="D91" s="13"/>
      <c r="E91" s="13"/>
      <c r="F91" s="13"/>
      <c r="G91" s="13"/>
      <c r="H91" s="13"/>
      <c r="I91" s="13">
        <f t="shared" si="17"/>
        <v>58882</v>
      </c>
    </row>
    <row r="92" spans="1:9" ht="15">
      <c r="A92" s="12" t="s">
        <v>300</v>
      </c>
      <c r="B92" s="12" t="s">
        <v>301</v>
      </c>
      <c r="C92" s="13">
        <v>64659</v>
      </c>
      <c r="D92" s="13">
        <v>410310</v>
      </c>
      <c r="E92" s="13">
        <v>14864</v>
      </c>
      <c r="F92" s="13">
        <v>105947</v>
      </c>
      <c r="G92" s="13"/>
      <c r="H92" s="13"/>
      <c r="I92" s="13">
        <f t="shared" si="17"/>
        <v>595780</v>
      </c>
    </row>
    <row r="93" spans="1:9" ht="15">
      <c r="A93" s="12" t="s">
        <v>302</v>
      </c>
      <c r="B93" s="12" t="s">
        <v>303</v>
      </c>
      <c r="C93" s="13">
        <v>134710</v>
      </c>
      <c r="D93" s="13">
        <v>392813</v>
      </c>
      <c r="E93" s="13"/>
      <c r="F93" s="13"/>
      <c r="G93" s="13"/>
      <c r="H93" s="13"/>
      <c r="I93" s="13">
        <f t="shared" si="17"/>
        <v>527523</v>
      </c>
    </row>
    <row r="94" spans="1:9" ht="15">
      <c r="A94" s="12" t="s">
        <v>304</v>
      </c>
      <c r="B94" s="12" t="s">
        <v>305</v>
      </c>
      <c r="C94" s="13">
        <v>57359</v>
      </c>
      <c r="D94" s="13">
        <v>108617</v>
      </c>
      <c r="E94" s="13"/>
      <c r="F94" s="13"/>
      <c r="G94" s="13"/>
      <c r="H94" s="13"/>
      <c r="I94" s="13">
        <f t="shared" si="17"/>
        <v>165976</v>
      </c>
    </row>
    <row r="95" spans="1:11" s="19" customFormat="1" ht="15.75" thickBot="1">
      <c r="A95" s="21">
        <v>423568</v>
      </c>
      <c r="B95" s="16" t="s">
        <v>306</v>
      </c>
      <c r="C95" s="17">
        <v>152695</v>
      </c>
      <c r="D95" s="17">
        <v>217341</v>
      </c>
      <c r="E95" s="17"/>
      <c r="F95" s="17"/>
      <c r="G95" s="17"/>
      <c r="H95" s="17"/>
      <c r="I95" s="17">
        <f t="shared" si="17"/>
        <v>370036</v>
      </c>
      <c r="J95" s="2"/>
      <c r="K95"/>
    </row>
    <row r="96" spans="1:11" s="2" customFormat="1" ht="15.75" thickBot="1">
      <c r="A96" s="5"/>
      <c r="B96" s="56" t="s">
        <v>100</v>
      </c>
      <c r="C96" s="57">
        <f>SUM(C90:C95)</f>
        <v>6129801</v>
      </c>
      <c r="D96" s="57">
        <f aca="true" t="shared" si="18" ref="D96:I96">SUM(D90:D95)</f>
        <v>5068609</v>
      </c>
      <c r="E96" s="57">
        <f t="shared" si="18"/>
        <v>258428</v>
      </c>
      <c r="F96" s="57">
        <f t="shared" si="18"/>
        <v>105947</v>
      </c>
      <c r="G96" s="57">
        <f t="shared" si="18"/>
        <v>0</v>
      </c>
      <c r="H96" s="57">
        <f t="shared" si="18"/>
        <v>0</v>
      </c>
      <c r="I96" s="57">
        <f t="shared" si="18"/>
        <v>11562785</v>
      </c>
      <c r="J96" s="15"/>
      <c r="K96"/>
    </row>
    <row r="97" spans="1:11" s="19" customFormat="1" ht="15">
      <c r="A97" s="22"/>
      <c r="B97" s="22"/>
      <c r="C97" s="23"/>
      <c r="D97" s="23"/>
      <c r="E97" s="23"/>
      <c r="F97" s="23"/>
      <c r="G97" s="23"/>
      <c r="H97" s="23"/>
      <c r="I97" s="23"/>
      <c r="J97" s="15"/>
      <c r="K97"/>
    </row>
    <row r="98" spans="2:11" s="27" customFormat="1" ht="16.5" thickBot="1">
      <c r="B98" s="40" t="s">
        <v>307</v>
      </c>
      <c r="C98" s="25">
        <f>C96+C87+C74</f>
        <v>23707821</v>
      </c>
      <c r="D98" s="25">
        <f aca="true" t="shared" si="19" ref="D98:I98">D96+D87+D74</f>
        <v>36771198</v>
      </c>
      <c r="E98" s="25">
        <f t="shared" si="19"/>
        <v>30637210</v>
      </c>
      <c r="F98" s="25">
        <f t="shared" si="19"/>
        <v>26222085</v>
      </c>
      <c r="G98" s="25">
        <f t="shared" si="19"/>
        <v>47313033</v>
      </c>
      <c r="H98" s="25">
        <f t="shared" si="19"/>
        <v>78201279</v>
      </c>
      <c r="I98" s="25">
        <f t="shared" si="19"/>
        <v>242852626</v>
      </c>
      <c r="J98" s="26"/>
      <c r="K98"/>
    </row>
    <row r="99" spans="1:11" s="2" customFormat="1" ht="15.75" thickTop="1">
      <c r="A99" s="5"/>
      <c r="B99" s="5"/>
      <c r="C99" s="11"/>
      <c r="D99" s="11"/>
      <c r="E99" s="11"/>
      <c r="F99" s="11"/>
      <c r="G99" s="11"/>
      <c r="H99" s="11"/>
      <c r="I99" s="11"/>
      <c r="J99" s="15"/>
      <c r="K99"/>
    </row>
    <row r="100" spans="2:11" s="2" customFormat="1" ht="15">
      <c r="B100" s="10" t="s">
        <v>308</v>
      </c>
      <c r="C100" s="11"/>
      <c r="D100" s="11"/>
      <c r="E100" s="11"/>
      <c r="F100" s="11"/>
      <c r="G100" s="11"/>
      <c r="H100" s="11"/>
      <c r="I100" s="11"/>
      <c r="K100"/>
    </row>
    <row r="101" spans="1:11" s="2" customFormat="1" ht="15">
      <c r="A101" s="28" t="s">
        <v>309</v>
      </c>
      <c r="B101" s="12" t="s">
        <v>310</v>
      </c>
      <c r="C101" s="13">
        <v>996100</v>
      </c>
      <c r="D101" s="13">
        <v>671740</v>
      </c>
      <c r="E101" s="13">
        <v>6424527</v>
      </c>
      <c r="F101" s="13">
        <v>6424527</v>
      </c>
      <c r="G101" s="13"/>
      <c r="H101" s="13"/>
      <c r="I101" s="13">
        <f aca="true" t="shared" si="20" ref="I101:I106">SUM(C101:H101)</f>
        <v>14516894</v>
      </c>
      <c r="J101" s="15"/>
      <c r="K101"/>
    </row>
    <row r="102" spans="1:11" s="2" customFormat="1" ht="15">
      <c r="A102" s="28" t="s">
        <v>311</v>
      </c>
      <c r="B102" s="12" t="s">
        <v>312</v>
      </c>
      <c r="C102" s="13">
        <v>2713940</v>
      </c>
      <c r="D102" s="13">
        <v>3084000</v>
      </c>
      <c r="E102" s="13">
        <v>2488580</v>
      </c>
      <c r="F102" s="13">
        <v>304580</v>
      </c>
      <c r="G102" s="13"/>
      <c r="H102" s="13"/>
      <c r="I102" s="13">
        <f t="shared" si="20"/>
        <v>8591100</v>
      </c>
      <c r="J102" s="15"/>
      <c r="K102"/>
    </row>
    <row r="103" spans="1:11" s="2" customFormat="1" ht="15">
      <c r="A103" s="46" t="s">
        <v>313</v>
      </c>
      <c r="B103" s="39" t="s">
        <v>314</v>
      </c>
      <c r="C103" s="13">
        <v>522094</v>
      </c>
      <c r="D103" s="13">
        <v>311639</v>
      </c>
      <c r="E103" s="13"/>
      <c r="F103" s="13"/>
      <c r="G103" s="13"/>
      <c r="H103" s="13"/>
      <c r="I103" s="13">
        <f t="shared" si="20"/>
        <v>833733</v>
      </c>
      <c r="J103" s="15"/>
      <c r="K103"/>
    </row>
    <row r="104" spans="1:11" s="2" customFormat="1" ht="15">
      <c r="A104" s="32">
        <v>423562</v>
      </c>
      <c r="B104" s="12" t="s">
        <v>315</v>
      </c>
      <c r="C104" s="13">
        <v>3640000</v>
      </c>
      <c r="D104" s="13">
        <v>4065000</v>
      </c>
      <c r="E104" s="13">
        <v>35000</v>
      </c>
      <c r="F104" s="13"/>
      <c r="G104" s="13"/>
      <c r="H104" s="13"/>
      <c r="I104" s="13">
        <f t="shared" si="20"/>
        <v>7740000</v>
      </c>
      <c r="J104" s="15"/>
      <c r="K104"/>
    </row>
    <row r="105" spans="1:11" s="2" customFormat="1" ht="15">
      <c r="A105" s="32">
        <v>423563</v>
      </c>
      <c r="B105" s="12" t="s">
        <v>316</v>
      </c>
      <c r="C105" s="13">
        <v>173798</v>
      </c>
      <c r="D105" s="13">
        <v>1218796</v>
      </c>
      <c r="E105" s="13">
        <v>1168796</v>
      </c>
      <c r="F105" s="13">
        <v>661455</v>
      </c>
      <c r="G105" s="13">
        <v>69983</v>
      </c>
      <c r="H105" s="13">
        <v>50000</v>
      </c>
      <c r="I105" s="13">
        <f t="shared" si="20"/>
        <v>3342828</v>
      </c>
      <c r="J105" s="15"/>
      <c r="K105"/>
    </row>
    <row r="106" spans="1:11" s="19" customFormat="1" ht="15.75" thickBot="1">
      <c r="A106" s="33">
        <v>423564</v>
      </c>
      <c r="B106" s="16" t="s">
        <v>317</v>
      </c>
      <c r="C106" s="17">
        <v>294996</v>
      </c>
      <c r="D106" s="17">
        <v>4013662</v>
      </c>
      <c r="E106" s="17">
        <v>741938</v>
      </c>
      <c r="F106" s="17">
        <v>192982</v>
      </c>
      <c r="G106" s="17"/>
      <c r="H106" s="17"/>
      <c r="I106" s="17">
        <f t="shared" si="20"/>
        <v>5243578</v>
      </c>
      <c r="J106" s="15"/>
      <c r="K106"/>
    </row>
    <row r="107" spans="1:11" s="2" customFormat="1" ht="15.75" customHeight="1" thickBot="1">
      <c r="A107" s="37"/>
      <c r="B107" s="56" t="s">
        <v>100</v>
      </c>
      <c r="C107" s="57">
        <f>SUM(C101:C106)</f>
        <v>8340928</v>
      </c>
      <c r="D107" s="57">
        <f aca="true" t="shared" si="21" ref="D107:I107">SUM(D101:D106)</f>
        <v>13364837</v>
      </c>
      <c r="E107" s="57">
        <f t="shared" si="21"/>
        <v>10858841</v>
      </c>
      <c r="F107" s="57">
        <f t="shared" si="21"/>
        <v>7583544</v>
      </c>
      <c r="G107" s="57">
        <f t="shared" si="21"/>
        <v>69983</v>
      </c>
      <c r="H107" s="57">
        <f t="shared" si="21"/>
        <v>50000</v>
      </c>
      <c r="I107" s="57">
        <f t="shared" si="21"/>
        <v>40268133</v>
      </c>
      <c r="J107" s="15"/>
      <c r="K107"/>
    </row>
    <row r="108" spans="1:11" s="2" customFormat="1" ht="15">
      <c r="A108" s="28"/>
      <c r="B108" s="12"/>
      <c r="C108" s="13"/>
      <c r="D108" s="13"/>
      <c r="E108" s="13"/>
      <c r="F108" s="13"/>
      <c r="G108" s="13"/>
      <c r="H108" s="13"/>
      <c r="I108" s="13"/>
      <c r="J108" s="15"/>
      <c r="K108"/>
    </row>
    <row r="109" spans="2:11" s="2" customFormat="1" ht="15">
      <c r="B109" s="10" t="s">
        <v>318</v>
      </c>
      <c r="C109" s="11"/>
      <c r="D109" s="11"/>
      <c r="E109" s="11"/>
      <c r="F109" s="11"/>
      <c r="G109" s="11"/>
      <c r="H109" s="11"/>
      <c r="I109" s="11"/>
      <c r="K109"/>
    </row>
    <row r="110" spans="1:11" s="2" customFormat="1" ht="15">
      <c r="A110" s="28" t="s">
        <v>319</v>
      </c>
      <c r="B110" s="12" t="s">
        <v>320</v>
      </c>
      <c r="C110" s="13">
        <v>1546990</v>
      </c>
      <c r="D110" s="13">
        <v>1725504</v>
      </c>
      <c r="E110" s="13">
        <v>7906359</v>
      </c>
      <c r="F110" s="13">
        <v>11300832</v>
      </c>
      <c r="G110" s="13"/>
      <c r="H110" s="13"/>
      <c r="I110" s="13">
        <f aca="true" t="shared" si="22" ref="I110:I115">SUM(C110:H110)</f>
        <v>22479685</v>
      </c>
      <c r="J110" s="15"/>
      <c r="K110"/>
    </row>
    <row r="111" spans="1:11" s="2" customFormat="1" ht="15">
      <c r="A111" s="28" t="s">
        <v>321</v>
      </c>
      <c r="B111" s="12" t="s">
        <v>322</v>
      </c>
      <c r="C111" s="13">
        <v>3690000</v>
      </c>
      <c r="D111" s="13">
        <v>2760584</v>
      </c>
      <c r="E111" s="13">
        <v>8349043</v>
      </c>
      <c r="F111" s="13">
        <v>8349043</v>
      </c>
      <c r="G111" s="13">
        <v>8886546</v>
      </c>
      <c r="H111" s="13"/>
      <c r="I111" s="13">
        <f t="shared" si="22"/>
        <v>32035216</v>
      </c>
      <c r="J111" s="15"/>
      <c r="K111"/>
    </row>
    <row r="112" spans="1:11" s="2" customFormat="1" ht="15">
      <c r="A112" s="28" t="s">
        <v>323</v>
      </c>
      <c r="B112" s="12" t="s">
        <v>324</v>
      </c>
      <c r="C112" s="13">
        <v>2873306</v>
      </c>
      <c r="D112" s="13">
        <v>2539502</v>
      </c>
      <c r="E112" s="13">
        <v>825358</v>
      </c>
      <c r="F112" s="13"/>
      <c r="G112" s="13"/>
      <c r="H112" s="13"/>
      <c r="I112" s="13">
        <f t="shared" si="22"/>
        <v>6238166</v>
      </c>
      <c r="J112" s="15"/>
      <c r="K112"/>
    </row>
    <row r="113" spans="1:11" s="2" customFormat="1" ht="15">
      <c r="A113" s="28" t="s">
        <v>325</v>
      </c>
      <c r="B113" s="12" t="s">
        <v>326</v>
      </c>
      <c r="C113" s="13">
        <v>1388000</v>
      </c>
      <c r="D113" s="13">
        <v>3549644</v>
      </c>
      <c r="E113" s="13">
        <v>876460</v>
      </c>
      <c r="F113" s="13"/>
      <c r="G113" s="13"/>
      <c r="H113" s="13"/>
      <c r="I113" s="13">
        <f t="shared" si="22"/>
        <v>5814104</v>
      </c>
      <c r="J113" s="15"/>
      <c r="K113"/>
    </row>
    <row r="114" spans="1:11" s="2" customFormat="1" ht="15">
      <c r="A114" s="28" t="s">
        <v>327</v>
      </c>
      <c r="B114" s="12" t="s">
        <v>328</v>
      </c>
      <c r="C114" s="13">
        <v>874266</v>
      </c>
      <c r="D114" s="13">
        <v>1450245</v>
      </c>
      <c r="E114" s="13">
        <v>3756157</v>
      </c>
      <c r="F114" s="13"/>
      <c r="G114" s="13"/>
      <c r="H114" s="13"/>
      <c r="I114" s="13">
        <f t="shared" si="22"/>
        <v>6080668</v>
      </c>
      <c r="J114" s="15"/>
      <c r="K114"/>
    </row>
    <row r="115" spans="1:11" s="19" customFormat="1" ht="15.75" thickBot="1">
      <c r="A115" s="34" t="s">
        <v>329</v>
      </c>
      <c r="B115" s="16" t="s">
        <v>330</v>
      </c>
      <c r="C115" s="17">
        <v>990000</v>
      </c>
      <c r="D115" s="17">
        <v>3473402</v>
      </c>
      <c r="E115" s="17">
        <v>4358721</v>
      </c>
      <c r="F115" s="17">
        <v>3700000</v>
      </c>
      <c r="G115" s="17"/>
      <c r="H115" s="17"/>
      <c r="I115" s="17">
        <f t="shared" si="22"/>
        <v>12522123</v>
      </c>
      <c r="J115" s="15"/>
      <c r="K115"/>
    </row>
    <row r="116" spans="1:11" s="2" customFormat="1" ht="15.75" customHeight="1" thickBot="1">
      <c r="A116" s="37"/>
      <c r="B116" s="56" t="s">
        <v>100</v>
      </c>
      <c r="C116" s="57">
        <f>SUM(C110:C115)</f>
        <v>11362562</v>
      </c>
      <c r="D116" s="57">
        <f aca="true" t="shared" si="23" ref="D116:I116">SUM(D110:D115)</f>
        <v>15498881</v>
      </c>
      <c r="E116" s="57">
        <f t="shared" si="23"/>
        <v>26072098</v>
      </c>
      <c r="F116" s="57">
        <f t="shared" si="23"/>
        <v>23349875</v>
      </c>
      <c r="G116" s="57">
        <f t="shared" si="23"/>
        <v>8886546</v>
      </c>
      <c r="H116" s="57">
        <f t="shared" si="23"/>
        <v>0</v>
      </c>
      <c r="I116" s="57">
        <f t="shared" si="23"/>
        <v>85169962</v>
      </c>
      <c r="J116" s="15"/>
      <c r="K116"/>
    </row>
    <row r="117" spans="1:11" s="30" customFormat="1" ht="15">
      <c r="A117" s="28"/>
      <c r="B117" s="28"/>
      <c r="C117" s="29"/>
      <c r="D117" s="29"/>
      <c r="E117" s="29"/>
      <c r="F117" s="29"/>
      <c r="G117" s="29"/>
      <c r="H117" s="29"/>
      <c r="I117" s="29"/>
      <c r="J117" s="38"/>
      <c r="K117"/>
    </row>
    <row r="118" spans="2:11" s="2" customFormat="1" ht="15">
      <c r="B118" s="10" t="s">
        <v>331</v>
      </c>
      <c r="C118" s="11"/>
      <c r="D118" s="11"/>
      <c r="E118" s="11"/>
      <c r="F118" s="11"/>
      <c r="G118" s="11"/>
      <c r="H118" s="11"/>
      <c r="I118" s="11"/>
      <c r="K118"/>
    </row>
    <row r="119" spans="1:11" s="2" customFormat="1" ht="15">
      <c r="A119" s="28" t="s">
        <v>332</v>
      </c>
      <c r="B119" s="12" t="s">
        <v>333</v>
      </c>
      <c r="C119" s="13">
        <v>314267</v>
      </c>
      <c r="D119" s="13">
        <v>29581</v>
      </c>
      <c r="E119" s="13">
        <v>329600</v>
      </c>
      <c r="F119" s="13"/>
      <c r="G119" s="13"/>
      <c r="H119" s="13"/>
      <c r="I119" s="13">
        <f>SUM(C119:H119)</f>
        <v>673448</v>
      </c>
      <c r="J119" s="15"/>
      <c r="K119"/>
    </row>
    <row r="120" spans="1:11" s="2" customFormat="1" ht="15">
      <c r="A120" s="28" t="s">
        <v>334</v>
      </c>
      <c r="B120" s="12" t="s">
        <v>335</v>
      </c>
      <c r="C120" s="13">
        <v>50000</v>
      </c>
      <c r="D120" s="13"/>
      <c r="E120" s="13"/>
      <c r="F120" s="13"/>
      <c r="G120" s="13"/>
      <c r="H120" s="13"/>
      <c r="I120" s="13">
        <f>SUM(C120:H120)</f>
        <v>50000</v>
      </c>
      <c r="J120" s="15"/>
      <c r="K120"/>
    </row>
    <row r="121" spans="1:11" s="2" customFormat="1" ht="15">
      <c r="A121" s="28" t="s">
        <v>336</v>
      </c>
      <c r="B121" s="12" t="s">
        <v>337</v>
      </c>
      <c r="C121" s="13">
        <v>65355</v>
      </c>
      <c r="D121" s="13">
        <v>214043</v>
      </c>
      <c r="E121" s="13"/>
      <c r="F121" s="13"/>
      <c r="G121" s="13"/>
      <c r="H121" s="13"/>
      <c r="I121" s="13">
        <f>SUM(C121:H121)</f>
        <v>279398</v>
      </c>
      <c r="J121" s="15"/>
      <c r="K121"/>
    </row>
    <row r="122" spans="1:11" s="19" customFormat="1" ht="15.75" thickBot="1">
      <c r="A122" s="34" t="s">
        <v>338</v>
      </c>
      <c r="B122" s="34" t="s">
        <v>339</v>
      </c>
      <c r="C122" s="35">
        <v>39300</v>
      </c>
      <c r="D122" s="35"/>
      <c r="E122" s="35"/>
      <c r="F122" s="35"/>
      <c r="G122" s="35"/>
      <c r="H122" s="35"/>
      <c r="I122" s="35">
        <f>SUM(C122:H122)</f>
        <v>39300</v>
      </c>
      <c r="J122" s="15"/>
      <c r="K122"/>
    </row>
    <row r="123" spans="1:11" s="2" customFormat="1" ht="15.75" customHeight="1" thickBot="1">
      <c r="A123" s="37"/>
      <c r="B123" s="56" t="s">
        <v>100</v>
      </c>
      <c r="C123" s="57">
        <f>SUM(C119:C122)</f>
        <v>468922</v>
      </c>
      <c r="D123" s="57">
        <f aca="true" t="shared" si="24" ref="D123:I123">SUM(D119:D122)</f>
        <v>243624</v>
      </c>
      <c r="E123" s="57">
        <f t="shared" si="24"/>
        <v>329600</v>
      </c>
      <c r="F123" s="57">
        <f t="shared" si="24"/>
        <v>0</v>
      </c>
      <c r="G123" s="57">
        <f t="shared" si="24"/>
        <v>0</v>
      </c>
      <c r="H123" s="57">
        <f t="shared" si="24"/>
        <v>0</v>
      </c>
      <c r="I123" s="57">
        <f t="shared" si="24"/>
        <v>1042146</v>
      </c>
      <c r="J123" s="15"/>
      <c r="K123"/>
    </row>
    <row r="124" spans="1:11" s="2" customFormat="1" ht="15">
      <c r="A124" s="28"/>
      <c r="B124" s="28"/>
      <c r="C124" s="29"/>
      <c r="D124" s="29"/>
      <c r="E124" s="29"/>
      <c r="F124" s="29"/>
      <c r="G124" s="29"/>
      <c r="H124" s="29"/>
      <c r="I124" s="29"/>
      <c r="J124" s="15"/>
      <c r="K124"/>
    </row>
    <row r="125" spans="2:11" s="2" customFormat="1" ht="15">
      <c r="B125" s="10" t="s">
        <v>340</v>
      </c>
      <c r="C125" s="11"/>
      <c r="D125" s="11"/>
      <c r="E125" s="11"/>
      <c r="F125" s="11"/>
      <c r="G125" s="11"/>
      <c r="H125" s="11"/>
      <c r="I125" s="11"/>
      <c r="K125"/>
    </row>
    <row r="126" spans="1:11" s="2" customFormat="1" ht="15">
      <c r="A126" s="28" t="s">
        <v>341</v>
      </c>
      <c r="B126" s="12" t="s">
        <v>342</v>
      </c>
      <c r="C126" s="13">
        <v>156756</v>
      </c>
      <c r="D126" s="13">
        <v>377026</v>
      </c>
      <c r="E126" s="13"/>
      <c r="F126" s="13"/>
      <c r="G126" s="13"/>
      <c r="H126" s="13"/>
      <c r="I126" s="13">
        <f>SUM(C126:H126)</f>
        <v>533782</v>
      </c>
      <c r="J126" s="15"/>
      <c r="K126"/>
    </row>
    <row r="127" spans="1:11" s="2" customFormat="1" ht="15">
      <c r="A127" s="28" t="s">
        <v>343</v>
      </c>
      <c r="B127" s="12" t="s">
        <v>344</v>
      </c>
      <c r="C127" s="13">
        <v>30000</v>
      </c>
      <c r="D127" s="13"/>
      <c r="E127" s="13"/>
      <c r="F127" s="13"/>
      <c r="G127" s="13"/>
      <c r="H127" s="13"/>
      <c r="I127" s="13">
        <f>SUM(C127:H127)</f>
        <v>30000</v>
      </c>
      <c r="J127" s="15"/>
      <c r="K127"/>
    </row>
    <row r="128" spans="1:11" s="2" customFormat="1" ht="15.75" customHeight="1">
      <c r="A128" s="46" t="s">
        <v>345</v>
      </c>
      <c r="B128" s="39" t="s">
        <v>346</v>
      </c>
      <c r="C128" s="13">
        <v>500000</v>
      </c>
      <c r="D128" s="13">
        <v>2325000</v>
      </c>
      <c r="E128" s="13">
        <v>2050000</v>
      </c>
      <c r="F128" s="13"/>
      <c r="G128" s="13"/>
      <c r="H128" s="13"/>
      <c r="I128" s="13">
        <f>SUM(C128:H128)</f>
        <v>4875000</v>
      </c>
      <c r="J128" s="15"/>
      <c r="K128"/>
    </row>
    <row r="129" spans="1:11" s="19" customFormat="1" ht="15.75" thickBot="1">
      <c r="A129" s="33">
        <v>423549</v>
      </c>
      <c r="B129" s="16" t="s">
        <v>347</v>
      </c>
      <c r="C129" s="17">
        <v>450000</v>
      </c>
      <c r="D129" s="17">
        <v>250000</v>
      </c>
      <c r="E129" s="17"/>
      <c r="F129" s="17"/>
      <c r="G129" s="17"/>
      <c r="H129" s="17"/>
      <c r="I129" s="17">
        <f>SUM(C129:H129)</f>
        <v>700000</v>
      </c>
      <c r="J129" s="15"/>
      <c r="K129"/>
    </row>
    <row r="130" spans="1:11" s="2" customFormat="1" ht="15.75" customHeight="1" thickBot="1">
      <c r="A130" s="5"/>
      <c r="B130" s="56" t="s">
        <v>100</v>
      </c>
      <c r="C130" s="57">
        <f>SUM(C126:C129)</f>
        <v>1136756</v>
      </c>
      <c r="D130" s="57">
        <f aca="true" t="shared" si="25" ref="D130:I130">SUM(D126:D129)</f>
        <v>2952026</v>
      </c>
      <c r="E130" s="57">
        <f t="shared" si="25"/>
        <v>2050000</v>
      </c>
      <c r="F130" s="57">
        <f t="shared" si="25"/>
        <v>0</v>
      </c>
      <c r="G130" s="57">
        <f t="shared" si="25"/>
        <v>0</v>
      </c>
      <c r="H130" s="57">
        <f t="shared" si="25"/>
        <v>0</v>
      </c>
      <c r="I130" s="57">
        <f t="shared" si="25"/>
        <v>6138782</v>
      </c>
      <c r="J130" s="15"/>
      <c r="K130"/>
    </row>
    <row r="131" spans="1:11" s="19" customFormat="1" ht="15.75" customHeight="1">
      <c r="A131" s="22"/>
      <c r="B131" s="22"/>
      <c r="C131" s="23"/>
      <c r="D131" s="23"/>
      <c r="E131" s="23"/>
      <c r="F131" s="23"/>
      <c r="G131" s="23"/>
      <c r="H131" s="23"/>
      <c r="I131" s="23"/>
      <c r="J131" s="15"/>
      <c r="K131"/>
    </row>
    <row r="132" spans="2:11" s="27" customFormat="1" ht="16.5" thickBot="1">
      <c r="B132" s="40" t="s">
        <v>348</v>
      </c>
      <c r="C132" s="25">
        <f>C130+C123+C116+C107</f>
        <v>21309168</v>
      </c>
      <c r="D132" s="25">
        <f aca="true" t="shared" si="26" ref="D132:I132">D130+D123+D116+D107</f>
        <v>32059368</v>
      </c>
      <c r="E132" s="25">
        <f t="shared" si="26"/>
        <v>39310539</v>
      </c>
      <c r="F132" s="25">
        <f t="shared" si="26"/>
        <v>30933419</v>
      </c>
      <c r="G132" s="25">
        <f t="shared" si="26"/>
        <v>8956529</v>
      </c>
      <c r="H132" s="25">
        <f t="shared" si="26"/>
        <v>50000</v>
      </c>
      <c r="I132" s="25">
        <f t="shared" si="26"/>
        <v>132619023</v>
      </c>
      <c r="J132" s="26"/>
      <c r="K132"/>
    </row>
    <row r="133" spans="1:11" s="2" customFormat="1" ht="15.75" customHeight="1" thickTop="1">
      <c r="A133" s="5"/>
      <c r="B133" s="3"/>
      <c r="C133" s="11"/>
      <c r="D133" s="11"/>
      <c r="E133" s="11"/>
      <c r="F133" s="11"/>
      <c r="G133" s="11"/>
      <c r="H133" s="11"/>
      <c r="I133" s="11"/>
      <c r="K133"/>
    </row>
    <row r="134" spans="2:11" s="2" customFormat="1" ht="15">
      <c r="B134" s="10" t="s">
        <v>349</v>
      </c>
      <c r="C134" s="11"/>
      <c r="D134" s="11"/>
      <c r="E134" s="11"/>
      <c r="F134" s="11"/>
      <c r="G134" s="11"/>
      <c r="H134" s="11"/>
      <c r="I134" s="11"/>
      <c r="K134"/>
    </row>
    <row r="135" spans="1:11" s="2" customFormat="1" ht="15">
      <c r="A135" s="28" t="s">
        <v>350</v>
      </c>
      <c r="B135" s="12" t="s">
        <v>351</v>
      </c>
      <c r="C135" s="13">
        <v>5591683</v>
      </c>
      <c r="D135" s="13">
        <v>16458393</v>
      </c>
      <c r="E135" s="13"/>
      <c r="F135" s="13"/>
      <c r="G135" s="13"/>
      <c r="H135" s="13"/>
      <c r="I135" s="13">
        <f aca="true" t="shared" si="27" ref="I135:I141">SUM(C135:H135)</f>
        <v>22050076</v>
      </c>
      <c r="K135"/>
    </row>
    <row r="136" spans="1:11" s="2" customFormat="1" ht="15">
      <c r="A136" s="28" t="s">
        <v>352</v>
      </c>
      <c r="B136" s="12" t="s">
        <v>353</v>
      </c>
      <c r="C136" s="13">
        <v>2265744</v>
      </c>
      <c r="D136" s="13">
        <v>177400</v>
      </c>
      <c r="E136" s="13"/>
      <c r="F136" s="13"/>
      <c r="G136" s="13"/>
      <c r="H136" s="13"/>
      <c r="I136" s="13">
        <f t="shared" si="27"/>
        <v>2443144</v>
      </c>
      <c r="K136"/>
    </row>
    <row r="137" spans="1:11" s="2" customFormat="1" ht="15">
      <c r="A137" s="28" t="s">
        <v>354</v>
      </c>
      <c r="B137" s="28" t="s">
        <v>355</v>
      </c>
      <c r="C137" s="29">
        <v>3600000</v>
      </c>
      <c r="D137" s="29">
        <v>10920000</v>
      </c>
      <c r="E137" s="29">
        <v>13850000</v>
      </c>
      <c r="F137" s="29">
        <v>1423000</v>
      </c>
      <c r="G137" s="29"/>
      <c r="H137" s="29"/>
      <c r="I137" s="29">
        <f t="shared" si="27"/>
        <v>29793000</v>
      </c>
      <c r="K137"/>
    </row>
    <row r="138" spans="1:11" s="2" customFormat="1" ht="15">
      <c r="A138" s="28" t="s">
        <v>356</v>
      </c>
      <c r="B138" s="12" t="s">
        <v>357</v>
      </c>
      <c r="C138" s="13">
        <v>1700000</v>
      </c>
      <c r="D138" s="13">
        <v>425000</v>
      </c>
      <c r="E138" s="13">
        <v>425000</v>
      </c>
      <c r="F138" s="13">
        <v>425000</v>
      </c>
      <c r="G138" s="13"/>
      <c r="H138" s="13"/>
      <c r="I138" s="13">
        <f t="shared" si="27"/>
        <v>2975000</v>
      </c>
      <c r="K138"/>
    </row>
    <row r="139" spans="1:11" s="2" customFormat="1" ht="15">
      <c r="A139" s="28" t="s">
        <v>358</v>
      </c>
      <c r="B139" s="12" t="s">
        <v>359</v>
      </c>
      <c r="C139" s="13">
        <v>773907</v>
      </c>
      <c r="D139" s="13">
        <v>779314</v>
      </c>
      <c r="E139" s="13">
        <v>825549</v>
      </c>
      <c r="F139" s="13"/>
      <c r="G139" s="13"/>
      <c r="H139" s="13"/>
      <c r="I139" s="13">
        <f t="shared" si="27"/>
        <v>2378770</v>
      </c>
      <c r="K139"/>
    </row>
    <row r="140" spans="1:11" s="2" customFormat="1" ht="15">
      <c r="A140" s="28" t="s">
        <v>360</v>
      </c>
      <c r="B140" s="12" t="s">
        <v>361</v>
      </c>
      <c r="C140" s="13">
        <v>56553</v>
      </c>
      <c r="D140" s="13"/>
      <c r="E140" s="13"/>
      <c r="F140" s="13"/>
      <c r="G140" s="13"/>
      <c r="H140" s="13"/>
      <c r="I140" s="13">
        <f t="shared" si="27"/>
        <v>56553</v>
      </c>
      <c r="K140"/>
    </row>
    <row r="141" spans="1:11" s="19" customFormat="1" ht="15.75" thickBot="1">
      <c r="A141" s="34" t="s">
        <v>362</v>
      </c>
      <c r="B141" s="16" t="s">
        <v>363</v>
      </c>
      <c r="C141" s="17">
        <v>167405</v>
      </c>
      <c r="D141" s="17">
        <v>172427</v>
      </c>
      <c r="E141" s="17">
        <v>1504229</v>
      </c>
      <c r="F141" s="17">
        <v>3134597</v>
      </c>
      <c r="G141" s="17">
        <v>4175052</v>
      </c>
      <c r="H141" s="17">
        <v>8344167</v>
      </c>
      <c r="I141" s="17">
        <f t="shared" si="27"/>
        <v>17497877</v>
      </c>
      <c r="J141" s="2"/>
      <c r="K141"/>
    </row>
    <row r="142" spans="1:11" s="2" customFormat="1" ht="15.75" thickBot="1">
      <c r="A142" s="37"/>
      <c r="B142" s="56" t="s">
        <v>100</v>
      </c>
      <c r="C142" s="57">
        <f>SUM(C135:C141)</f>
        <v>14155292</v>
      </c>
      <c r="D142" s="57">
        <f aca="true" t="shared" si="28" ref="D142:I142">SUM(D135:D141)</f>
        <v>28932534</v>
      </c>
      <c r="E142" s="57">
        <f t="shared" si="28"/>
        <v>16604778</v>
      </c>
      <c r="F142" s="57">
        <f t="shared" si="28"/>
        <v>4982597</v>
      </c>
      <c r="G142" s="57">
        <f t="shared" si="28"/>
        <v>4175052</v>
      </c>
      <c r="H142" s="57">
        <f t="shared" si="28"/>
        <v>8344167</v>
      </c>
      <c r="I142" s="57">
        <f t="shared" si="28"/>
        <v>77194420</v>
      </c>
      <c r="J142" s="15"/>
      <c r="K142"/>
    </row>
    <row r="143" spans="1:11" s="2" customFormat="1" ht="15">
      <c r="A143" s="28"/>
      <c r="B143" s="12"/>
      <c r="C143" s="13"/>
      <c r="D143" s="13"/>
      <c r="E143" s="13"/>
      <c r="F143" s="13"/>
      <c r="G143" s="13"/>
      <c r="H143" s="13"/>
      <c r="I143" s="13"/>
      <c r="K143"/>
    </row>
    <row r="144" spans="2:11" s="2" customFormat="1" ht="15">
      <c r="B144" s="10" t="s">
        <v>364</v>
      </c>
      <c r="C144" s="11"/>
      <c r="D144" s="11"/>
      <c r="E144" s="11"/>
      <c r="F144" s="11"/>
      <c r="G144" s="11"/>
      <c r="H144" s="11"/>
      <c r="I144" s="11"/>
      <c r="K144"/>
    </row>
    <row r="145" spans="1:11" s="2" customFormat="1" ht="15">
      <c r="A145" s="28" t="s">
        <v>365</v>
      </c>
      <c r="B145" s="28" t="s">
        <v>366</v>
      </c>
      <c r="C145" s="29">
        <v>4680326</v>
      </c>
      <c r="D145" s="29">
        <v>3410832</v>
      </c>
      <c r="E145" s="29">
        <v>66720</v>
      </c>
      <c r="F145" s="29">
        <v>66720</v>
      </c>
      <c r="G145" s="29">
        <v>1277887</v>
      </c>
      <c r="H145" s="29">
        <v>1248640</v>
      </c>
      <c r="I145" s="29">
        <f>SUM(C145:H145)</f>
        <v>10751125</v>
      </c>
      <c r="J145" s="15"/>
      <c r="K145"/>
    </row>
    <row r="146" spans="1:11" s="2" customFormat="1" ht="15">
      <c r="A146" s="28" t="s">
        <v>367</v>
      </c>
      <c r="B146" s="12" t="s">
        <v>368</v>
      </c>
      <c r="C146" s="13">
        <v>400000</v>
      </c>
      <c r="D146" s="13">
        <v>142000</v>
      </c>
      <c r="E146" s="13">
        <v>145934</v>
      </c>
      <c r="F146" s="13"/>
      <c r="G146" s="13"/>
      <c r="H146" s="13"/>
      <c r="I146" s="13">
        <f>SUM(C146:H146)</f>
        <v>687934</v>
      </c>
      <c r="J146" s="15"/>
      <c r="K146"/>
    </row>
    <row r="147" spans="1:11" s="2" customFormat="1" ht="15">
      <c r="A147" s="28" t="s">
        <v>369</v>
      </c>
      <c r="B147" s="12" t="s">
        <v>0</v>
      </c>
      <c r="C147" s="13">
        <v>39464</v>
      </c>
      <c r="D147" s="13">
        <v>39464</v>
      </c>
      <c r="E147" s="13">
        <v>39572</v>
      </c>
      <c r="F147" s="13"/>
      <c r="G147" s="13"/>
      <c r="H147" s="13"/>
      <c r="I147" s="13">
        <f>SUM(C147:H147)</f>
        <v>118500</v>
      </c>
      <c r="J147" s="15"/>
      <c r="K147"/>
    </row>
    <row r="148" spans="1:11" s="19" customFormat="1" ht="15.75" thickBot="1">
      <c r="A148" s="34" t="s">
        <v>1</v>
      </c>
      <c r="B148" s="16" t="s">
        <v>2</v>
      </c>
      <c r="C148" s="17">
        <v>2082323</v>
      </c>
      <c r="D148" s="17">
        <v>2635639</v>
      </c>
      <c r="E148" s="17">
        <v>10570652</v>
      </c>
      <c r="F148" s="17">
        <v>10039982</v>
      </c>
      <c r="G148" s="17">
        <v>1388147</v>
      </c>
      <c r="H148" s="17">
        <v>1714276</v>
      </c>
      <c r="I148" s="17">
        <f>SUM(C148:H148)</f>
        <v>28431019</v>
      </c>
      <c r="J148" s="15"/>
      <c r="K148"/>
    </row>
    <row r="149" spans="1:11" s="2" customFormat="1" ht="15.75" thickBot="1">
      <c r="A149" s="5"/>
      <c r="B149" s="56" t="s">
        <v>100</v>
      </c>
      <c r="C149" s="57">
        <f>SUM(C145:C148)</f>
        <v>7202113</v>
      </c>
      <c r="D149" s="57">
        <f aca="true" t="shared" si="29" ref="D149:I149">SUM(D145:D148)</f>
        <v>6227935</v>
      </c>
      <c r="E149" s="57">
        <f t="shared" si="29"/>
        <v>10822878</v>
      </c>
      <c r="F149" s="57">
        <f t="shared" si="29"/>
        <v>10106702</v>
      </c>
      <c r="G149" s="57">
        <f t="shared" si="29"/>
        <v>2666034</v>
      </c>
      <c r="H149" s="57">
        <f t="shared" si="29"/>
        <v>2962916</v>
      </c>
      <c r="I149" s="57">
        <f t="shared" si="29"/>
        <v>39988578</v>
      </c>
      <c r="J149" s="15"/>
      <c r="K149"/>
    </row>
    <row r="150" spans="1:11" s="19" customFormat="1" ht="15">
      <c r="A150" s="47"/>
      <c r="B150" s="48"/>
      <c r="C150" s="23"/>
      <c r="D150" s="23"/>
      <c r="E150" s="23"/>
      <c r="F150" s="23"/>
      <c r="G150" s="23"/>
      <c r="H150" s="23"/>
      <c r="I150" s="23"/>
      <c r="J150" s="2"/>
      <c r="K150"/>
    </row>
    <row r="151" spans="2:11" s="27" customFormat="1" ht="16.5" thickBot="1">
      <c r="B151" s="40" t="s">
        <v>3</v>
      </c>
      <c r="C151" s="25">
        <f>C149+C142</f>
        <v>21357405</v>
      </c>
      <c r="D151" s="25">
        <f aca="true" t="shared" si="30" ref="D151:I151">D149+D142</f>
        <v>35160469</v>
      </c>
      <c r="E151" s="25">
        <f t="shared" si="30"/>
        <v>27427656</v>
      </c>
      <c r="F151" s="25">
        <f t="shared" si="30"/>
        <v>15089299</v>
      </c>
      <c r="G151" s="25">
        <f t="shared" si="30"/>
        <v>6841086</v>
      </c>
      <c r="H151" s="25">
        <f t="shared" si="30"/>
        <v>11307083</v>
      </c>
      <c r="I151" s="25">
        <f t="shared" si="30"/>
        <v>117182998</v>
      </c>
      <c r="J151" s="26"/>
      <c r="K151"/>
    </row>
    <row r="152" spans="1:11" s="2" customFormat="1" ht="15.75" thickTop="1">
      <c r="A152" s="5"/>
      <c r="B152" s="3"/>
      <c r="C152" s="11"/>
      <c r="D152" s="11"/>
      <c r="E152" s="11"/>
      <c r="F152" s="11"/>
      <c r="G152" s="11"/>
      <c r="H152" s="11"/>
      <c r="I152" s="11"/>
      <c r="K152"/>
    </row>
    <row r="153" spans="2:11" s="2" customFormat="1" ht="15">
      <c r="B153" s="10" t="s">
        <v>4</v>
      </c>
      <c r="C153" s="11"/>
      <c r="D153" s="11"/>
      <c r="E153" s="11"/>
      <c r="F153" s="11"/>
      <c r="G153" s="11"/>
      <c r="H153" s="11"/>
      <c r="I153" s="11"/>
      <c r="K153"/>
    </row>
    <row r="154" spans="1:11" s="19" customFormat="1" ht="15.75" thickBot="1">
      <c r="A154" s="16" t="s">
        <v>5</v>
      </c>
      <c r="B154" s="16" t="s">
        <v>6</v>
      </c>
      <c r="C154" s="17">
        <v>14391240</v>
      </c>
      <c r="D154" s="17">
        <v>3862000</v>
      </c>
      <c r="E154" s="17">
        <v>3000000</v>
      </c>
      <c r="F154" s="17">
        <v>20000000</v>
      </c>
      <c r="G154" s="17">
        <v>20000000</v>
      </c>
      <c r="H154" s="17">
        <v>20000000</v>
      </c>
      <c r="I154" s="17">
        <f>SUM(C154:H154)</f>
        <v>81253240</v>
      </c>
      <c r="J154" s="15"/>
      <c r="K154"/>
    </row>
    <row r="155" spans="1:11" s="2" customFormat="1" ht="15.75" thickBot="1">
      <c r="A155" s="5"/>
      <c r="B155" s="56" t="s">
        <v>100</v>
      </c>
      <c r="C155" s="57">
        <f aca="true" t="shared" si="31" ref="C155:I155">SUM(C154:C154)</f>
        <v>14391240</v>
      </c>
      <c r="D155" s="57">
        <f t="shared" si="31"/>
        <v>3862000</v>
      </c>
      <c r="E155" s="57">
        <f t="shared" si="31"/>
        <v>3000000</v>
      </c>
      <c r="F155" s="57">
        <f t="shared" si="31"/>
        <v>20000000</v>
      </c>
      <c r="G155" s="57">
        <f t="shared" si="31"/>
        <v>20000000</v>
      </c>
      <c r="H155" s="57">
        <f t="shared" si="31"/>
        <v>20000000</v>
      </c>
      <c r="I155" s="57">
        <f t="shared" si="31"/>
        <v>81253240</v>
      </c>
      <c r="J155" s="15"/>
      <c r="K155"/>
    </row>
    <row r="156" spans="1:11" s="19" customFormat="1" ht="15">
      <c r="A156" s="22"/>
      <c r="B156" s="22"/>
      <c r="C156" s="23"/>
      <c r="D156" s="23"/>
      <c r="E156" s="23"/>
      <c r="F156" s="23"/>
      <c r="G156" s="23"/>
      <c r="H156" s="23"/>
      <c r="I156" s="23"/>
      <c r="J156" s="15"/>
      <c r="K156"/>
    </row>
    <row r="157" spans="2:11" s="44" customFormat="1" ht="16.5" thickBot="1">
      <c r="B157" s="41" t="s">
        <v>7</v>
      </c>
      <c r="C157" s="42">
        <f>SUM(C155)</f>
        <v>14391240</v>
      </c>
      <c r="D157" s="42">
        <f aca="true" t="shared" si="32" ref="D157:I157">SUM(D155)</f>
        <v>3862000</v>
      </c>
      <c r="E157" s="42">
        <f t="shared" si="32"/>
        <v>3000000</v>
      </c>
      <c r="F157" s="42">
        <f t="shared" si="32"/>
        <v>20000000</v>
      </c>
      <c r="G157" s="42">
        <f t="shared" si="32"/>
        <v>20000000</v>
      </c>
      <c r="H157" s="42">
        <f t="shared" si="32"/>
        <v>20000000</v>
      </c>
      <c r="I157" s="42">
        <f t="shared" si="32"/>
        <v>81253240</v>
      </c>
      <c r="J157" s="43"/>
      <c r="K157"/>
    </row>
    <row r="158" spans="1:11" s="2" customFormat="1" ht="15.75" thickTop="1">
      <c r="A158" s="5"/>
      <c r="B158" s="3"/>
      <c r="C158" s="11"/>
      <c r="D158" s="11"/>
      <c r="E158" s="11"/>
      <c r="F158" s="11"/>
      <c r="G158" s="11"/>
      <c r="H158" s="11"/>
      <c r="I158" s="11"/>
      <c r="K158"/>
    </row>
    <row r="159" spans="2:11" s="2" customFormat="1" ht="15">
      <c r="B159" s="10" t="s">
        <v>8</v>
      </c>
      <c r="C159" s="11"/>
      <c r="D159" s="11"/>
      <c r="E159" s="11"/>
      <c r="F159" s="11"/>
      <c r="G159" s="11"/>
      <c r="H159" s="11"/>
      <c r="I159" s="11"/>
      <c r="K159"/>
    </row>
    <row r="160" spans="1:11" s="2" customFormat="1" ht="15">
      <c r="A160" s="12" t="s">
        <v>9</v>
      </c>
      <c r="B160" s="12" t="s">
        <v>10</v>
      </c>
      <c r="C160" s="13">
        <v>136000</v>
      </c>
      <c r="D160" s="13">
        <v>136000</v>
      </c>
      <c r="E160" s="13">
        <v>136000</v>
      </c>
      <c r="F160" s="13">
        <v>136000</v>
      </c>
      <c r="G160" s="13"/>
      <c r="H160" s="13"/>
      <c r="I160" s="13">
        <f aca="true" t="shared" si="33" ref="I160:I165">SUM(C160:H160)</f>
        <v>544000</v>
      </c>
      <c r="J160" s="15"/>
      <c r="K160"/>
    </row>
    <row r="161" spans="1:11" s="19" customFormat="1" ht="15.75" thickBot="1">
      <c r="A161" s="16" t="s">
        <v>11</v>
      </c>
      <c r="B161" s="16" t="s">
        <v>12</v>
      </c>
      <c r="C161" s="17">
        <v>31000</v>
      </c>
      <c r="D161" s="17">
        <v>31000</v>
      </c>
      <c r="E161" s="17">
        <v>31000</v>
      </c>
      <c r="F161" s="17">
        <v>31000</v>
      </c>
      <c r="G161" s="17"/>
      <c r="H161" s="17"/>
      <c r="I161" s="17">
        <f t="shared" si="33"/>
        <v>124000</v>
      </c>
      <c r="J161" s="15"/>
      <c r="K161"/>
    </row>
    <row r="162" spans="1:11" s="2" customFormat="1" ht="15.75" thickBot="1">
      <c r="A162" s="5"/>
      <c r="B162" s="56" t="s">
        <v>100</v>
      </c>
      <c r="C162" s="57">
        <f>SUM(C160:C161)</f>
        <v>167000</v>
      </c>
      <c r="D162" s="57">
        <f aca="true" t="shared" si="34" ref="D162:I162">SUM(D160:D161)</f>
        <v>167000</v>
      </c>
      <c r="E162" s="57">
        <f t="shared" si="34"/>
        <v>167000</v>
      </c>
      <c r="F162" s="57">
        <f t="shared" si="34"/>
        <v>167000</v>
      </c>
      <c r="G162" s="57">
        <f t="shared" si="34"/>
        <v>0</v>
      </c>
      <c r="H162" s="57">
        <f t="shared" si="34"/>
        <v>0</v>
      </c>
      <c r="I162" s="57">
        <f t="shared" si="34"/>
        <v>668000</v>
      </c>
      <c r="J162" s="15"/>
      <c r="K162"/>
    </row>
    <row r="163" spans="1:11" s="2" customFormat="1" ht="15">
      <c r="A163" s="12"/>
      <c r="B163" s="12"/>
      <c r="C163" s="13"/>
      <c r="D163" s="13"/>
      <c r="E163" s="13"/>
      <c r="F163" s="13"/>
      <c r="G163" s="13"/>
      <c r="H163" s="13"/>
      <c r="I163" s="13"/>
      <c r="J163" s="15"/>
      <c r="K163"/>
    </row>
    <row r="164" spans="2:11" s="2" customFormat="1" ht="15">
      <c r="B164" s="10" t="s">
        <v>13</v>
      </c>
      <c r="C164" s="11"/>
      <c r="D164" s="11"/>
      <c r="E164" s="11"/>
      <c r="F164" s="11"/>
      <c r="G164" s="11"/>
      <c r="H164" s="11"/>
      <c r="I164" s="11"/>
      <c r="K164"/>
    </row>
    <row r="165" spans="1:11" s="19" customFormat="1" ht="15.75" thickBot="1">
      <c r="A165" s="16" t="s">
        <v>14</v>
      </c>
      <c r="B165" s="16" t="s">
        <v>15</v>
      </c>
      <c r="C165" s="17">
        <v>136000</v>
      </c>
      <c r="D165" s="17">
        <v>136000</v>
      </c>
      <c r="E165" s="17">
        <v>136000</v>
      </c>
      <c r="F165" s="17">
        <v>136000</v>
      </c>
      <c r="G165" s="17"/>
      <c r="H165" s="17"/>
      <c r="I165" s="17">
        <f t="shared" si="33"/>
        <v>544000</v>
      </c>
      <c r="J165" s="15"/>
      <c r="K165"/>
    </row>
    <row r="166" spans="1:11" s="2" customFormat="1" ht="15.75" thickBot="1">
      <c r="A166" s="5"/>
      <c r="B166" s="56" t="s">
        <v>100</v>
      </c>
      <c r="C166" s="57">
        <f>SUM(C165)</f>
        <v>136000</v>
      </c>
      <c r="D166" s="57">
        <f aca="true" t="shared" si="35" ref="D166:I166">SUM(D165)</f>
        <v>136000</v>
      </c>
      <c r="E166" s="57">
        <f t="shared" si="35"/>
        <v>136000</v>
      </c>
      <c r="F166" s="57">
        <f t="shared" si="35"/>
        <v>136000</v>
      </c>
      <c r="G166" s="57">
        <f t="shared" si="35"/>
        <v>0</v>
      </c>
      <c r="H166" s="57">
        <f t="shared" si="35"/>
        <v>0</v>
      </c>
      <c r="I166" s="57">
        <f t="shared" si="35"/>
        <v>544000</v>
      </c>
      <c r="J166" s="15"/>
      <c r="K166"/>
    </row>
    <row r="167" spans="1:11" s="19" customFormat="1" ht="15">
      <c r="A167" s="47"/>
      <c r="B167" s="48"/>
      <c r="C167" s="23"/>
      <c r="D167" s="23"/>
      <c r="E167" s="23"/>
      <c r="F167" s="23"/>
      <c r="G167" s="23"/>
      <c r="H167" s="23"/>
      <c r="I167" s="23"/>
      <c r="J167" s="2"/>
      <c r="K167"/>
    </row>
    <row r="168" spans="2:11" s="27" customFormat="1" ht="16.5" thickBot="1">
      <c r="B168" s="40" t="s">
        <v>16</v>
      </c>
      <c r="C168" s="25">
        <f>C166+C162</f>
        <v>303000</v>
      </c>
      <c r="D168" s="25">
        <f aca="true" t="shared" si="36" ref="D168:I168">D166+D162</f>
        <v>303000</v>
      </c>
      <c r="E168" s="25">
        <f t="shared" si="36"/>
        <v>303000</v>
      </c>
      <c r="F168" s="25">
        <f t="shared" si="36"/>
        <v>303000</v>
      </c>
      <c r="G168" s="25">
        <f t="shared" si="36"/>
        <v>0</v>
      </c>
      <c r="H168" s="25">
        <f t="shared" si="36"/>
        <v>0</v>
      </c>
      <c r="I168" s="25">
        <f t="shared" si="36"/>
        <v>1212000</v>
      </c>
      <c r="J168" s="26"/>
      <c r="K168"/>
    </row>
    <row r="169" spans="1:11" s="2" customFormat="1" ht="15.75" thickTop="1">
      <c r="A169" s="5"/>
      <c r="B169" s="3"/>
      <c r="C169" s="11"/>
      <c r="D169" s="11"/>
      <c r="E169" s="11"/>
      <c r="F169" s="11"/>
      <c r="G169" s="11"/>
      <c r="H169" s="11"/>
      <c r="I169" s="11"/>
      <c r="K169"/>
    </row>
    <row r="170" spans="2:11" s="2" customFormat="1" ht="15">
      <c r="B170" s="10" t="s">
        <v>17</v>
      </c>
      <c r="C170" s="11"/>
      <c r="D170" s="11"/>
      <c r="E170" s="11"/>
      <c r="F170" s="11"/>
      <c r="G170" s="11"/>
      <c r="H170" s="11"/>
      <c r="I170" s="11"/>
      <c r="K170"/>
    </row>
    <row r="171" spans="1:11" s="2" customFormat="1" ht="15">
      <c r="A171" s="12" t="s">
        <v>18</v>
      </c>
      <c r="B171" s="12" t="s">
        <v>19</v>
      </c>
      <c r="C171" s="13">
        <v>1300000</v>
      </c>
      <c r="D171" s="13">
        <v>1300000</v>
      </c>
      <c r="E171" s="13">
        <v>1300000</v>
      </c>
      <c r="F171" s="13"/>
      <c r="G171" s="13"/>
      <c r="H171" s="13"/>
      <c r="I171" s="13">
        <f>SUM(C171:H171)</f>
        <v>3900000</v>
      </c>
      <c r="K171"/>
    </row>
    <row r="172" spans="1:11" s="2" customFormat="1" ht="15">
      <c r="A172" s="12" t="s">
        <v>20</v>
      </c>
      <c r="B172" s="12" t="s">
        <v>21</v>
      </c>
      <c r="C172" s="13">
        <v>269900</v>
      </c>
      <c r="D172" s="13">
        <v>65000</v>
      </c>
      <c r="E172" s="13">
        <v>40000</v>
      </c>
      <c r="F172" s="13"/>
      <c r="G172" s="13"/>
      <c r="H172" s="13"/>
      <c r="I172" s="13">
        <f>SUM(C172:H172)</f>
        <v>374900</v>
      </c>
      <c r="K172"/>
    </row>
    <row r="173" spans="1:11" s="2" customFormat="1" ht="15">
      <c r="A173" s="12" t="s">
        <v>22</v>
      </c>
      <c r="B173" s="12" t="s">
        <v>23</v>
      </c>
      <c r="C173" s="13">
        <v>300000</v>
      </c>
      <c r="D173" s="13">
        <v>300000</v>
      </c>
      <c r="E173" s="13">
        <v>300000</v>
      </c>
      <c r="F173" s="13"/>
      <c r="G173" s="13"/>
      <c r="H173" s="13"/>
      <c r="I173" s="13">
        <f>SUM(C173:H173)</f>
        <v>900000</v>
      </c>
      <c r="J173" s="15"/>
      <c r="K173"/>
    </row>
    <row r="174" spans="1:11" s="2" customFormat="1" ht="15">
      <c r="A174" s="12" t="s">
        <v>24</v>
      </c>
      <c r="B174" s="12" t="s">
        <v>25</v>
      </c>
      <c r="C174" s="13">
        <v>14343000</v>
      </c>
      <c r="D174" s="13">
        <v>15700000</v>
      </c>
      <c r="E174" s="13">
        <v>4356000</v>
      </c>
      <c r="F174" s="13"/>
      <c r="G174" s="13"/>
      <c r="H174" s="13"/>
      <c r="I174" s="13">
        <f>SUM(C174:H174)</f>
        <v>34399000</v>
      </c>
      <c r="J174" s="15"/>
      <c r="K174"/>
    </row>
    <row r="175" spans="1:11" s="19" customFormat="1" ht="15.75" thickBot="1">
      <c r="A175" s="16" t="s">
        <v>26</v>
      </c>
      <c r="B175" s="16" t="s">
        <v>27</v>
      </c>
      <c r="C175" s="17">
        <v>507916</v>
      </c>
      <c r="D175" s="17">
        <v>493161</v>
      </c>
      <c r="E175" s="17">
        <v>125000</v>
      </c>
      <c r="F175" s="17"/>
      <c r="G175" s="17"/>
      <c r="H175" s="17"/>
      <c r="I175" s="17">
        <f>SUM(C175:H175)</f>
        <v>1126077</v>
      </c>
      <c r="J175" s="15"/>
      <c r="K175"/>
    </row>
    <row r="176" spans="1:11" s="2" customFormat="1" ht="15.75" thickBot="1">
      <c r="A176" s="5"/>
      <c r="B176" s="56" t="s">
        <v>100</v>
      </c>
      <c r="C176" s="57">
        <f aca="true" t="shared" si="37" ref="C176:I176">SUM(C171:C175)</f>
        <v>16720816</v>
      </c>
      <c r="D176" s="57">
        <f t="shared" si="37"/>
        <v>17858161</v>
      </c>
      <c r="E176" s="57">
        <f t="shared" si="37"/>
        <v>6121000</v>
      </c>
      <c r="F176" s="57">
        <f t="shared" si="37"/>
        <v>0</v>
      </c>
      <c r="G176" s="57">
        <f t="shared" si="37"/>
        <v>0</v>
      </c>
      <c r="H176" s="57">
        <f t="shared" si="37"/>
        <v>0</v>
      </c>
      <c r="I176" s="57">
        <f t="shared" si="37"/>
        <v>40699977</v>
      </c>
      <c r="J176" s="15"/>
      <c r="K176"/>
    </row>
    <row r="177" spans="1:11" s="19" customFormat="1" ht="15">
      <c r="A177" s="22"/>
      <c r="B177" s="22"/>
      <c r="C177" s="23"/>
      <c r="D177" s="23"/>
      <c r="E177" s="23"/>
      <c r="F177" s="23"/>
      <c r="G177" s="23"/>
      <c r="H177" s="23"/>
      <c r="I177" s="23"/>
      <c r="J177" s="15"/>
      <c r="K177"/>
    </row>
    <row r="178" spans="2:11" s="27" customFormat="1" ht="16.5" thickBot="1">
      <c r="B178" s="40" t="s">
        <v>28</v>
      </c>
      <c r="C178" s="25">
        <f>SUM(C176)</f>
        <v>16720816</v>
      </c>
      <c r="D178" s="25">
        <f aca="true" t="shared" si="38" ref="D178:I178">SUM(D176)</f>
        <v>17858161</v>
      </c>
      <c r="E178" s="25">
        <f t="shared" si="38"/>
        <v>6121000</v>
      </c>
      <c r="F178" s="25">
        <f t="shared" si="38"/>
        <v>0</v>
      </c>
      <c r="G178" s="25">
        <f t="shared" si="38"/>
        <v>0</v>
      </c>
      <c r="H178" s="25">
        <f t="shared" si="38"/>
        <v>0</v>
      </c>
      <c r="I178" s="25">
        <f t="shared" si="38"/>
        <v>40699977</v>
      </c>
      <c r="J178" s="26"/>
      <c r="K178"/>
    </row>
    <row r="179" spans="1:11" s="2" customFormat="1" ht="15.75" thickTop="1">
      <c r="A179" s="5"/>
      <c r="B179" s="3"/>
      <c r="C179" s="11"/>
      <c r="D179" s="11"/>
      <c r="E179" s="11"/>
      <c r="F179" s="11"/>
      <c r="G179" s="11"/>
      <c r="H179" s="11"/>
      <c r="I179" s="11"/>
      <c r="K179"/>
    </row>
    <row r="180" spans="2:11" s="2" customFormat="1" ht="15">
      <c r="B180" s="10" t="s">
        <v>29</v>
      </c>
      <c r="C180" s="11"/>
      <c r="D180" s="11"/>
      <c r="E180" s="11"/>
      <c r="F180" s="11"/>
      <c r="G180" s="11"/>
      <c r="H180" s="11"/>
      <c r="I180" s="11"/>
      <c r="K180"/>
    </row>
    <row r="181" spans="1:11" s="2" customFormat="1" ht="15">
      <c r="A181" s="49" t="s">
        <v>30</v>
      </c>
      <c r="B181" s="50" t="s">
        <v>31</v>
      </c>
      <c r="C181" s="11">
        <v>300000</v>
      </c>
      <c r="D181" s="11"/>
      <c r="E181" s="11"/>
      <c r="F181" s="11"/>
      <c r="G181" s="11"/>
      <c r="H181" s="11"/>
      <c r="I181" s="11">
        <f>SUM(C181:H181)</f>
        <v>300000</v>
      </c>
      <c r="K181"/>
    </row>
    <row r="182" spans="1:11" s="19" customFormat="1" ht="15.75" thickBot="1">
      <c r="A182" s="16" t="s">
        <v>32</v>
      </c>
      <c r="B182" s="16" t="s">
        <v>33</v>
      </c>
      <c r="C182" s="17">
        <v>599418</v>
      </c>
      <c r="D182" s="17">
        <v>600826</v>
      </c>
      <c r="E182" s="17">
        <v>606714</v>
      </c>
      <c r="F182" s="17">
        <v>517765</v>
      </c>
      <c r="G182" s="17">
        <v>652236</v>
      </c>
      <c r="H182" s="17">
        <v>600000</v>
      </c>
      <c r="I182" s="17">
        <f>SUM(C182:H182)</f>
        <v>3576959</v>
      </c>
      <c r="J182" s="2"/>
      <c r="K182"/>
    </row>
    <row r="183" spans="1:11" s="2" customFormat="1" ht="15.75" thickBot="1">
      <c r="A183" s="5"/>
      <c r="B183" s="56" t="s">
        <v>100</v>
      </c>
      <c r="C183" s="57">
        <f>SUM(C181:C182)</f>
        <v>899418</v>
      </c>
      <c r="D183" s="57">
        <f aca="true" t="shared" si="39" ref="D183:I183">SUM(D181:D182)</f>
        <v>600826</v>
      </c>
      <c r="E183" s="57">
        <f t="shared" si="39"/>
        <v>606714</v>
      </c>
      <c r="F183" s="57">
        <f t="shared" si="39"/>
        <v>517765</v>
      </c>
      <c r="G183" s="57">
        <f t="shared" si="39"/>
        <v>652236</v>
      </c>
      <c r="H183" s="57">
        <f t="shared" si="39"/>
        <v>600000</v>
      </c>
      <c r="I183" s="57">
        <f t="shared" si="39"/>
        <v>3876959</v>
      </c>
      <c r="J183" s="15"/>
      <c r="K183"/>
    </row>
    <row r="184" spans="1:11" s="2" customFormat="1" ht="15">
      <c r="A184" s="12"/>
      <c r="B184" s="12"/>
      <c r="C184" s="13"/>
      <c r="D184" s="13"/>
      <c r="E184" s="13"/>
      <c r="F184" s="13"/>
      <c r="G184" s="13"/>
      <c r="H184" s="13"/>
      <c r="I184" s="13"/>
      <c r="K184"/>
    </row>
    <row r="185" spans="2:11" s="2" customFormat="1" ht="15">
      <c r="B185" s="10" t="s">
        <v>34</v>
      </c>
      <c r="C185" s="11"/>
      <c r="D185" s="11"/>
      <c r="E185" s="11"/>
      <c r="F185" s="11"/>
      <c r="G185" s="11"/>
      <c r="H185" s="11"/>
      <c r="I185" s="11"/>
      <c r="K185"/>
    </row>
    <row r="186" spans="1:11" s="19" customFormat="1" ht="15.75" thickBot="1">
      <c r="A186" s="16" t="s">
        <v>35</v>
      </c>
      <c r="B186" s="16" t="s">
        <v>36</v>
      </c>
      <c r="C186" s="17">
        <v>1157061</v>
      </c>
      <c r="D186" s="17">
        <v>201431</v>
      </c>
      <c r="E186" s="17"/>
      <c r="F186" s="17"/>
      <c r="G186" s="17"/>
      <c r="H186" s="17"/>
      <c r="I186" s="17">
        <f>SUM(C186:H186)</f>
        <v>1358492</v>
      </c>
      <c r="J186" s="15"/>
      <c r="K186"/>
    </row>
    <row r="187" spans="1:11" s="2" customFormat="1" ht="15.75" thickBot="1">
      <c r="A187" s="5"/>
      <c r="B187" s="56" t="s">
        <v>100</v>
      </c>
      <c r="C187" s="57">
        <f>SUM(C186)</f>
        <v>1157061</v>
      </c>
      <c r="D187" s="57">
        <f aca="true" t="shared" si="40" ref="D187:I187">SUM(D186)</f>
        <v>201431</v>
      </c>
      <c r="E187" s="57">
        <f t="shared" si="40"/>
        <v>0</v>
      </c>
      <c r="F187" s="57">
        <f t="shared" si="40"/>
        <v>0</v>
      </c>
      <c r="G187" s="57">
        <f t="shared" si="40"/>
        <v>0</v>
      </c>
      <c r="H187" s="57">
        <f t="shared" si="40"/>
        <v>0</v>
      </c>
      <c r="I187" s="57">
        <f t="shared" si="40"/>
        <v>1358492</v>
      </c>
      <c r="J187" s="15"/>
      <c r="K187"/>
    </row>
    <row r="188" spans="1:11" s="19" customFormat="1" ht="15">
      <c r="A188" s="22"/>
      <c r="B188" s="22"/>
      <c r="C188" s="23"/>
      <c r="D188" s="23"/>
      <c r="E188" s="23"/>
      <c r="F188" s="23"/>
      <c r="G188" s="23"/>
      <c r="H188" s="23"/>
      <c r="I188" s="23"/>
      <c r="J188" s="15"/>
      <c r="K188"/>
    </row>
    <row r="189" spans="2:11" s="27" customFormat="1" ht="16.5" thickBot="1">
      <c r="B189" s="40" t="s">
        <v>37</v>
      </c>
      <c r="C189" s="25">
        <f>C187+C183</f>
        <v>2056479</v>
      </c>
      <c r="D189" s="25">
        <f aca="true" t="shared" si="41" ref="D189:I189">D187+D183</f>
        <v>802257</v>
      </c>
      <c r="E189" s="25">
        <f t="shared" si="41"/>
        <v>606714</v>
      </c>
      <c r="F189" s="25">
        <f t="shared" si="41"/>
        <v>517765</v>
      </c>
      <c r="G189" s="25">
        <f t="shared" si="41"/>
        <v>652236</v>
      </c>
      <c r="H189" s="25">
        <f t="shared" si="41"/>
        <v>600000</v>
      </c>
      <c r="I189" s="25">
        <f t="shared" si="41"/>
        <v>5235451</v>
      </c>
      <c r="J189" s="4"/>
      <c r="K189"/>
    </row>
    <row r="190" spans="1:11" s="2" customFormat="1" ht="15.75" thickTop="1">
      <c r="A190" s="5"/>
      <c r="B190" s="3"/>
      <c r="C190" s="11"/>
      <c r="D190" s="11"/>
      <c r="E190" s="11"/>
      <c r="F190" s="11"/>
      <c r="G190" s="11"/>
      <c r="H190" s="11"/>
      <c r="I190" s="11"/>
      <c r="K190"/>
    </row>
    <row r="191" spans="2:11" s="2" customFormat="1" ht="15">
      <c r="B191" s="10" t="s">
        <v>38</v>
      </c>
      <c r="C191" s="11"/>
      <c r="D191" s="11"/>
      <c r="E191" s="11"/>
      <c r="F191" s="11"/>
      <c r="G191" s="11"/>
      <c r="H191" s="11"/>
      <c r="I191" s="11"/>
      <c r="K191"/>
    </row>
    <row r="192" spans="1:11" s="2" customFormat="1" ht="15">
      <c r="A192" s="12" t="s">
        <v>39</v>
      </c>
      <c r="B192" s="12" t="s">
        <v>40</v>
      </c>
      <c r="C192" s="13">
        <v>1789419</v>
      </c>
      <c r="D192" s="13">
        <v>838250</v>
      </c>
      <c r="E192" s="13">
        <v>234912</v>
      </c>
      <c r="F192" s="13"/>
      <c r="G192" s="13"/>
      <c r="H192" s="13"/>
      <c r="I192" s="13">
        <f aca="true" t="shared" si="42" ref="I192:I199">SUM(C192:H192)</f>
        <v>2862581</v>
      </c>
      <c r="K192"/>
    </row>
    <row r="193" spans="1:11" s="2" customFormat="1" ht="15">
      <c r="A193" s="12" t="s">
        <v>41</v>
      </c>
      <c r="B193" s="12" t="s">
        <v>42</v>
      </c>
      <c r="C193" s="13">
        <v>42106</v>
      </c>
      <c r="D193" s="13">
        <v>42106</v>
      </c>
      <c r="E193" s="13">
        <v>42106</v>
      </c>
      <c r="F193" s="13">
        <v>51675</v>
      </c>
      <c r="G193" s="13"/>
      <c r="H193" s="13"/>
      <c r="I193" s="13">
        <f t="shared" si="42"/>
        <v>177993</v>
      </c>
      <c r="K193"/>
    </row>
    <row r="194" spans="1:11" s="2" customFormat="1" ht="15">
      <c r="A194" s="12" t="s">
        <v>43</v>
      </c>
      <c r="B194" s="12" t="s">
        <v>44</v>
      </c>
      <c r="C194" s="13">
        <v>700000</v>
      </c>
      <c r="D194" s="13">
        <v>700000</v>
      </c>
      <c r="E194" s="13">
        <v>700000</v>
      </c>
      <c r="F194" s="13">
        <v>700000</v>
      </c>
      <c r="G194" s="13">
        <v>700000</v>
      </c>
      <c r="H194" s="13">
        <v>700000</v>
      </c>
      <c r="I194" s="13">
        <f t="shared" si="42"/>
        <v>4200000</v>
      </c>
      <c r="K194"/>
    </row>
    <row r="195" spans="1:11" s="2" customFormat="1" ht="15">
      <c r="A195" s="12" t="s">
        <v>45</v>
      </c>
      <c r="B195" s="12" t="s">
        <v>46</v>
      </c>
      <c r="C195" s="13">
        <v>1983963</v>
      </c>
      <c r="D195" s="13">
        <v>1983963</v>
      </c>
      <c r="E195" s="13">
        <v>3983963</v>
      </c>
      <c r="F195" s="13">
        <v>3983963</v>
      </c>
      <c r="G195" s="13"/>
      <c r="H195" s="13"/>
      <c r="I195" s="13">
        <f t="shared" si="42"/>
        <v>11935852</v>
      </c>
      <c r="J195" s="15"/>
      <c r="K195"/>
    </row>
    <row r="196" spans="1:11" s="2" customFormat="1" ht="15">
      <c r="A196" s="12" t="s">
        <v>47</v>
      </c>
      <c r="B196" s="12" t="s">
        <v>48</v>
      </c>
      <c r="C196" s="13">
        <v>1388027</v>
      </c>
      <c r="D196" s="13">
        <v>1549755</v>
      </c>
      <c r="E196" s="13">
        <v>2117826</v>
      </c>
      <c r="F196" s="13">
        <v>264731</v>
      </c>
      <c r="G196" s="13"/>
      <c r="H196" s="13"/>
      <c r="I196" s="13">
        <f t="shared" si="42"/>
        <v>5320339</v>
      </c>
      <c r="J196" s="15"/>
      <c r="K196"/>
    </row>
    <row r="197" spans="1:11" s="2" customFormat="1" ht="15">
      <c r="A197" s="28" t="s">
        <v>49</v>
      </c>
      <c r="B197" s="28" t="s">
        <v>50</v>
      </c>
      <c r="C197" s="29">
        <v>3755000</v>
      </c>
      <c r="D197" s="29">
        <v>3870000</v>
      </c>
      <c r="E197" s="29">
        <v>3850000</v>
      </c>
      <c r="F197" s="29">
        <v>1625000</v>
      </c>
      <c r="G197" s="29">
        <v>790000</v>
      </c>
      <c r="H197" s="29">
        <v>2195000</v>
      </c>
      <c r="I197" s="29">
        <f t="shared" si="42"/>
        <v>16085000</v>
      </c>
      <c r="J197" s="15"/>
      <c r="K197"/>
    </row>
    <row r="198" spans="1:11" s="2" customFormat="1" ht="15">
      <c r="A198" s="12" t="s">
        <v>51</v>
      </c>
      <c r="B198" s="12" t="s">
        <v>52</v>
      </c>
      <c r="C198" s="13">
        <v>125000</v>
      </c>
      <c r="D198" s="13"/>
      <c r="E198" s="13"/>
      <c r="F198" s="13"/>
      <c r="G198" s="13"/>
      <c r="H198" s="13"/>
      <c r="I198" s="13">
        <f t="shared" si="42"/>
        <v>125000</v>
      </c>
      <c r="J198" s="15"/>
      <c r="K198"/>
    </row>
    <row r="199" spans="1:11" s="19" customFormat="1" ht="15.75" thickBot="1">
      <c r="A199" s="21">
        <v>423550</v>
      </c>
      <c r="B199" s="16" t="s">
        <v>53</v>
      </c>
      <c r="C199" s="17">
        <v>3117080</v>
      </c>
      <c r="D199" s="17">
        <v>2875245</v>
      </c>
      <c r="E199" s="17">
        <v>2298280</v>
      </c>
      <c r="F199" s="17">
        <v>660004</v>
      </c>
      <c r="G199" s="17"/>
      <c r="H199" s="17"/>
      <c r="I199" s="17">
        <f t="shared" si="42"/>
        <v>8950609</v>
      </c>
      <c r="J199" s="2"/>
      <c r="K199"/>
    </row>
    <row r="200" spans="1:11" s="2" customFormat="1" ht="15.75" thickBot="1">
      <c r="A200" s="5"/>
      <c r="B200" s="56" t="s">
        <v>100</v>
      </c>
      <c r="C200" s="57">
        <f aca="true" t="shared" si="43" ref="C200:I200">SUM(C192:C199)</f>
        <v>12900595</v>
      </c>
      <c r="D200" s="57">
        <f t="shared" si="43"/>
        <v>11859319</v>
      </c>
      <c r="E200" s="57">
        <f t="shared" si="43"/>
        <v>13227087</v>
      </c>
      <c r="F200" s="57">
        <f t="shared" si="43"/>
        <v>7285373</v>
      </c>
      <c r="G200" s="57">
        <f t="shared" si="43"/>
        <v>1490000</v>
      </c>
      <c r="H200" s="57">
        <f t="shared" si="43"/>
        <v>2895000</v>
      </c>
      <c r="I200" s="57">
        <f t="shared" si="43"/>
        <v>49657374</v>
      </c>
      <c r="J200" s="15"/>
      <c r="K200"/>
    </row>
    <row r="201" spans="1:11" s="19" customFormat="1" ht="15">
      <c r="A201" s="22"/>
      <c r="B201" s="22"/>
      <c r="C201" s="23"/>
      <c r="D201" s="23"/>
      <c r="E201" s="23"/>
      <c r="F201" s="23"/>
      <c r="G201" s="23"/>
      <c r="H201" s="23"/>
      <c r="I201" s="23"/>
      <c r="J201" s="15"/>
      <c r="K201"/>
    </row>
    <row r="202" spans="2:11" s="27" customFormat="1" ht="16.5" thickBot="1">
      <c r="B202" s="40" t="s">
        <v>54</v>
      </c>
      <c r="C202" s="25">
        <f>SUM(C200)</f>
        <v>12900595</v>
      </c>
      <c r="D202" s="25">
        <f aca="true" t="shared" si="44" ref="D202:I202">SUM(D200)</f>
        <v>11859319</v>
      </c>
      <c r="E202" s="25">
        <f t="shared" si="44"/>
        <v>13227087</v>
      </c>
      <c r="F202" s="25">
        <f t="shared" si="44"/>
        <v>7285373</v>
      </c>
      <c r="G202" s="25">
        <f t="shared" si="44"/>
        <v>1490000</v>
      </c>
      <c r="H202" s="25">
        <f t="shared" si="44"/>
        <v>2895000</v>
      </c>
      <c r="I202" s="25">
        <f t="shared" si="44"/>
        <v>49657374</v>
      </c>
      <c r="J202" s="26"/>
      <c r="K202"/>
    </row>
    <row r="203" spans="1:11" s="2" customFormat="1" ht="15.75" thickTop="1">
      <c r="A203" s="5"/>
      <c r="B203" s="3"/>
      <c r="C203" s="11"/>
      <c r="D203" s="11"/>
      <c r="E203" s="11"/>
      <c r="F203" s="11"/>
      <c r="G203" s="11"/>
      <c r="H203" s="11"/>
      <c r="I203" s="11"/>
      <c r="K203"/>
    </row>
    <row r="204" spans="2:11" s="2" customFormat="1" ht="15">
      <c r="B204" s="10" t="s">
        <v>55</v>
      </c>
      <c r="C204" s="11"/>
      <c r="D204" s="11"/>
      <c r="E204" s="11"/>
      <c r="F204" s="11"/>
      <c r="G204" s="11"/>
      <c r="H204" s="11"/>
      <c r="I204" s="11"/>
      <c r="K204"/>
    </row>
    <row r="205" spans="1:11" s="19" customFormat="1" ht="15.75" thickBot="1">
      <c r="A205" s="21">
        <v>423551</v>
      </c>
      <c r="B205" s="16" t="s">
        <v>56</v>
      </c>
      <c r="C205" s="17">
        <v>3141715</v>
      </c>
      <c r="D205" s="17">
        <v>3438693</v>
      </c>
      <c r="E205" s="17">
        <v>3126078</v>
      </c>
      <c r="F205" s="17">
        <v>3180000</v>
      </c>
      <c r="G205" s="17">
        <v>3180000</v>
      </c>
      <c r="H205" s="17">
        <v>3180000</v>
      </c>
      <c r="I205" s="17">
        <f>SUM(C205:H205)</f>
        <v>19246486</v>
      </c>
      <c r="J205" s="15"/>
      <c r="K205"/>
    </row>
    <row r="206" spans="1:11" s="2" customFormat="1" ht="15.75" thickBot="1">
      <c r="A206" s="5"/>
      <c r="B206" s="56" t="s">
        <v>100</v>
      </c>
      <c r="C206" s="57">
        <f>SUM(C205)</f>
        <v>3141715</v>
      </c>
      <c r="D206" s="57">
        <f aca="true" t="shared" si="45" ref="D206:I206">SUM(D205)</f>
        <v>3438693</v>
      </c>
      <c r="E206" s="57">
        <f t="shared" si="45"/>
        <v>3126078</v>
      </c>
      <c r="F206" s="57">
        <f t="shared" si="45"/>
        <v>3180000</v>
      </c>
      <c r="G206" s="57">
        <f t="shared" si="45"/>
        <v>3180000</v>
      </c>
      <c r="H206" s="57">
        <f t="shared" si="45"/>
        <v>3180000</v>
      </c>
      <c r="I206" s="57">
        <f t="shared" si="45"/>
        <v>19246486</v>
      </c>
      <c r="J206" s="15"/>
      <c r="K206"/>
    </row>
    <row r="207" spans="1:11" s="2" customFormat="1" ht="15">
      <c r="A207" s="20"/>
      <c r="B207" s="12"/>
      <c r="C207" s="13"/>
      <c r="D207" s="13"/>
      <c r="E207" s="13"/>
      <c r="F207" s="13"/>
      <c r="G207" s="13"/>
      <c r="H207" s="13"/>
      <c r="I207" s="13"/>
      <c r="J207" s="15"/>
      <c r="K207"/>
    </row>
    <row r="208" spans="2:11" s="2" customFormat="1" ht="15">
      <c r="B208" s="10" t="s">
        <v>57</v>
      </c>
      <c r="C208" s="11"/>
      <c r="D208" s="11"/>
      <c r="E208" s="11"/>
      <c r="F208" s="11"/>
      <c r="G208" s="11"/>
      <c r="H208" s="11"/>
      <c r="I208" s="11"/>
      <c r="K208"/>
    </row>
    <row r="209" spans="1:11" s="19" customFormat="1" ht="15.75" thickBot="1">
      <c r="A209" s="21">
        <v>423552</v>
      </c>
      <c r="B209" s="16" t="s">
        <v>58</v>
      </c>
      <c r="C209" s="17">
        <v>3138298</v>
      </c>
      <c r="D209" s="17">
        <v>3618465</v>
      </c>
      <c r="E209" s="17">
        <v>3719784</v>
      </c>
      <c r="F209" s="17">
        <v>3831376</v>
      </c>
      <c r="G209" s="17">
        <v>3946318</v>
      </c>
      <c r="H209" s="17">
        <v>4064708</v>
      </c>
      <c r="I209" s="17">
        <f>SUM(C209:H209)</f>
        <v>22318949</v>
      </c>
      <c r="J209" s="15"/>
      <c r="K209"/>
    </row>
    <row r="210" spans="1:11" s="2" customFormat="1" ht="15.75" thickBot="1">
      <c r="A210" s="5"/>
      <c r="B210" s="56" t="s">
        <v>100</v>
      </c>
      <c r="C210" s="57">
        <f>SUM(C209)</f>
        <v>3138298</v>
      </c>
      <c r="D210" s="57">
        <f aca="true" t="shared" si="46" ref="D210:I210">SUM(D209)</f>
        <v>3618465</v>
      </c>
      <c r="E210" s="57">
        <f t="shared" si="46"/>
        <v>3719784</v>
      </c>
      <c r="F210" s="57">
        <f t="shared" si="46"/>
        <v>3831376</v>
      </c>
      <c r="G210" s="57">
        <f t="shared" si="46"/>
        <v>3946318</v>
      </c>
      <c r="H210" s="57">
        <f t="shared" si="46"/>
        <v>4064708</v>
      </c>
      <c r="I210" s="57">
        <f t="shared" si="46"/>
        <v>22318949</v>
      </c>
      <c r="J210" s="15"/>
      <c r="K210"/>
    </row>
    <row r="211" spans="1:11" s="2" customFormat="1" ht="15">
      <c r="A211" s="20"/>
      <c r="B211" s="12"/>
      <c r="C211" s="13"/>
      <c r="D211" s="13"/>
      <c r="E211" s="13"/>
      <c r="F211" s="13"/>
      <c r="G211" s="13"/>
      <c r="H211" s="13"/>
      <c r="I211" s="13"/>
      <c r="J211" s="15"/>
      <c r="K211"/>
    </row>
    <row r="212" spans="2:11" s="2" customFormat="1" ht="15">
      <c r="B212" s="10" t="s">
        <v>59</v>
      </c>
      <c r="C212" s="11"/>
      <c r="D212" s="11"/>
      <c r="E212" s="11"/>
      <c r="F212" s="11"/>
      <c r="G212" s="11"/>
      <c r="H212" s="11"/>
      <c r="I212" s="11"/>
      <c r="K212"/>
    </row>
    <row r="213" spans="1:11" s="19" customFormat="1" ht="15.75" thickBot="1">
      <c r="A213" s="21">
        <v>423553</v>
      </c>
      <c r="B213" s="16" t="s">
        <v>60</v>
      </c>
      <c r="C213" s="17">
        <v>672850</v>
      </c>
      <c r="D213" s="17">
        <v>667585</v>
      </c>
      <c r="E213" s="17">
        <v>687611</v>
      </c>
      <c r="F213" s="17">
        <v>708239</v>
      </c>
      <c r="G213" s="17">
        <v>729485</v>
      </c>
      <c r="H213" s="17">
        <v>751370</v>
      </c>
      <c r="I213" s="17">
        <v>4217140</v>
      </c>
      <c r="J213" s="15"/>
      <c r="K213"/>
    </row>
    <row r="214" spans="1:11" s="2" customFormat="1" ht="15.75" thickBot="1">
      <c r="A214" s="5"/>
      <c r="B214" s="56" t="s">
        <v>100</v>
      </c>
      <c r="C214" s="57">
        <f>SUM(C213)</f>
        <v>672850</v>
      </c>
      <c r="D214" s="57">
        <f aca="true" t="shared" si="47" ref="D214:I214">SUM(D213)</f>
        <v>667585</v>
      </c>
      <c r="E214" s="57">
        <f t="shared" si="47"/>
        <v>687611</v>
      </c>
      <c r="F214" s="57">
        <f t="shared" si="47"/>
        <v>708239</v>
      </c>
      <c r="G214" s="57">
        <f t="shared" si="47"/>
        <v>729485</v>
      </c>
      <c r="H214" s="57">
        <f t="shared" si="47"/>
        <v>751370</v>
      </c>
      <c r="I214" s="57">
        <f t="shared" si="47"/>
        <v>4217140</v>
      </c>
      <c r="J214" s="15"/>
      <c r="K214"/>
    </row>
    <row r="215" spans="1:11" s="2" customFormat="1" ht="15">
      <c r="A215" s="20"/>
      <c r="B215" s="12"/>
      <c r="C215" s="13"/>
      <c r="D215" s="13"/>
      <c r="E215" s="13"/>
      <c r="F215" s="13"/>
      <c r="G215" s="13"/>
      <c r="H215" s="13"/>
      <c r="I215" s="13"/>
      <c r="J215" s="15"/>
      <c r="K215"/>
    </row>
    <row r="216" spans="2:11" s="2" customFormat="1" ht="15">
      <c r="B216" s="10" t="s">
        <v>61</v>
      </c>
      <c r="C216" s="11"/>
      <c r="D216" s="11"/>
      <c r="E216" s="11"/>
      <c r="F216" s="11"/>
      <c r="G216" s="11"/>
      <c r="H216" s="11"/>
      <c r="I216" s="11"/>
      <c r="K216"/>
    </row>
    <row r="217" spans="1:11" s="19" customFormat="1" ht="15.75" thickBot="1">
      <c r="A217" s="21">
        <v>423555</v>
      </c>
      <c r="B217" s="16" t="s">
        <v>62</v>
      </c>
      <c r="C217" s="17">
        <v>2147059</v>
      </c>
      <c r="D217" s="17">
        <v>2211469</v>
      </c>
      <c r="E217" s="17">
        <v>2277811</v>
      </c>
      <c r="F217" s="17">
        <v>2346147</v>
      </c>
      <c r="G217" s="17">
        <v>2416530</v>
      </c>
      <c r="H217" s="17">
        <v>2494027</v>
      </c>
      <c r="I217" s="17">
        <f>SUM(C217:H217)</f>
        <v>13893043</v>
      </c>
      <c r="J217" s="15"/>
      <c r="K217"/>
    </row>
    <row r="218" spans="1:11" s="2" customFormat="1" ht="15.75" thickBot="1">
      <c r="A218" s="5"/>
      <c r="B218" s="56" t="s">
        <v>100</v>
      </c>
      <c r="C218" s="57">
        <f>SUM(C217)</f>
        <v>2147059</v>
      </c>
      <c r="D218" s="57">
        <f aca="true" t="shared" si="48" ref="D218:I218">SUM(D217)</f>
        <v>2211469</v>
      </c>
      <c r="E218" s="57">
        <f t="shared" si="48"/>
        <v>2277811</v>
      </c>
      <c r="F218" s="57">
        <f t="shared" si="48"/>
        <v>2346147</v>
      </c>
      <c r="G218" s="57">
        <f t="shared" si="48"/>
        <v>2416530</v>
      </c>
      <c r="H218" s="57">
        <f t="shared" si="48"/>
        <v>2494027</v>
      </c>
      <c r="I218" s="57">
        <f t="shared" si="48"/>
        <v>13893043</v>
      </c>
      <c r="J218" s="15"/>
      <c r="K218"/>
    </row>
    <row r="219" spans="1:11" s="2" customFormat="1" ht="15">
      <c r="A219" s="20"/>
      <c r="B219" s="12"/>
      <c r="C219" s="13"/>
      <c r="D219" s="13"/>
      <c r="E219" s="13"/>
      <c r="F219" s="13"/>
      <c r="G219" s="13"/>
      <c r="H219" s="13"/>
      <c r="I219" s="13"/>
      <c r="J219" s="15"/>
      <c r="K219"/>
    </row>
    <row r="220" spans="2:11" s="2" customFormat="1" ht="15">
      <c r="B220" s="10" t="s">
        <v>63</v>
      </c>
      <c r="C220" s="11"/>
      <c r="D220" s="11"/>
      <c r="E220" s="11"/>
      <c r="F220" s="11"/>
      <c r="G220" s="11"/>
      <c r="H220" s="11"/>
      <c r="I220" s="11"/>
      <c r="K220"/>
    </row>
    <row r="221" spans="1:11" s="19" customFormat="1" ht="15.75" thickBot="1">
      <c r="A221" s="21">
        <v>423554</v>
      </c>
      <c r="B221" s="16" t="s">
        <v>64</v>
      </c>
      <c r="C221" s="17">
        <v>2940781</v>
      </c>
      <c r="D221" s="17">
        <v>3365560</v>
      </c>
      <c r="E221" s="17">
        <v>3466526</v>
      </c>
      <c r="F221" s="17">
        <v>3570521</v>
      </c>
      <c r="G221" s="17">
        <v>3677637</v>
      </c>
      <c r="H221" s="17">
        <v>3787966</v>
      </c>
      <c r="I221" s="17">
        <f>SUM(C221:H221)</f>
        <v>20808991</v>
      </c>
      <c r="J221" s="15"/>
      <c r="K221"/>
    </row>
    <row r="222" spans="1:11" s="2" customFormat="1" ht="15.75" thickBot="1">
      <c r="A222" s="5"/>
      <c r="B222" s="56" t="s">
        <v>100</v>
      </c>
      <c r="C222" s="57">
        <f>SUM(C221)</f>
        <v>2940781</v>
      </c>
      <c r="D222" s="57">
        <f aca="true" t="shared" si="49" ref="D222:I222">SUM(D221)</f>
        <v>3365560</v>
      </c>
      <c r="E222" s="57">
        <f t="shared" si="49"/>
        <v>3466526</v>
      </c>
      <c r="F222" s="57">
        <f t="shared" si="49"/>
        <v>3570521</v>
      </c>
      <c r="G222" s="57">
        <f t="shared" si="49"/>
        <v>3677637</v>
      </c>
      <c r="H222" s="57">
        <f t="shared" si="49"/>
        <v>3787966</v>
      </c>
      <c r="I222" s="57">
        <f t="shared" si="49"/>
        <v>20808991</v>
      </c>
      <c r="J222" s="15"/>
      <c r="K222"/>
    </row>
    <row r="223" spans="1:11" s="2" customFormat="1" ht="15">
      <c r="A223" s="20"/>
      <c r="B223" s="12"/>
      <c r="C223" s="13"/>
      <c r="D223" s="13"/>
      <c r="E223" s="13"/>
      <c r="F223" s="13"/>
      <c r="G223" s="13"/>
      <c r="H223" s="13"/>
      <c r="I223" s="13"/>
      <c r="J223" s="15"/>
      <c r="K223"/>
    </row>
    <row r="224" spans="2:11" s="2" customFormat="1" ht="15">
      <c r="B224" s="10" t="s">
        <v>65</v>
      </c>
      <c r="C224" s="11"/>
      <c r="D224" s="11"/>
      <c r="E224" s="11"/>
      <c r="F224" s="11"/>
      <c r="G224" s="11"/>
      <c r="H224" s="11"/>
      <c r="I224" s="11"/>
      <c r="K224"/>
    </row>
    <row r="225" spans="1:11" s="19" customFormat="1" ht="15.75" thickBot="1">
      <c r="A225" s="21">
        <v>423556</v>
      </c>
      <c r="B225" s="16" t="s">
        <v>66</v>
      </c>
      <c r="C225" s="17">
        <v>1800597</v>
      </c>
      <c r="D225" s="17">
        <v>1800390</v>
      </c>
      <c r="E225" s="17">
        <v>1800595</v>
      </c>
      <c r="F225" s="17">
        <v>1800390</v>
      </c>
      <c r="G225" s="17">
        <v>1800390</v>
      </c>
      <c r="H225" s="17">
        <v>1800390</v>
      </c>
      <c r="I225" s="17">
        <f>SUM(C225:H225)</f>
        <v>10802752</v>
      </c>
      <c r="J225" s="15"/>
      <c r="K225"/>
    </row>
    <row r="226" spans="1:11" s="2" customFormat="1" ht="15.75" thickBot="1">
      <c r="A226" s="5"/>
      <c r="B226" s="56" t="s">
        <v>100</v>
      </c>
      <c r="C226" s="57">
        <f>SUM(C225)</f>
        <v>1800597</v>
      </c>
      <c r="D226" s="57">
        <f aca="true" t="shared" si="50" ref="D226:I226">SUM(D225)</f>
        <v>1800390</v>
      </c>
      <c r="E226" s="57">
        <f t="shared" si="50"/>
        <v>1800595</v>
      </c>
      <c r="F226" s="57">
        <f t="shared" si="50"/>
        <v>1800390</v>
      </c>
      <c r="G226" s="57">
        <f t="shared" si="50"/>
        <v>1800390</v>
      </c>
      <c r="H226" s="57">
        <f t="shared" si="50"/>
        <v>1800390</v>
      </c>
      <c r="I226" s="57">
        <f t="shared" si="50"/>
        <v>10802752</v>
      </c>
      <c r="J226" s="15"/>
      <c r="K226"/>
    </row>
    <row r="227" spans="1:11" s="19" customFormat="1" ht="15">
      <c r="A227" s="22"/>
      <c r="B227" s="22"/>
      <c r="C227" s="23"/>
      <c r="D227" s="23"/>
      <c r="E227" s="23"/>
      <c r="F227" s="23"/>
      <c r="G227" s="23"/>
      <c r="H227" s="23"/>
      <c r="I227" s="23"/>
      <c r="J227" s="15"/>
      <c r="K227"/>
    </row>
    <row r="228" spans="2:11" s="27" customFormat="1" ht="16.5" thickBot="1">
      <c r="B228" s="40" t="s">
        <v>67</v>
      </c>
      <c r="C228" s="25">
        <f>C226+C222+C218+C214+C210+C206</f>
        <v>13841300</v>
      </c>
      <c r="D228" s="25">
        <f aca="true" t="shared" si="51" ref="D228:I228">D226+D222+D218+D214+D210+D206</f>
        <v>15102162</v>
      </c>
      <c r="E228" s="25">
        <f t="shared" si="51"/>
        <v>15078405</v>
      </c>
      <c r="F228" s="25">
        <f t="shared" si="51"/>
        <v>15436673</v>
      </c>
      <c r="G228" s="25">
        <f t="shared" si="51"/>
        <v>15750360</v>
      </c>
      <c r="H228" s="25">
        <f t="shared" si="51"/>
        <v>16078461</v>
      </c>
      <c r="I228" s="25">
        <f t="shared" si="51"/>
        <v>91287361</v>
      </c>
      <c r="J228" s="26"/>
      <c r="K228"/>
    </row>
    <row r="229" spans="1:11" s="2" customFormat="1" ht="16.5" thickBot="1" thickTop="1">
      <c r="A229" s="5"/>
      <c r="C229" s="11"/>
      <c r="D229" s="11"/>
      <c r="E229" s="11"/>
      <c r="F229" s="11"/>
      <c r="G229" s="11"/>
      <c r="H229" s="11"/>
      <c r="I229" s="11"/>
      <c r="K229"/>
    </row>
    <row r="230" spans="1:11" s="4" customFormat="1" ht="15" customHeight="1" thickBot="1">
      <c r="A230" s="51"/>
      <c r="B230" s="52" t="s">
        <v>68</v>
      </c>
      <c r="C230" s="53">
        <f aca="true" t="shared" si="52" ref="C230:I230">C228+C202+C189+C178+C168+C157+C151+C132+C98+C68+C62+C54+C27</f>
        <v>264850598</v>
      </c>
      <c r="D230" s="53">
        <f t="shared" si="52"/>
        <v>290562394</v>
      </c>
      <c r="E230" s="53">
        <f t="shared" si="52"/>
        <v>251006667</v>
      </c>
      <c r="F230" s="53">
        <f t="shared" si="52"/>
        <v>305259392</v>
      </c>
      <c r="G230" s="53">
        <f t="shared" si="52"/>
        <v>360978844</v>
      </c>
      <c r="H230" s="53">
        <f t="shared" si="52"/>
        <v>382473892</v>
      </c>
      <c r="I230" s="53">
        <f t="shared" si="52"/>
        <v>1855131787</v>
      </c>
      <c r="J230" s="54"/>
      <c r="K230"/>
    </row>
    <row r="231" spans="1:11" s="2" customFormat="1" ht="15">
      <c r="A231" s="5"/>
      <c r="C231" s="11"/>
      <c r="D231" s="11"/>
      <c r="E231" s="11"/>
      <c r="F231" s="11"/>
      <c r="G231" s="11"/>
      <c r="H231" s="11"/>
      <c r="I231" s="11"/>
      <c r="J231" s="15"/>
      <c r="K231"/>
    </row>
    <row r="232" spans="1:10" s="59" customFormat="1" ht="22.5" customHeight="1">
      <c r="A232" s="61"/>
      <c r="B232" s="75" t="s">
        <v>160</v>
      </c>
      <c r="C232" s="74"/>
      <c r="E232" s="73"/>
      <c r="F232" s="65"/>
      <c r="G232" s="65"/>
      <c r="H232" s="65"/>
      <c r="I232" s="65"/>
      <c r="J232" s="62">
        <f aca="true" t="shared" si="53" ref="J232:J263">SUM(C232:I232)</f>
        <v>0</v>
      </c>
    </row>
    <row r="233" spans="1:10" s="70" customFormat="1" ht="12.75">
      <c r="A233" s="76">
        <v>200011</v>
      </c>
      <c r="B233" s="77" t="s">
        <v>161</v>
      </c>
      <c r="C233" s="78">
        <v>-80896</v>
      </c>
      <c r="E233" s="79"/>
      <c r="F233" s="66"/>
      <c r="G233" s="66"/>
      <c r="H233" s="66"/>
      <c r="I233" s="89">
        <f>SUM(C233:H233)</f>
        <v>-80896</v>
      </c>
      <c r="J233" s="62">
        <f t="shared" si="53"/>
        <v>-161792</v>
      </c>
    </row>
    <row r="234" spans="1:10" s="70" customFormat="1" ht="12.75">
      <c r="A234" s="76">
        <v>423055</v>
      </c>
      <c r="B234" s="77" t="s">
        <v>162</v>
      </c>
      <c r="C234" s="78">
        <v>-1171718.4101709772</v>
      </c>
      <c r="E234" s="79"/>
      <c r="F234" s="66"/>
      <c r="G234" s="66"/>
      <c r="H234" s="66"/>
      <c r="I234" s="89">
        <f aca="true" t="shared" si="54" ref="I234:I297">SUM(C234:H234)</f>
        <v>-1171718.4101709772</v>
      </c>
      <c r="J234" s="62">
        <f t="shared" si="53"/>
        <v>-2343436.8203419545</v>
      </c>
    </row>
    <row r="235" spans="1:10" s="70" customFormat="1" ht="12.75">
      <c r="A235" s="76">
        <v>423061</v>
      </c>
      <c r="B235" s="77" t="s">
        <v>163</v>
      </c>
      <c r="C235" s="78">
        <v>157360.34163995815</v>
      </c>
      <c r="E235" s="79"/>
      <c r="F235" s="66"/>
      <c r="G235" s="66"/>
      <c r="H235" s="66"/>
      <c r="I235" s="89">
        <f t="shared" si="54"/>
        <v>157360.34163995815</v>
      </c>
      <c r="J235" s="62">
        <f t="shared" si="53"/>
        <v>314720.6832799163</v>
      </c>
    </row>
    <row r="236" spans="1:10" s="70" customFormat="1" ht="12.75">
      <c r="A236" s="76">
        <v>423096</v>
      </c>
      <c r="B236" s="77" t="s">
        <v>164</v>
      </c>
      <c r="C236" s="78">
        <v>-879.7484811776997</v>
      </c>
      <c r="E236" s="79"/>
      <c r="F236" s="66"/>
      <c r="G236" s="66"/>
      <c r="H236" s="66"/>
      <c r="I236" s="89">
        <f t="shared" si="54"/>
        <v>-879.7484811776997</v>
      </c>
      <c r="J236" s="62">
        <f t="shared" si="53"/>
        <v>-1759.4969623553993</v>
      </c>
    </row>
    <row r="237" spans="1:10" s="70" customFormat="1" ht="12.75">
      <c r="A237" s="76">
        <v>423110</v>
      </c>
      <c r="B237" s="77" t="s">
        <v>165</v>
      </c>
      <c r="C237" s="78">
        <v>-386.46</v>
      </c>
      <c r="E237" s="79"/>
      <c r="F237" s="66"/>
      <c r="G237" s="66"/>
      <c r="H237" s="66"/>
      <c r="I237" s="89">
        <f t="shared" si="54"/>
        <v>-386.46</v>
      </c>
      <c r="J237" s="62">
        <f t="shared" si="53"/>
        <v>-772.92</v>
      </c>
    </row>
    <row r="238" spans="1:10" s="70" customFormat="1" ht="12.75">
      <c r="A238" s="76">
        <v>423111</v>
      </c>
      <c r="B238" s="77" t="s">
        <v>166</v>
      </c>
      <c r="C238" s="78">
        <v>276.24</v>
      </c>
      <c r="E238" s="79"/>
      <c r="F238" s="66"/>
      <c r="G238" s="66"/>
      <c r="H238" s="66"/>
      <c r="I238" s="89">
        <f t="shared" si="54"/>
        <v>276.24</v>
      </c>
      <c r="J238" s="62">
        <f t="shared" si="53"/>
        <v>552.48</v>
      </c>
    </row>
    <row r="239" spans="1:10" s="70" customFormat="1" ht="15.75" customHeight="1">
      <c r="A239" s="76">
        <v>423114</v>
      </c>
      <c r="B239" s="77" t="s">
        <v>167</v>
      </c>
      <c r="C239" s="78">
        <v>-10999.745707073043</v>
      </c>
      <c r="E239" s="79"/>
      <c r="F239" s="66"/>
      <c r="G239" s="66"/>
      <c r="H239" s="66"/>
      <c r="I239" s="89">
        <f t="shared" si="54"/>
        <v>-10999.745707073043</v>
      </c>
      <c r="J239" s="62">
        <f t="shared" si="53"/>
        <v>-21999.491414146087</v>
      </c>
    </row>
    <row r="240" spans="1:10" s="70" customFormat="1" ht="15.75" customHeight="1">
      <c r="A240" s="76">
        <v>423115</v>
      </c>
      <c r="B240" s="77" t="s">
        <v>168</v>
      </c>
      <c r="C240" s="78">
        <v>-1710.32</v>
      </c>
      <c r="E240" s="79"/>
      <c r="F240" s="66"/>
      <c r="G240" s="66"/>
      <c r="H240" s="66"/>
      <c r="I240" s="89">
        <f t="shared" si="54"/>
        <v>-1710.32</v>
      </c>
      <c r="J240" s="62">
        <f t="shared" si="53"/>
        <v>-3420.64</v>
      </c>
    </row>
    <row r="241" spans="1:10" s="70" customFormat="1" ht="15.75" customHeight="1">
      <c r="A241" s="76">
        <v>423117</v>
      </c>
      <c r="B241" s="77" t="s">
        <v>169</v>
      </c>
      <c r="C241" s="78">
        <v>-1990068</v>
      </c>
      <c r="E241" s="79"/>
      <c r="F241" s="66"/>
      <c r="G241" s="66"/>
      <c r="H241" s="66"/>
      <c r="I241" s="89">
        <f t="shared" si="54"/>
        <v>-1990068</v>
      </c>
      <c r="J241" s="62">
        <f t="shared" si="53"/>
        <v>-3980136</v>
      </c>
    </row>
    <row r="242" spans="1:10" s="70" customFormat="1" ht="12.75">
      <c r="A242" s="76">
        <v>423123</v>
      </c>
      <c r="B242" s="77" t="s">
        <v>170</v>
      </c>
      <c r="C242" s="78">
        <v>-50000</v>
      </c>
      <c r="E242" s="79"/>
      <c r="F242" s="66"/>
      <c r="G242" s="66"/>
      <c r="H242" s="66"/>
      <c r="I242" s="89">
        <f t="shared" si="54"/>
        <v>-50000</v>
      </c>
      <c r="J242" s="62">
        <f t="shared" si="53"/>
        <v>-100000</v>
      </c>
    </row>
    <row r="243" spans="1:10" s="70" customFormat="1" ht="12.75">
      <c r="A243" s="76">
        <v>423130</v>
      </c>
      <c r="B243" s="77" t="s">
        <v>171</v>
      </c>
      <c r="C243" s="78">
        <v>18174</v>
      </c>
      <c r="E243" s="79"/>
      <c r="F243" s="66"/>
      <c r="G243" s="66"/>
      <c r="H243" s="66"/>
      <c r="I243" s="89">
        <f t="shared" si="54"/>
        <v>18174</v>
      </c>
      <c r="J243" s="62">
        <f t="shared" si="53"/>
        <v>36348</v>
      </c>
    </row>
    <row r="244" spans="1:10" s="70" customFormat="1" ht="12.75">
      <c r="A244" s="76">
        <v>423140</v>
      </c>
      <c r="B244" s="77" t="s">
        <v>15</v>
      </c>
      <c r="C244" s="78">
        <v>-125138.78585678223</v>
      </c>
      <c r="E244" s="79"/>
      <c r="F244" s="66"/>
      <c r="G244" s="66"/>
      <c r="H244" s="66"/>
      <c r="I244" s="89">
        <f t="shared" si="54"/>
        <v>-125138.78585678223</v>
      </c>
      <c r="J244" s="62">
        <f t="shared" si="53"/>
        <v>-250277.57171356445</v>
      </c>
    </row>
    <row r="245" spans="1:10" s="70" customFormat="1" ht="12.75">
      <c r="A245" s="76">
        <v>423142</v>
      </c>
      <c r="B245" s="77" t="s">
        <v>12</v>
      </c>
      <c r="C245" s="78">
        <v>-151752.3564738356</v>
      </c>
      <c r="E245" s="79"/>
      <c r="F245" s="66"/>
      <c r="G245" s="66"/>
      <c r="H245" s="66"/>
      <c r="I245" s="89">
        <f t="shared" si="54"/>
        <v>-151752.3564738356</v>
      </c>
      <c r="J245" s="62">
        <f t="shared" si="53"/>
        <v>-303504.7129476712</v>
      </c>
    </row>
    <row r="246" spans="1:10" s="70" customFormat="1" ht="12.75">
      <c r="A246" s="76">
        <v>423143</v>
      </c>
      <c r="B246" s="77" t="s">
        <v>172</v>
      </c>
      <c r="C246" s="78">
        <v>-180000</v>
      </c>
      <c r="E246" s="79"/>
      <c r="F246" s="66"/>
      <c r="G246" s="66"/>
      <c r="H246" s="66"/>
      <c r="I246" s="89">
        <f t="shared" si="54"/>
        <v>-180000</v>
      </c>
      <c r="J246" s="62">
        <f t="shared" si="53"/>
        <v>-360000</v>
      </c>
    </row>
    <row r="247" spans="1:10" s="70" customFormat="1" ht="12.75">
      <c r="A247" s="76">
        <v>423149</v>
      </c>
      <c r="B247" s="77" t="s">
        <v>173</v>
      </c>
      <c r="C247" s="78">
        <v>-25</v>
      </c>
      <c r="E247" s="79"/>
      <c r="F247" s="66"/>
      <c r="G247" s="66"/>
      <c r="H247" s="66"/>
      <c r="I247" s="89">
        <f t="shared" si="54"/>
        <v>-25</v>
      </c>
      <c r="J247" s="62">
        <f t="shared" si="53"/>
        <v>-50</v>
      </c>
    </row>
    <row r="248" spans="1:10" s="70" customFormat="1" ht="12.75">
      <c r="A248" s="76">
        <v>423155</v>
      </c>
      <c r="B248" s="77" t="s">
        <v>174</v>
      </c>
      <c r="C248" s="78">
        <v>-5485.820018401486</v>
      </c>
      <c r="E248" s="79"/>
      <c r="F248" s="66"/>
      <c r="G248" s="66"/>
      <c r="H248" s="66"/>
      <c r="I248" s="89">
        <f t="shared" si="54"/>
        <v>-5485.820018401486</v>
      </c>
      <c r="J248" s="62">
        <f t="shared" si="53"/>
        <v>-10971.640036802972</v>
      </c>
    </row>
    <row r="249" spans="1:10" s="70" customFormat="1" ht="12.75">
      <c r="A249" s="76">
        <v>423167</v>
      </c>
      <c r="B249" s="77" t="s">
        <v>175</v>
      </c>
      <c r="C249" s="78">
        <v>-48338</v>
      </c>
      <c r="E249" s="79"/>
      <c r="F249" s="66"/>
      <c r="G249" s="66"/>
      <c r="H249" s="66"/>
      <c r="I249" s="89">
        <f t="shared" si="54"/>
        <v>-48338</v>
      </c>
      <c r="J249" s="62">
        <f t="shared" si="53"/>
        <v>-96676</v>
      </c>
    </row>
    <row r="250" spans="1:10" s="70" customFormat="1" ht="12.75">
      <c r="A250" s="76">
        <v>423169</v>
      </c>
      <c r="B250" s="77" t="s">
        <v>176</v>
      </c>
      <c r="C250" s="78">
        <v>-427.27</v>
      </c>
      <c r="E250" s="79"/>
      <c r="F250" s="66"/>
      <c r="G250" s="66"/>
      <c r="H250" s="66"/>
      <c r="I250" s="89">
        <f t="shared" si="54"/>
        <v>-427.27</v>
      </c>
      <c r="J250" s="62">
        <f t="shared" si="53"/>
        <v>-854.54</v>
      </c>
    </row>
    <row r="251" spans="1:10" s="70" customFormat="1" ht="12.75">
      <c r="A251" s="76">
        <v>423170</v>
      </c>
      <c r="B251" s="77" t="s">
        <v>177</v>
      </c>
      <c r="C251" s="78">
        <v>514.8</v>
      </c>
      <c r="E251" s="79"/>
      <c r="F251" s="66"/>
      <c r="G251" s="66"/>
      <c r="H251" s="66"/>
      <c r="I251" s="89">
        <f t="shared" si="54"/>
        <v>514.8</v>
      </c>
      <c r="J251" s="62">
        <f t="shared" si="53"/>
        <v>1029.6</v>
      </c>
    </row>
    <row r="252" spans="1:10" s="70" customFormat="1" ht="12.75">
      <c r="A252" s="76">
        <v>423172</v>
      </c>
      <c r="B252" s="77" t="s">
        <v>178</v>
      </c>
      <c r="C252" s="78">
        <v>-12719.544122134579</v>
      </c>
      <c r="E252" s="79"/>
      <c r="F252" s="66"/>
      <c r="G252" s="66"/>
      <c r="H252" s="66"/>
      <c r="I252" s="89">
        <f t="shared" si="54"/>
        <v>-12719.544122134579</v>
      </c>
      <c r="J252" s="62">
        <f t="shared" si="53"/>
        <v>-25439.088244269158</v>
      </c>
    </row>
    <row r="253" spans="1:10" s="70" customFormat="1" ht="12.75">
      <c r="A253" s="76">
        <v>423175</v>
      </c>
      <c r="B253" s="77" t="s">
        <v>179</v>
      </c>
      <c r="C253" s="78">
        <v>-151263.4850092008</v>
      </c>
      <c r="E253" s="79"/>
      <c r="F253" s="66"/>
      <c r="G253" s="66"/>
      <c r="H253" s="66"/>
      <c r="I253" s="89">
        <f t="shared" si="54"/>
        <v>-151263.4850092008</v>
      </c>
      <c r="J253" s="62">
        <f t="shared" si="53"/>
        <v>-302526.9700184016</v>
      </c>
    </row>
    <row r="254" spans="1:10" s="70" customFormat="1" ht="12.75">
      <c r="A254" s="76">
        <v>423177</v>
      </c>
      <c r="B254" s="77" t="s">
        <v>180</v>
      </c>
      <c r="C254" s="78">
        <v>-565.89</v>
      </c>
      <c r="E254" s="79"/>
      <c r="F254" s="66"/>
      <c r="G254" s="66"/>
      <c r="H254" s="66"/>
      <c r="I254" s="89">
        <f t="shared" si="54"/>
        <v>-565.89</v>
      </c>
      <c r="J254" s="62">
        <f t="shared" si="53"/>
        <v>-1131.78</v>
      </c>
    </row>
    <row r="255" spans="1:10" s="70" customFormat="1" ht="12.75">
      <c r="A255" s="76">
        <v>423192</v>
      </c>
      <c r="B255" s="77" t="s">
        <v>181</v>
      </c>
      <c r="C255" s="78">
        <v>-16619.753461990156</v>
      </c>
      <c r="E255" s="79"/>
      <c r="F255" s="66"/>
      <c r="G255" s="66"/>
      <c r="H255" s="66"/>
      <c r="I255" s="89">
        <f t="shared" si="54"/>
        <v>-16619.753461990156</v>
      </c>
      <c r="J255" s="62">
        <f t="shared" si="53"/>
        <v>-33239.50692398031</v>
      </c>
    </row>
    <row r="256" spans="1:10" s="70" customFormat="1" ht="12.75">
      <c r="A256" s="76">
        <v>423193</v>
      </c>
      <c r="B256" s="77" t="s">
        <v>182</v>
      </c>
      <c r="C256" s="78">
        <v>-955.77</v>
      </c>
      <c r="E256" s="79"/>
      <c r="F256" s="66"/>
      <c r="G256" s="66"/>
      <c r="H256" s="66"/>
      <c r="I256" s="89">
        <f t="shared" si="54"/>
        <v>-955.77</v>
      </c>
      <c r="J256" s="62">
        <f t="shared" si="53"/>
        <v>-1911.54</v>
      </c>
    </row>
    <row r="257" spans="1:10" s="70" customFormat="1" ht="12.75">
      <c r="A257" s="76">
        <v>423194</v>
      </c>
      <c r="B257" s="77" t="s">
        <v>183</v>
      </c>
      <c r="C257" s="78">
        <v>-379703.61</v>
      </c>
      <c r="E257" s="79"/>
      <c r="F257" s="66"/>
      <c r="G257" s="66"/>
      <c r="H257" s="66"/>
      <c r="I257" s="89">
        <f t="shared" si="54"/>
        <v>-379703.61</v>
      </c>
      <c r="J257" s="62">
        <f t="shared" si="53"/>
        <v>-759407.22</v>
      </c>
    </row>
    <row r="258" spans="1:10" s="70" customFormat="1" ht="12.75">
      <c r="A258" s="76">
        <v>423218</v>
      </c>
      <c r="B258" s="77" t="s">
        <v>184</v>
      </c>
      <c r="C258" s="78">
        <v>-175189</v>
      </c>
      <c r="E258" s="79"/>
      <c r="F258" s="66"/>
      <c r="G258" s="66"/>
      <c r="H258" s="66"/>
      <c r="I258" s="89">
        <f t="shared" si="54"/>
        <v>-175189</v>
      </c>
      <c r="J258" s="62">
        <f t="shared" si="53"/>
        <v>-350378</v>
      </c>
    </row>
    <row r="259" spans="1:10" s="70" customFormat="1" ht="12.75">
      <c r="A259" s="76">
        <v>423219</v>
      </c>
      <c r="B259" s="77" t="s">
        <v>333</v>
      </c>
      <c r="C259" s="78">
        <v>-80675</v>
      </c>
      <c r="E259" s="79"/>
      <c r="F259" s="66"/>
      <c r="G259" s="66"/>
      <c r="H259" s="66"/>
      <c r="I259" s="89">
        <f t="shared" si="54"/>
        <v>-80675</v>
      </c>
      <c r="J259" s="62">
        <f t="shared" si="53"/>
        <v>-161350</v>
      </c>
    </row>
    <row r="260" spans="1:10" s="70" customFormat="1" ht="12.75">
      <c r="A260" s="76">
        <v>423225</v>
      </c>
      <c r="B260" s="77" t="s">
        <v>185</v>
      </c>
      <c r="C260" s="78">
        <v>88.96</v>
      </c>
      <c r="E260" s="79"/>
      <c r="F260" s="66"/>
      <c r="G260" s="66"/>
      <c r="H260" s="66"/>
      <c r="I260" s="89">
        <f t="shared" si="54"/>
        <v>88.96</v>
      </c>
      <c r="J260" s="62">
        <f t="shared" si="53"/>
        <v>177.92</v>
      </c>
    </row>
    <row r="261" spans="1:10" s="70" customFormat="1" ht="12.75">
      <c r="A261" s="76">
        <v>423228</v>
      </c>
      <c r="B261" s="77" t="s">
        <v>186</v>
      </c>
      <c r="C261" s="78">
        <v>-50000</v>
      </c>
      <c r="E261" s="79"/>
      <c r="F261" s="66"/>
      <c r="G261" s="66"/>
      <c r="H261" s="66"/>
      <c r="I261" s="89">
        <f t="shared" si="54"/>
        <v>-50000</v>
      </c>
      <c r="J261" s="62">
        <f t="shared" si="53"/>
        <v>-100000</v>
      </c>
    </row>
    <row r="262" spans="1:10" s="70" customFormat="1" ht="13.5" customHeight="1">
      <c r="A262" s="76">
        <v>423232</v>
      </c>
      <c r="B262" s="77" t="s">
        <v>187</v>
      </c>
      <c r="C262" s="78">
        <v>-1235994.54426084</v>
      </c>
      <c r="E262" s="79"/>
      <c r="F262" s="66"/>
      <c r="G262" s="66"/>
      <c r="H262" s="66"/>
      <c r="I262" s="89">
        <f t="shared" si="54"/>
        <v>-1235994.54426084</v>
      </c>
      <c r="J262" s="62">
        <f t="shared" si="53"/>
        <v>-2471989.08852168</v>
      </c>
    </row>
    <row r="263" spans="1:10" s="70" customFormat="1" ht="12.75">
      <c r="A263" s="76">
        <v>423236</v>
      </c>
      <c r="B263" s="77" t="s">
        <v>188</v>
      </c>
      <c r="C263" s="78">
        <v>-2095499</v>
      </c>
      <c r="E263" s="79"/>
      <c r="F263" s="66"/>
      <c r="G263" s="66"/>
      <c r="H263" s="66"/>
      <c r="I263" s="89">
        <f t="shared" si="54"/>
        <v>-2095499</v>
      </c>
      <c r="J263" s="62">
        <f t="shared" si="53"/>
        <v>-4190998</v>
      </c>
    </row>
    <row r="264" spans="1:10" s="70" customFormat="1" ht="12.75">
      <c r="A264" s="76">
        <v>423237</v>
      </c>
      <c r="B264" s="77" t="s">
        <v>189</v>
      </c>
      <c r="C264" s="78">
        <v>-23.117240598094895</v>
      </c>
      <c r="E264" s="79"/>
      <c r="F264" s="66"/>
      <c r="G264" s="66"/>
      <c r="H264" s="66"/>
      <c r="I264" s="89">
        <f t="shared" si="54"/>
        <v>-23.117240598094895</v>
      </c>
      <c r="J264" s="62">
        <f aca="true" t="shared" si="55" ref="J264:J295">SUM(C264:I264)</f>
        <v>-46.23448119618979</v>
      </c>
    </row>
    <row r="265" spans="1:10" s="70" customFormat="1" ht="12.75">
      <c r="A265" s="76">
        <v>423242</v>
      </c>
      <c r="B265" s="77" t="s">
        <v>190</v>
      </c>
      <c r="C265" s="78">
        <v>-313190.79</v>
      </c>
      <c r="E265" s="79"/>
      <c r="F265" s="66"/>
      <c r="G265" s="66"/>
      <c r="H265" s="66"/>
      <c r="I265" s="89">
        <f t="shared" si="54"/>
        <v>-313190.79</v>
      </c>
      <c r="J265" s="62">
        <f t="shared" si="55"/>
        <v>-626381.58</v>
      </c>
    </row>
    <row r="266" spans="1:10" s="70" customFormat="1" ht="12.75">
      <c r="A266" s="76">
        <v>423246</v>
      </c>
      <c r="B266" s="77" t="s">
        <v>134</v>
      </c>
      <c r="C266" s="78">
        <v>-708782.8321809086</v>
      </c>
      <c r="E266" s="79"/>
      <c r="F266" s="66"/>
      <c r="G266" s="66"/>
      <c r="H266" s="66"/>
      <c r="I266" s="89">
        <f t="shared" si="54"/>
        <v>-708782.8321809086</v>
      </c>
      <c r="J266" s="62">
        <f t="shared" si="55"/>
        <v>-1417565.6643618173</v>
      </c>
    </row>
    <row r="267" spans="1:10" s="70" customFormat="1" ht="12.75">
      <c r="A267" s="76">
        <v>423247</v>
      </c>
      <c r="B267" s="77" t="s">
        <v>191</v>
      </c>
      <c r="C267" s="78">
        <v>12202.473906309227</v>
      </c>
      <c r="E267" s="79"/>
      <c r="F267" s="66"/>
      <c r="G267" s="66"/>
      <c r="H267" s="66"/>
      <c r="I267" s="89">
        <f t="shared" si="54"/>
        <v>12202.473906309227</v>
      </c>
      <c r="J267" s="62">
        <f t="shared" si="55"/>
        <v>24404.947812618455</v>
      </c>
    </row>
    <row r="268" spans="1:10" s="70" customFormat="1" ht="12.75">
      <c r="A268" s="76">
        <v>423250</v>
      </c>
      <c r="B268" s="77" t="s">
        <v>192</v>
      </c>
      <c r="C268" s="78">
        <v>-250000</v>
      </c>
      <c r="E268" s="79"/>
      <c r="F268" s="66"/>
      <c r="G268" s="66"/>
      <c r="H268" s="66"/>
      <c r="I268" s="89">
        <f t="shared" si="54"/>
        <v>-250000</v>
      </c>
      <c r="J268" s="62">
        <f t="shared" si="55"/>
        <v>-500000</v>
      </c>
    </row>
    <row r="269" spans="1:10" s="70" customFormat="1" ht="12.75">
      <c r="A269" s="76">
        <v>423274</v>
      </c>
      <c r="B269" s="77" t="s">
        <v>193</v>
      </c>
      <c r="C269" s="78">
        <v>-40138</v>
      </c>
      <c r="E269" s="79"/>
      <c r="F269" s="66"/>
      <c r="G269" s="66"/>
      <c r="H269" s="66"/>
      <c r="I269" s="89">
        <f t="shared" si="54"/>
        <v>-40138</v>
      </c>
      <c r="J269" s="62">
        <f t="shared" si="55"/>
        <v>-80276</v>
      </c>
    </row>
    <row r="270" spans="1:10" s="70" customFormat="1" ht="12.75">
      <c r="A270" s="76">
        <v>423276</v>
      </c>
      <c r="B270" s="77" t="s">
        <v>194</v>
      </c>
      <c r="C270" s="78">
        <v>-250000</v>
      </c>
      <c r="E270" s="79"/>
      <c r="F270" s="66"/>
      <c r="G270" s="66"/>
      <c r="H270" s="66"/>
      <c r="I270" s="89">
        <f t="shared" si="54"/>
        <v>-250000</v>
      </c>
      <c r="J270" s="62">
        <f t="shared" si="55"/>
        <v>-500000</v>
      </c>
    </row>
    <row r="271" spans="1:10" s="70" customFormat="1" ht="12.75">
      <c r="A271" s="80">
        <v>423285</v>
      </c>
      <c r="B271" s="77" t="s">
        <v>195</v>
      </c>
      <c r="C271" s="81">
        <v>-113145.43</v>
      </c>
      <c r="E271" s="82"/>
      <c r="F271" s="66"/>
      <c r="G271" s="66"/>
      <c r="H271" s="66"/>
      <c r="I271" s="89">
        <f t="shared" si="54"/>
        <v>-113145.43</v>
      </c>
      <c r="J271" s="62">
        <f t="shared" si="55"/>
        <v>-226290.86</v>
      </c>
    </row>
    <row r="272" spans="1:10" s="70" customFormat="1" ht="12.75">
      <c r="A272" s="76">
        <v>423287</v>
      </c>
      <c r="B272" s="77" t="s">
        <v>196</v>
      </c>
      <c r="C272" s="78">
        <v>-964</v>
      </c>
      <c r="E272" s="79"/>
      <c r="F272" s="66"/>
      <c r="G272" s="66"/>
      <c r="H272" s="66"/>
      <c r="I272" s="89">
        <f t="shared" si="54"/>
        <v>-964</v>
      </c>
      <c r="J272" s="62">
        <f t="shared" si="55"/>
        <v>-1928</v>
      </c>
    </row>
    <row r="273" spans="1:10" s="70" customFormat="1" ht="12.75">
      <c r="A273" s="76">
        <v>423291</v>
      </c>
      <c r="B273" s="77" t="s">
        <v>197</v>
      </c>
      <c r="C273" s="78">
        <v>-40347.00086598299</v>
      </c>
      <c r="E273" s="79"/>
      <c r="F273" s="66"/>
      <c r="G273" s="66"/>
      <c r="H273" s="66"/>
      <c r="I273" s="89">
        <f t="shared" si="54"/>
        <v>-40347.00086598299</v>
      </c>
      <c r="J273" s="62">
        <f t="shared" si="55"/>
        <v>-80694.00173196598</v>
      </c>
    </row>
    <row r="274" spans="1:10" s="70" customFormat="1" ht="12.75">
      <c r="A274" s="76">
        <v>423294</v>
      </c>
      <c r="B274" s="77" t="s">
        <v>198</v>
      </c>
      <c r="C274" s="78">
        <v>2741.14</v>
      </c>
      <c r="E274" s="79"/>
      <c r="F274" s="66"/>
      <c r="G274" s="66"/>
      <c r="H274" s="66"/>
      <c r="I274" s="89">
        <f t="shared" si="54"/>
        <v>2741.14</v>
      </c>
      <c r="J274" s="62">
        <f t="shared" si="55"/>
        <v>5482.28</v>
      </c>
    </row>
    <row r="275" spans="1:10" s="70" customFormat="1" ht="12.75">
      <c r="A275" s="76">
        <v>423299</v>
      </c>
      <c r="B275" s="77" t="s">
        <v>199</v>
      </c>
      <c r="C275" s="78">
        <v>-13959.654161619337</v>
      </c>
      <c r="E275" s="79"/>
      <c r="F275" s="66"/>
      <c r="G275" s="66"/>
      <c r="H275" s="66"/>
      <c r="I275" s="89">
        <f t="shared" si="54"/>
        <v>-13959.654161619337</v>
      </c>
      <c r="J275" s="62">
        <f t="shared" si="55"/>
        <v>-27919.308323238674</v>
      </c>
    </row>
    <row r="276" spans="1:10" s="70" customFormat="1" ht="12.75">
      <c r="A276" s="76">
        <v>423304</v>
      </c>
      <c r="B276" s="77" t="s">
        <v>200</v>
      </c>
      <c r="C276" s="78">
        <v>-418295.58</v>
      </c>
      <c r="E276" s="79"/>
      <c r="F276" s="66"/>
      <c r="G276" s="66"/>
      <c r="H276" s="66"/>
      <c r="I276" s="89">
        <f t="shared" si="54"/>
        <v>-418295.58</v>
      </c>
      <c r="J276" s="62">
        <f t="shared" si="55"/>
        <v>-836591.16</v>
      </c>
    </row>
    <row r="277" spans="1:10" s="70" customFormat="1" ht="12.75">
      <c r="A277" s="76">
        <v>423307</v>
      </c>
      <c r="B277" s="77" t="s">
        <v>201</v>
      </c>
      <c r="C277" s="78">
        <v>-4244.385206624556</v>
      </c>
      <c r="E277" s="79"/>
      <c r="F277" s="66"/>
      <c r="G277" s="66"/>
      <c r="H277" s="66"/>
      <c r="I277" s="89">
        <f t="shared" si="54"/>
        <v>-4244.385206624556</v>
      </c>
      <c r="J277" s="62">
        <f t="shared" si="55"/>
        <v>-8488.770413249113</v>
      </c>
    </row>
    <row r="278" spans="1:10" s="70" customFormat="1" ht="12.75">
      <c r="A278" s="76">
        <v>423310</v>
      </c>
      <c r="B278" s="77" t="s">
        <v>202</v>
      </c>
      <c r="C278" s="78">
        <v>-2899.7484811776994</v>
      </c>
      <c r="E278" s="79"/>
      <c r="F278" s="66"/>
      <c r="G278" s="66"/>
      <c r="H278" s="66"/>
      <c r="I278" s="89">
        <f t="shared" si="54"/>
        <v>-2899.7484811776994</v>
      </c>
      <c r="J278" s="62">
        <f t="shared" si="55"/>
        <v>-5799.496962355399</v>
      </c>
    </row>
    <row r="279" spans="1:10" s="70" customFormat="1" ht="12.75">
      <c r="A279" s="76">
        <v>423315</v>
      </c>
      <c r="B279" s="77" t="s">
        <v>203</v>
      </c>
      <c r="C279" s="78">
        <v>1142.4711753881438</v>
      </c>
      <c r="E279" s="79"/>
      <c r="F279" s="66"/>
      <c r="G279" s="66"/>
      <c r="H279" s="66"/>
      <c r="I279" s="89">
        <f t="shared" si="54"/>
        <v>1142.4711753881438</v>
      </c>
      <c r="J279" s="62">
        <f t="shared" si="55"/>
        <v>2284.9423507762876</v>
      </c>
    </row>
    <row r="280" spans="1:10" s="70" customFormat="1" ht="12.75">
      <c r="A280" s="76">
        <v>423320</v>
      </c>
      <c r="B280" s="77" t="s">
        <v>204</v>
      </c>
      <c r="C280" s="78">
        <v>-324331.66601472127</v>
      </c>
      <c r="E280" s="79"/>
      <c r="F280" s="66"/>
      <c r="G280" s="66"/>
      <c r="H280" s="66"/>
      <c r="I280" s="89">
        <f t="shared" si="54"/>
        <v>-324331.66601472127</v>
      </c>
      <c r="J280" s="62">
        <f t="shared" si="55"/>
        <v>-648663.3320294425</v>
      </c>
    </row>
    <row r="281" spans="1:10" s="70" customFormat="1" ht="12.75">
      <c r="A281" s="76">
        <v>423321</v>
      </c>
      <c r="B281" s="77" t="s">
        <v>205</v>
      </c>
      <c r="C281" s="78">
        <v>-530.43</v>
      </c>
      <c r="E281" s="79"/>
      <c r="F281" s="66"/>
      <c r="G281" s="66"/>
      <c r="H281" s="66"/>
      <c r="I281" s="89">
        <f t="shared" si="54"/>
        <v>-530.43</v>
      </c>
      <c r="J281" s="62">
        <f t="shared" si="55"/>
        <v>-1060.86</v>
      </c>
    </row>
    <row r="282" spans="1:10" s="70" customFormat="1" ht="12.75">
      <c r="A282" s="76">
        <v>423322</v>
      </c>
      <c r="B282" s="77" t="s">
        <v>206</v>
      </c>
      <c r="C282" s="78">
        <v>-962.66</v>
      </c>
      <c r="E282" s="79"/>
      <c r="F282" s="66"/>
      <c r="G282" s="66"/>
      <c r="H282" s="66"/>
      <c r="I282" s="89">
        <f t="shared" si="54"/>
        <v>-962.66</v>
      </c>
      <c r="J282" s="62">
        <f t="shared" si="55"/>
        <v>-1925.32</v>
      </c>
    </row>
    <row r="283" spans="1:10" s="70" customFormat="1" ht="12.75">
      <c r="A283" s="76">
        <v>423323</v>
      </c>
      <c r="B283" s="77" t="s">
        <v>111</v>
      </c>
      <c r="C283" s="78">
        <v>-78993.98232691898</v>
      </c>
      <c r="E283" s="79"/>
      <c r="F283" s="66"/>
      <c r="G283" s="66"/>
      <c r="H283" s="66"/>
      <c r="I283" s="89">
        <f t="shared" si="54"/>
        <v>-78993.98232691898</v>
      </c>
      <c r="J283" s="62">
        <f t="shared" si="55"/>
        <v>-157987.96465383796</v>
      </c>
    </row>
    <row r="284" spans="1:10" s="70" customFormat="1" ht="12.75">
      <c r="A284" s="76">
        <v>423324</v>
      </c>
      <c r="B284" s="77" t="s">
        <v>207</v>
      </c>
      <c r="C284" s="78">
        <v>-1096319.5361726603</v>
      </c>
      <c r="E284" s="79"/>
      <c r="F284" s="66"/>
      <c r="G284" s="66"/>
      <c r="H284" s="66"/>
      <c r="I284" s="89">
        <f t="shared" si="54"/>
        <v>-1096319.5361726603</v>
      </c>
      <c r="J284" s="62">
        <f t="shared" si="55"/>
        <v>-2192639.0723453206</v>
      </c>
    </row>
    <row r="285" spans="1:10" s="70" customFormat="1" ht="12.75">
      <c r="A285" s="76">
        <v>423325</v>
      </c>
      <c r="B285" s="77" t="s">
        <v>208</v>
      </c>
      <c r="C285" s="78">
        <v>-64369.83712121912</v>
      </c>
      <c r="E285" s="79"/>
      <c r="F285" s="66"/>
      <c r="G285" s="66"/>
      <c r="H285" s="66"/>
      <c r="I285" s="89">
        <f t="shared" si="54"/>
        <v>-64369.83712121912</v>
      </c>
      <c r="J285" s="62">
        <f t="shared" si="55"/>
        <v>-128739.67424243824</v>
      </c>
    </row>
    <row r="286" spans="1:10" s="70" customFormat="1" ht="12.75">
      <c r="A286" s="76">
        <v>423326</v>
      </c>
      <c r="B286" s="77" t="s">
        <v>209</v>
      </c>
      <c r="C286" s="78">
        <v>-652300.006054206</v>
      </c>
      <c r="E286" s="79"/>
      <c r="F286" s="66"/>
      <c r="G286" s="66"/>
      <c r="H286" s="66"/>
      <c r="I286" s="89">
        <f t="shared" si="54"/>
        <v>-652300.006054206</v>
      </c>
      <c r="J286" s="62">
        <f t="shared" si="55"/>
        <v>-1304600.012108412</v>
      </c>
    </row>
    <row r="287" spans="1:10" s="70" customFormat="1" ht="12.75">
      <c r="A287" s="76">
        <v>423329</v>
      </c>
      <c r="B287" s="77" t="s">
        <v>210</v>
      </c>
      <c r="C287" s="78">
        <v>-891.79</v>
      </c>
      <c r="E287" s="79"/>
      <c r="F287" s="66"/>
      <c r="G287" s="66"/>
      <c r="H287" s="66"/>
      <c r="I287" s="89">
        <f t="shared" si="54"/>
        <v>-891.79</v>
      </c>
      <c r="J287" s="62">
        <f t="shared" si="55"/>
        <v>-1783.58</v>
      </c>
    </row>
    <row r="288" spans="1:10" s="70" customFormat="1" ht="12.75">
      <c r="A288" s="76">
        <v>423332</v>
      </c>
      <c r="B288" s="77" t="s">
        <v>211</v>
      </c>
      <c r="C288" s="78">
        <v>-17589.92980257622</v>
      </c>
      <c r="E288" s="79"/>
      <c r="F288" s="66"/>
      <c r="G288" s="66"/>
      <c r="H288" s="66"/>
      <c r="I288" s="89">
        <f t="shared" si="54"/>
        <v>-17589.92980257622</v>
      </c>
      <c r="J288" s="62">
        <f t="shared" si="55"/>
        <v>-35179.85960515244</v>
      </c>
    </row>
    <row r="289" spans="1:10" s="70" customFormat="1" ht="12.75">
      <c r="A289" s="76">
        <v>423333</v>
      </c>
      <c r="B289" s="77" t="s">
        <v>212</v>
      </c>
      <c r="C289" s="78">
        <v>-43818.39</v>
      </c>
      <c r="E289" s="79"/>
      <c r="F289" s="66"/>
      <c r="G289" s="66"/>
      <c r="H289" s="66"/>
      <c r="I289" s="89">
        <f t="shared" si="54"/>
        <v>-43818.39</v>
      </c>
      <c r="J289" s="62">
        <f t="shared" si="55"/>
        <v>-87636.78</v>
      </c>
    </row>
    <row r="290" spans="1:10" s="70" customFormat="1" ht="12.75">
      <c r="A290" s="76">
        <v>423337</v>
      </c>
      <c r="B290" s="77" t="s">
        <v>213</v>
      </c>
      <c r="C290" s="78">
        <v>-79909.52445641419</v>
      </c>
      <c r="E290" s="79"/>
      <c r="F290" s="66"/>
      <c r="G290" s="66"/>
      <c r="H290" s="66"/>
      <c r="I290" s="89">
        <f t="shared" si="54"/>
        <v>-79909.52445641419</v>
      </c>
      <c r="J290" s="62">
        <f t="shared" si="55"/>
        <v>-159819.04891282838</v>
      </c>
    </row>
    <row r="291" spans="1:10" s="70" customFormat="1" ht="12.75">
      <c r="A291" s="76">
        <v>423340</v>
      </c>
      <c r="B291" s="77" t="s">
        <v>214</v>
      </c>
      <c r="C291" s="78">
        <v>-69.34</v>
      </c>
      <c r="E291" s="79"/>
      <c r="F291" s="66"/>
      <c r="G291" s="66"/>
      <c r="H291" s="66"/>
      <c r="I291" s="89">
        <f t="shared" si="54"/>
        <v>-69.34</v>
      </c>
      <c r="J291" s="62">
        <f t="shared" si="55"/>
        <v>-138.68</v>
      </c>
    </row>
    <row r="292" spans="1:10" s="70" customFormat="1" ht="12.75">
      <c r="A292" s="76">
        <v>423341</v>
      </c>
      <c r="B292" s="77" t="s">
        <v>314</v>
      </c>
      <c r="C292" s="78">
        <v>-670717.8794866982</v>
      </c>
      <c r="E292" s="79"/>
      <c r="F292" s="66"/>
      <c r="G292" s="66"/>
      <c r="H292" s="66"/>
      <c r="I292" s="89">
        <f t="shared" si="54"/>
        <v>-670717.8794866982</v>
      </c>
      <c r="J292" s="62">
        <f t="shared" si="55"/>
        <v>-1341435.7589733964</v>
      </c>
    </row>
    <row r="293" spans="1:10" s="70" customFormat="1" ht="12.75">
      <c r="A293" s="76">
        <v>423342</v>
      </c>
      <c r="B293" s="77" t="s">
        <v>215</v>
      </c>
      <c r="C293" s="78">
        <v>-30139.47</v>
      </c>
      <c r="E293" s="79"/>
      <c r="F293" s="66"/>
      <c r="G293" s="66"/>
      <c r="H293" s="66"/>
      <c r="I293" s="89">
        <f t="shared" si="54"/>
        <v>-30139.47</v>
      </c>
      <c r="J293" s="62">
        <f t="shared" si="55"/>
        <v>-60278.94</v>
      </c>
    </row>
    <row r="294" spans="1:10" s="70" customFormat="1" ht="12.75">
      <c r="A294" s="76">
        <v>423351</v>
      </c>
      <c r="B294" s="77" t="s">
        <v>216</v>
      </c>
      <c r="C294" s="78">
        <v>29.38</v>
      </c>
      <c r="E294" s="79"/>
      <c r="F294" s="66"/>
      <c r="G294" s="66"/>
      <c r="H294" s="66"/>
      <c r="I294" s="89">
        <f t="shared" si="54"/>
        <v>29.38</v>
      </c>
      <c r="J294" s="62">
        <f t="shared" si="55"/>
        <v>58.76</v>
      </c>
    </row>
    <row r="295" spans="1:10" s="70" customFormat="1" ht="12.75">
      <c r="A295" s="76">
        <v>423354</v>
      </c>
      <c r="B295" s="77" t="s">
        <v>217</v>
      </c>
      <c r="C295" s="78">
        <v>-46705.9024058885</v>
      </c>
      <c r="E295" s="79"/>
      <c r="F295" s="66"/>
      <c r="G295" s="66"/>
      <c r="H295" s="66"/>
      <c r="I295" s="89">
        <f t="shared" si="54"/>
        <v>-46705.9024058885</v>
      </c>
      <c r="J295" s="62">
        <f t="shared" si="55"/>
        <v>-93411.804811777</v>
      </c>
    </row>
    <row r="296" spans="1:10" s="70" customFormat="1" ht="12.75">
      <c r="A296" s="76">
        <v>423360</v>
      </c>
      <c r="B296" s="77" t="s">
        <v>218</v>
      </c>
      <c r="C296" s="78">
        <v>-451.26</v>
      </c>
      <c r="E296" s="79"/>
      <c r="F296" s="66"/>
      <c r="G296" s="66"/>
      <c r="H296" s="66"/>
      <c r="I296" s="89">
        <f t="shared" si="54"/>
        <v>-451.26</v>
      </c>
      <c r="J296" s="62">
        <f aca="true" t="shared" si="56" ref="J296:J327">SUM(C296:I296)</f>
        <v>-902.52</v>
      </c>
    </row>
    <row r="297" spans="1:10" s="70" customFormat="1" ht="12.75">
      <c r="A297" s="76">
        <v>423374</v>
      </c>
      <c r="B297" s="77" t="s">
        <v>219</v>
      </c>
      <c r="C297" s="78">
        <v>281.98</v>
      </c>
      <c r="E297" s="79"/>
      <c r="F297" s="66"/>
      <c r="G297" s="66"/>
      <c r="H297" s="66"/>
      <c r="I297" s="89">
        <f t="shared" si="54"/>
        <v>281.98</v>
      </c>
      <c r="J297" s="62">
        <f t="shared" si="56"/>
        <v>563.96</v>
      </c>
    </row>
    <row r="298" spans="1:10" s="70" customFormat="1" ht="12.75">
      <c r="A298" s="76">
        <v>423375</v>
      </c>
      <c r="B298" s="77" t="s">
        <v>220</v>
      </c>
      <c r="C298" s="78">
        <v>-54250.240966035715</v>
      </c>
      <c r="E298" s="79"/>
      <c r="F298" s="66"/>
      <c r="G298" s="66"/>
      <c r="H298" s="66"/>
      <c r="I298" s="89">
        <f aca="true" t="shared" si="57" ref="I298:I359">SUM(C298:H298)</f>
        <v>-54250.240966035715</v>
      </c>
      <c r="J298" s="62">
        <f t="shared" si="56"/>
        <v>-108500.48193207143</v>
      </c>
    </row>
    <row r="299" spans="1:10" s="70" customFormat="1" ht="12.75">
      <c r="A299" s="76">
        <v>423377</v>
      </c>
      <c r="B299" s="77" t="s">
        <v>221</v>
      </c>
      <c r="C299" s="78">
        <v>155680.2693893271</v>
      </c>
      <c r="E299" s="79"/>
      <c r="F299" s="66"/>
      <c r="G299" s="66"/>
      <c r="H299" s="66"/>
      <c r="I299" s="89">
        <f t="shared" si="57"/>
        <v>155680.2693893271</v>
      </c>
      <c r="J299" s="62">
        <f t="shared" si="56"/>
        <v>311360.5387786542</v>
      </c>
    </row>
    <row r="300" spans="1:10" s="70" customFormat="1" ht="12.75">
      <c r="A300" s="76">
        <v>423378</v>
      </c>
      <c r="B300" s="77" t="s">
        <v>222</v>
      </c>
      <c r="C300" s="78">
        <v>-216514.9593205293</v>
      </c>
      <c r="E300" s="79"/>
      <c r="F300" s="66"/>
      <c r="G300" s="66"/>
      <c r="H300" s="66"/>
      <c r="I300" s="89">
        <f t="shared" si="57"/>
        <v>-216514.9593205293</v>
      </c>
      <c r="J300" s="62">
        <f t="shared" si="56"/>
        <v>-433029.9186410586</v>
      </c>
    </row>
    <row r="301" spans="1:10" s="70" customFormat="1" ht="12.75">
      <c r="A301" s="76">
        <v>423379</v>
      </c>
      <c r="B301" s="77" t="s">
        <v>223</v>
      </c>
      <c r="C301" s="78">
        <v>-239203.47397991552</v>
      </c>
      <c r="E301" s="79"/>
      <c r="F301" s="66"/>
      <c r="G301" s="66"/>
      <c r="H301" s="66"/>
      <c r="I301" s="89">
        <f t="shared" si="57"/>
        <v>-239203.47397991552</v>
      </c>
      <c r="J301" s="62">
        <f t="shared" si="56"/>
        <v>-478406.94795983104</v>
      </c>
    </row>
    <row r="302" spans="1:10" s="70" customFormat="1" ht="12.75">
      <c r="A302" s="76">
        <v>423384</v>
      </c>
      <c r="B302" s="77" t="s">
        <v>224</v>
      </c>
      <c r="C302" s="78">
        <v>-9292.24</v>
      </c>
      <c r="E302" s="79"/>
      <c r="F302" s="66"/>
      <c r="G302" s="66"/>
      <c r="H302" s="66"/>
      <c r="I302" s="89">
        <f t="shared" si="57"/>
        <v>-9292.24</v>
      </c>
      <c r="J302" s="62">
        <f t="shared" si="56"/>
        <v>-18584.48</v>
      </c>
    </row>
    <row r="303" spans="1:10" s="70" customFormat="1" ht="12.75">
      <c r="A303" s="76">
        <v>423385</v>
      </c>
      <c r="B303" s="77" t="s">
        <v>225</v>
      </c>
      <c r="C303" s="78">
        <v>-167612</v>
      </c>
      <c r="E303" s="79"/>
      <c r="F303" s="66"/>
      <c r="G303" s="66"/>
      <c r="H303" s="66"/>
      <c r="I303" s="89">
        <f t="shared" si="57"/>
        <v>-167612</v>
      </c>
      <c r="J303" s="62">
        <f t="shared" si="56"/>
        <v>-335224</v>
      </c>
    </row>
    <row r="304" spans="1:10" s="70" customFormat="1" ht="12.75">
      <c r="A304" s="76">
        <v>423388</v>
      </c>
      <c r="B304" s="77" t="s">
        <v>119</v>
      </c>
      <c r="C304" s="78">
        <v>-26029.963727287017</v>
      </c>
      <c r="E304" s="79"/>
      <c r="F304" s="66"/>
      <c r="G304" s="66"/>
      <c r="H304" s="66"/>
      <c r="I304" s="89">
        <f t="shared" si="57"/>
        <v>-26029.963727287017</v>
      </c>
      <c r="J304" s="62">
        <f t="shared" si="56"/>
        <v>-52059.92745457403</v>
      </c>
    </row>
    <row r="305" spans="1:10" s="70" customFormat="1" ht="12.75">
      <c r="A305" s="76">
        <v>423389</v>
      </c>
      <c r="B305" s="77" t="s">
        <v>226</v>
      </c>
      <c r="C305" s="78">
        <v>-11999.722589534227</v>
      </c>
      <c r="E305" s="79"/>
      <c r="F305" s="66"/>
      <c r="G305" s="66"/>
      <c r="H305" s="66"/>
      <c r="I305" s="89">
        <f t="shared" si="57"/>
        <v>-11999.722589534227</v>
      </c>
      <c r="J305" s="62">
        <f t="shared" si="56"/>
        <v>-23999.445179068454</v>
      </c>
    </row>
    <row r="306" spans="1:10" s="70" customFormat="1" ht="12.75">
      <c r="A306" s="76">
        <v>423397</v>
      </c>
      <c r="B306" s="77" t="s">
        <v>227</v>
      </c>
      <c r="C306" s="78">
        <v>-800000</v>
      </c>
      <c r="E306" s="79"/>
      <c r="F306" s="66"/>
      <c r="G306" s="66"/>
      <c r="H306" s="66"/>
      <c r="I306" s="89">
        <f t="shared" si="57"/>
        <v>-800000</v>
      </c>
      <c r="J306" s="62">
        <f t="shared" si="56"/>
        <v>-1600000</v>
      </c>
    </row>
    <row r="307" spans="1:10" s="70" customFormat="1" ht="12.75">
      <c r="A307" s="76">
        <v>423401</v>
      </c>
      <c r="B307" s="77" t="s">
        <v>228</v>
      </c>
      <c r="C307" s="78">
        <v>-1282.63</v>
      </c>
      <c r="E307" s="79"/>
      <c r="F307" s="66"/>
      <c r="G307" s="66"/>
      <c r="H307" s="66"/>
      <c r="I307" s="89">
        <f t="shared" si="57"/>
        <v>-1282.63</v>
      </c>
      <c r="J307" s="62">
        <f t="shared" si="56"/>
        <v>-2565.26</v>
      </c>
    </row>
    <row r="308" spans="1:10" s="70" customFormat="1" ht="12.75">
      <c r="A308" s="76">
        <v>423403</v>
      </c>
      <c r="B308" s="77" t="s">
        <v>229</v>
      </c>
      <c r="C308" s="78">
        <v>-300000</v>
      </c>
      <c r="E308" s="79"/>
      <c r="F308" s="66"/>
      <c r="G308" s="66"/>
      <c r="H308" s="66"/>
      <c r="I308" s="89">
        <f t="shared" si="57"/>
        <v>-300000</v>
      </c>
      <c r="J308" s="62">
        <f t="shared" si="56"/>
        <v>-600000</v>
      </c>
    </row>
    <row r="309" spans="1:10" s="70" customFormat="1" ht="12.75">
      <c r="A309" s="76">
        <v>423410</v>
      </c>
      <c r="B309" s="77" t="s">
        <v>230</v>
      </c>
      <c r="C309" s="78">
        <v>-236994.521143301</v>
      </c>
      <c r="E309" s="79"/>
      <c r="F309" s="66"/>
      <c r="G309" s="66"/>
      <c r="H309" s="66"/>
      <c r="I309" s="89">
        <f t="shared" si="57"/>
        <v>-236994.521143301</v>
      </c>
      <c r="J309" s="62">
        <f t="shared" si="56"/>
        <v>-473989.042286602</v>
      </c>
    </row>
    <row r="310" spans="1:10" s="70" customFormat="1" ht="12.75">
      <c r="A310" s="76">
        <v>423411</v>
      </c>
      <c r="B310" s="77" t="s">
        <v>231</v>
      </c>
      <c r="C310" s="78">
        <v>-182071.3721662984</v>
      </c>
      <c r="E310" s="79"/>
      <c r="F310" s="66"/>
      <c r="G310" s="66"/>
      <c r="H310" s="66"/>
      <c r="I310" s="89">
        <f t="shared" si="57"/>
        <v>-182071.3721662984</v>
      </c>
      <c r="J310" s="62">
        <f t="shared" si="56"/>
        <v>-364142.7443325968</v>
      </c>
    </row>
    <row r="311" spans="1:10" s="70" customFormat="1" ht="12.75">
      <c r="A311" s="76">
        <v>423413</v>
      </c>
      <c r="B311" s="77" t="s">
        <v>232</v>
      </c>
      <c r="C311" s="78">
        <v>158270.16083093686</v>
      </c>
      <c r="E311" s="79"/>
      <c r="F311" s="66"/>
      <c r="G311" s="66"/>
      <c r="H311" s="66"/>
      <c r="I311" s="89">
        <f t="shared" si="57"/>
        <v>158270.16083093686</v>
      </c>
      <c r="J311" s="62">
        <f t="shared" si="56"/>
        <v>316540.3216618737</v>
      </c>
    </row>
    <row r="312" spans="1:10" s="70" customFormat="1" ht="12.75">
      <c r="A312" s="76">
        <v>423419</v>
      </c>
      <c r="B312" s="77" t="s">
        <v>233</v>
      </c>
      <c r="C312" s="78">
        <v>315</v>
      </c>
      <c r="E312" s="79"/>
      <c r="F312" s="66"/>
      <c r="G312" s="66"/>
      <c r="H312" s="66"/>
      <c r="I312" s="89">
        <f t="shared" si="57"/>
        <v>315</v>
      </c>
      <c r="J312" s="62">
        <f t="shared" si="56"/>
        <v>630</v>
      </c>
    </row>
    <row r="313" spans="1:10" s="70" customFormat="1" ht="12.75">
      <c r="A313" s="76">
        <v>423425</v>
      </c>
      <c r="B313" s="77" t="s">
        <v>234</v>
      </c>
      <c r="C313" s="78">
        <v>457465.8304359969</v>
      </c>
      <c r="E313" s="79"/>
      <c r="F313" s="66"/>
      <c r="G313" s="66"/>
      <c r="H313" s="66"/>
      <c r="I313" s="89">
        <f t="shared" si="57"/>
        <v>457465.8304359969</v>
      </c>
      <c r="J313" s="62">
        <f t="shared" si="56"/>
        <v>914931.6608719938</v>
      </c>
    </row>
    <row r="314" spans="1:10" s="70" customFormat="1" ht="12.75">
      <c r="A314" s="76">
        <v>423432</v>
      </c>
      <c r="B314" s="77" t="s">
        <v>235</v>
      </c>
      <c r="C314" s="78">
        <v>-426146.1795656677</v>
      </c>
      <c r="E314" s="79"/>
      <c r="F314" s="66"/>
      <c r="G314" s="66"/>
      <c r="H314" s="66"/>
      <c r="I314" s="89">
        <f t="shared" si="57"/>
        <v>-426146.1795656677</v>
      </c>
      <c r="J314" s="62">
        <f t="shared" si="56"/>
        <v>-852292.3591313354</v>
      </c>
    </row>
    <row r="315" spans="1:10" s="70" customFormat="1" ht="12.75">
      <c r="A315" s="76">
        <v>423433</v>
      </c>
      <c r="B315" s="77" t="s">
        <v>236</v>
      </c>
      <c r="C315" s="78">
        <v>-18905.64617266025</v>
      </c>
      <c r="E315" s="79"/>
      <c r="F315" s="66"/>
      <c r="G315" s="66"/>
      <c r="H315" s="66"/>
      <c r="I315" s="89">
        <f t="shared" si="57"/>
        <v>-18905.64617266025</v>
      </c>
      <c r="J315" s="62">
        <f t="shared" si="56"/>
        <v>-37811.2923453205</v>
      </c>
    </row>
    <row r="316" spans="1:10" s="70" customFormat="1" ht="12.75">
      <c r="A316" s="76">
        <v>423438</v>
      </c>
      <c r="B316" s="77" t="s">
        <v>237</v>
      </c>
      <c r="C316" s="78">
        <v>-886.8225895342308</v>
      </c>
      <c r="E316" s="79"/>
      <c r="F316" s="66"/>
      <c r="G316" s="66"/>
      <c r="H316" s="66"/>
      <c r="I316" s="89">
        <f t="shared" si="57"/>
        <v>-886.8225895342308</v>
      </c>
      <c r="J316" s="62">
        <f t="shared" si="56"/>
        <v>-1773.6451790684616</v>
      </c>
    </row>
    <row r="317" spans="1:10" s="70" customFormat="1" ht="12.75">
      <c r="A317" s="76">
        <v>423447</v>
      </c>
      <c r="B317" s="77" t="s">
        <v>238</v>
      </c>
      <c r="C317" s="78">
        <v>-938.7681772283004</v>
      </c>
      <c r="E317" s="79"/>
      <c r="F317" s="66"/>
      <c r="G317" s="66"/>
      <c r="H317" s="66"/>
      <c r="I317" s="89">
        <f t="shared" si="57"/>
        <v>-938.7681772283004</v>
      </c>
      <c r="J317" s="62">
        <f t="shared" si="56"/>
        <v>-1877.5363544566007</v>
      </c>
    </row>
    <row r="318" spans="1:10" s="70" customFormat="1" ht="12.75">
      <c r="A318" s="76">
        <v>423449</v>
      </c>
      <c r="B318" s="77" t="s">
        <v>239</v>
      </c>
      <c r="C318" s="78">
        <v>300.56</v>
      </c>
      <c r="E318" s="79"/>
      <c r="F318" s="66"/>
      <c r="G318" s="66"/>
      <c r="H318" s="66"/>
      <c r="I318" s="89">
        <f t="shared" si="57"/>
        <v>300.56</v>
      </c>
      <c r="J318" s="62">
        <f t="shared" si="56"/>
        <v>601.12</v>
      </c>
    </row>
    <row r="319" spans="1:10" s="70" customFormat="1" ht="12.75">
      <c r="A319" s="76">
        <v>423451</v>
      </c>
      <c r="B319" s="77" t="s">
        <v>240</v>
      </c>
      <c r="C319" s="78">
        <v>216.51</v>
      </c>
      <c r="E319" s="79"/>
      <c r="F319" s="66"/>
      <c r="G319" s="66"/>
      <c r="H319" s="66"/>
      <c r="I319" s="89">
        <f t="shared" si="57"/>
        <v>216.51</v>
      </c>
      <c r="J319" s="62">
        <f t="shared" si="56"/>
        <v>433.02</v>
      </c>
    </row>
    <row r="320" spans="1:10" s="70" customFormat="1" ht="12.75">
      <c r="A320" s="76">
        <v>423454</v>
      </c>
      <c r="B320" s="77" t="s">
        <v>241</v>
      </c>
      <c r="C320" s="78">
        <v>-94391.05</v>
      </c>
      <c r="E320" s="79"/>
      <c r="F320" s="66"/>
      <c r="G320" s="66"/>
      <c r="H320" s="66"/>
      <c r="I320" s="89">
        <f t="shared" si="57"/>
        <v>-94391.05</v>
      </c>
      <c r="J320" s="62">
        <f t="shared" si="56"/>
        <v>-188782.1</v>
      </c>
    </row>
    <row r="321" spans="1:10" s="70" customFormat="1" ht="12.75">
      <c r="A321" s="76">
        <v>423457</v>
      </c>
      <c r="B321" s="77" t="s">
        <v>146</v>
      </c>
      <c r="C321" s="78">
        <v>276010.1860886975</v>
      </c>
      <c r="E321" s="79"/>
      <c r="F321" s="66"/>
      <c r="G321" s="66"/>
      <c r="H321" s="66"/>
      <c r="I321" s="89">
        <f t="shared" si="57"/>
        <v>276010.1860886975</v>
      </c>
      <c r="J321" s="62">
        <f t="shared" si="56"/>
        <v>552020.372177395</v>
      </c>
    </row>
    <row r="322" spans="1:10" s="70" customFormat="1" ht="12.75">
      <c r="A322" s="76">
        <v>423460</v>
      </c>
      <c r="B322" s="77" t="s">
        <v>152</v>
      </c>
      <c r="C322" s="78">
        <v>392249.45357739273</v>
      </c>
      <c r="E322" s="79"/>
      <c r="F322" s="66"/>
      <c r="G322" s="66"/>
      <c r="H322" s="66"/>
      <c r="I322" s="89">
        <f t="shared" si="57"/>
        <v>392249.45357739273</v>
      </c>
      <c r="J322" s="62">
        <f t="shared" si="56"/>
        <v>784498.9071547855</v>
      </c>
    </row>
    <row r="323" spans="1:10" s="70" customFormat="1" ht="12.75">
      <c r="A323" s="76">
        <v>423461</v>
      </c>
      <c r="B323" s="77" t="s">
        <v>123</v>
      </c>
      <c r="C323" s="78">
        <v>-47366.82565935847</v>
      </c>
      <c r="E323" s="79"/>
      <c r="F323" s="66"/>
      <c r="G323" s="66"/>
      <c r="H323" s="66"/>
      <c r="I323" s="89">
        <f t="shared" si="57"/>
        <v>-47366.82565935847</v>
      </c>
      <c r="J323" s="62">
        <f t="shared" si="56"/>
        <v>-94733.65131871693</v>
      </c>
    </row>
    <row r="324" spans="1:10" s="70" customFormat="1" ht="12.75">
      <c r="A324" s="76">
        <v>423467</v>
      </c>
      <c r="B324" s="77" t="s">
        <v>242</v>
      </c>
      <c r="C324" s="78">
        <v>-205818.77033427963</v>
      </c>
      <c r="E324" s="79"/>
      <c r="F324" s="66"/>
      <c r="G324" s="66"/>
      <c r="H324" s="66"/>
      <c r="I324" s="89">
        <f t="shared" si="57"/>
        <v>-205818.77033427963</v>
      </c>
      <c r="J324" s="62">
        <f t="shared" si="56"/>
        <v>-411637.54066855926</v>
      </c>
    </row>
    <row r="325" spans="1:10" s="70" customFormat="1" ht="12.75">
      <c r="A325" s="76">
        <v>423468</v>
      </c>
      <c r="B325" s="77" t="s">
        <v>305</v>
      </c>
      <c r="C325" s="78">
        <v>-572917</v>
      </c>
      <c r="E325" s="79"/>
      <c r="F325" s="66"/>
      <c r="G325" s="66"/>
      <c r="H325" s="66"/>
      <c r="I325" s="89">
        <f t="shared" si="57"/>
        <v>-572917</v>
      </c>
      <c r="J325" s="62">
        <f t="shared" si="56"/>
        <v>-1145834</v>
      </c>
    </row>
    <row r="326" spans="1:10" s="70" customFormat="1" ht="12.75">
      <c r="A326" s="76">
        <v>423470</v>
      </c>
      <c r="B326" s="77" t="s">
        <v>243</v>
      </c>
      <c r="C326" s="78">
        <v>-320376</v>
      </c>
      <c r="E326" s="79"/>
      <c r="F326" s="66"/>
      <c r="G326" s="66"/>
      <c r="H326" s="66"/>
      <c r="I326" s="89">
        <f t="shared" si="57"/>
        <v>-320376</v>
      </c>
      <c r="J326" s="62">
        <f t="shared" si="56"/>
        <v>-640752</v>
      </c>
    </row>
    <row r="327" spans="1:10" s="70" customFormat="1" ht="12.75">
      <c r="A327" s="76">
        <v>423471</v>
      </c>
      <c r="B327" s="77" t="s">
        <v>244</v>
      </c>
      <c r="C327" s="78">
        <v>-59574.85064738356</v>
      </c>
      <c r="E327" s="79"/>
      <c r="F327" s="66"/>
      <c r="G327" s="66"/>
      <c r="H327" s="66"/>
      <c r="I327" s="89">
        <f t="shared" si="57"/>
        <v>-59574.85064738356</v>
      </c>
      <c r="J327" s="62">
        <f t="shared" si="56"/>
        <v>-119149.70129476712</v>
      </c>
    </row>
    <row r="328" spans="1:10" s="70" customFormat="1" ht="12.75">
      <c r="A328" s="76">
        <v>423472</v>
      </c>
      <c r="B328" s="77" t="s">
        <v>245</v>
      </c>
      <c r="C328" s="78">
        <v>-183169.68277780348</v>
      </c>
      <c r="E328" s="79"/>
      <c r="F328" s="66"/>
      <c r="G328" s="66"/>
      <c r="H328" s="66"/>
      <c r="I328" s="89">
        <f t="shared" si="57"/>
        <v>-183169.68277780348</v>
      </c>
      <c r="J328" s="62">
        <f aca="true" t="shared" si="58" ref="J328:J359">SUM(C328:I328)</f>
        <v>-366339.36555560696</v>
      </c>
    </row>
    <row r="329" spans="1:10" s="70" customFormat="1" ht="12.75">
      <c r="A329" s="76">
        <v>423473</v>
      </c>
      <c r="B329" s="77" t="s">
        <v>246</v>
      </c>
      <c r="C329" s="78">
        <v>-259703.6187364878</v>
      </c>
      <c r="E329" s="79"/>
      <c r="F329" s="66"/>
      <c r="G329" s="66"/>
      <c r="H329" s="66"/>
      <c r="I329" s="89">
        <f t="shared" si="57"/>
        <v>-259703.6187364878</v>
      </c>
      <c r="J329" s="62">
        <f t="shared" si="58"/>
        <v>-519407.2374729756</v>
      </c>
    </row>
    <row r="330" spans="1:10" s="70" customFormat="1" ht="12.75">
      <c r="A330" s="76">
        <v>423475</v>
      </c>
      <c r="B330" s="77" t="s">
        <v>247</v>
      </c>
      <c r="C330" s="78">
        <v>-114056</v>
      </c>
      <c r="E330" s="79"/>
      <c r="F330" s="66"/>
      <c r="G330" s="66"/>
      <c r="H330" s="66"/>
      <c r="I330" s="89">
        <f t="shared" si="57"/>
        <v>-114056</v>
      </c>
      <c r="J330" s="62">
        <f t="shared" si="58"/>
        <v>-228112</v>
      </c>
    </row>
    <row r="331" spans="1:10" s="70" customFormat="1" ht="12.75">
      <c r="A331" s="76">
        <v>423476</v>
      </c>
      <c r="B331" s="77" t="s">
        <v>248</v>
      </c>
      <c r="C331" s="78">
        <v>-95</v>
      </c>
      <c r="E331" s="79"/>
      <c r="F331" s="66"/>
      <c r="G331" s="66"/>
      <c r="H331" s="66"/>
      <c r="I331" s="89">
        <f t="shared" si="57"/>
        <v>-95</v>
      </c>
      <c r="J331" s="62">
        <f t="shared" si="58"/>
        <v>-190</v>
      </c>
    </row>
    <row r="332" spans="1:10" s="70" customFormat="1" ht="12.75">
      <c r="A332" s="76">
        <v>423478</v>
      </c>
      <c r="B332" s="77" t="s">
        <v>249</v>
      </c>
      <c r="C332" s="78">
        <v>512256.58</v>
      </c>
      <c r="E332" s="79"/>
      <c r="F332" s="66"/>
      <c r="G332" s="66"/>
      <c r="H332" s="66"/>
      <c r="I332" s="89">
        <f t="shared" si="57"/>
        <v>512256.58</v>
      </c>
      <c r="J332" s="62">
        <f t="shared" si="58"/>
        <v>1024513.16</v>
      </c>
    </row>
    <row r="333" spans="1:10" s="70" customFormat="1" ht="12.75">
      <c r="A333" s="76">
        <v>423479</v>
      </c>
      <c r="B333" s="77" t="s">
        <v>250</v>
      </c>
      <c r="C333" s="78">
        <v>-1200000</v>
      </c>
      <c r="E333" s="79"/>
      <c r="F333" s="66"/>
      <c r="G333" s="66"/>
      <c r="H333" s="66"/>
      <c r="I333" s="89">
        <f t="shared" si="57"/>
        <v>-1200000</v>
      </c>
      <c r="J333" s="62">
        <f t="shared" si="58"/>
        <v>-2400000</v>
      </c>
    </row>
    <row r="334" spans="1:10" s="70" customFormat="1" ht="12.75">
      <c r="A334" s="76">
        <v>423481</v>
      </c>
      <c r="B334" s="77" t="s">
        <v>251</v>
      </c>
      <c r="C334" s="78">
        <v>-99998.84412305929</v>
      </c>
      <c r="E334" s="79"/>
      <c r="F334" s="66"/>
      <c r="G334" s="66"/>
      <c r="H334" s="66"/>
      <c r="I334" s="89">
        <f t="shared" si="57"/>
        <v>-99998.84412305929</v>
      </c>
      <c r="J334" s="62">
        <f t="shared" si="58"/>
        <v>-199997.68824611857</v>
      </c>
    </row>
    <row r="335" spans="1:10" s="70" customFormat="1" ht="12.75">
      <c r="A335" s="76">
        <v>423482</v>
      </c>
      <c r="B335" s="77" t="s">
        <v>252</v>
      </c>
      <c r="C335" s="78">
        <v>-249998.8441230593</v>
      </c>
      <c r="E335" s="79"/>
      <c r="F335" s="66"/>
      <c r="G335" s="66"/>
      <c r="H335" s="66"/>
      <c r="I335" s="89">
        <f t="shared" si="57"/>
        <v>-249998.8441230593</v>
      </c>
      <c r="J335" s="62">
        <f t="shared" si="58"/>
        <v>-499997.6882461186</v>
      </c>
    </row>
    <row r="336" spans="1:10" s="70" customFormat="1" ht="12.75">
      <c r="A336" s="76">
        <v>423485</v>
      </c>
      <c r="B336" s="77" t="s">
        <v>93</v>
      </c>
      <c r="C336" s="78">
        <v>-30000</v>
      </c>
      <c r="E336" s="79"/>
      <c r="F336" s="66"/>
      <c r="G336" s="66"/>
      <c r="H336" s="66"/>
      <c r="I336" s="89">
        <f t="shared" si="57"/>
        <v>-30000</v>
      </c>
      <c r="J336" s="62">
        <f t="shared" si="58"/>
        <v>-60000</v>
      </c>
    </row>
    <row r="337" spans="1:10" s="70" customFormat="1" ht="12.75">
      <c r="A337" s="76">
        <v>423486</v>
      </c>
      <c r="B337" s="77" t="s">
        <v>253</v>
      </c>
      <c r="C337" s="78">
        <v>-946.9500000000007</v>
      </c>
      <c r="E337" s="79"/>
      <c r="F337" s="66"/>
      <c r="G337" s="66"/>
      <c r="H337" s="66"/>
      <c r="I337" s="89">
        <f t="shared" si="57"/>
        <v>-946.9500000000007</v>
      </c>
      <c r="J337" s="62">
        <f t="shared" si="58"/>
        <v>-1893.9000000000015</v>
      </c>
    </row>
    <row r="338" spans="1:10" s="70" customFormat="1" ht="12.75">
      <c r="A338" s="76">
        <v>423491</v>
      </c>
      <c r="B338" s="77" t="s">
        <v>254</v>
      </c>
      <c r="C338" s="78">
        <v>-791.44</v>
      </c>
      <c r="E338" s="79"/>
      <c r="F338" s="66"/>
      <c r="G338" s="66"/>
      <c r="H338" s="66"/>
      <c r="I338" s="89">
        <f t="shared" si="57"/>
        <v>-791.44</v>
      </c>
      <c r="J338" s="62">
        <f t="shared" si="58"/>
        <v>-1582.88</v>
      </c>
    </row>
    <row r="339" spans="1:10" s="70" customFormat="1" ht="12.75">
      <c r="A339" s="76">
        <v>423493</v>
      </c>
      <c r="B339" s="77" t="s">
        <v>50</v>
      </c>
      <c r="C339" s="78">
        <v>93177.27197423781</v>
      </c>
      <c r="E339" s="79"/>
      <c r="F339" s="66"/>
      <c r="G339" s="66"/>
      <c r="H339" s="66"/>
      <c r="I339" s="89">
        <f t="shared" si="57"/>
        <v>93177.27197423781</v>
      </c>
      <c r="J339" s="62">
        <f t="shared" si="58"/>
        <v>186354.54394847562</v>
      </c>
    </row>
    <row r="340" spans="1:10" s="70" customFormat="1" ht="12.75">
      <c r="A340" s="76">
        <v>423494</v>
      </c>
      <c r="B340" s="77" t="s">
        <v>326</v>
      </c>
      <c r="C340" s="78">
        <v>130057.38004216645</v>
      </c>
      <c r="E340" s="79"/>
      <c r="F340" s="66"/>
      <c r="G340" s="66"/>
      <c r="H340" s="66"/>
      <c r="I340" s="89">
        <f t="shared" si="57"/>
        <v>130057.38004216645</v>
      </c>
      <c r="J340" s="62">
        <f t="shared" si="58"/>
        <v>260114.7600843329</v>
      </c>
    </row>
    <row r="341" spans="1:10" s="70" customFormat="1" ht="12.75">
      <c r="A341" s="76">
        <v>423495</v>
      </c>
      <c r="B341" s="77" t="s">
        <v>255</v>
      </c>
      <c r="C341" s="78">
        <v>-153000</v>
      </c>
      <c r="E341" s="79"/>
      <c r="F341" s="66"/>
      <c r="G341" s="66"/>
      <c r="H341" s="66"/>
      <c r="I341" s="89">
        <f t="shared" si="57"/>
        <v>-153000</v>
      </c>
      <c r="J341" s="62">
        <f t="shared" si="58"/>
        <v>-306000</v>
      </c>
    </row>
    <row r="342" spans="1:10" s="70" customFormat="1" ht="12.75">
      <c r="A342" s="76">
        <v>423496</v>
      </c>
      <c r="B342" s="77" t="s">
        <v>256</v>
      </c>
      <c r="C342" s="78">
        <v>-149910.01236917786</v>
      </c>
      <c r="E342" s="79"/>
      <c r="F342" s="66"/>
      <c r="G342" s="66"/>
      <c r="H342" s="66"/>
      <c r="I342" s="89">
        <f t="shared" si="57"/>
        <v>-149910.01236917786</v>
      </c>
      <c r="J342" s="62">
        <f t="shared" si="58"/>
        <v>-299820.0247383557</v>
      </c>
    </row>
    <row r="343" spans="1:10" s="70" customFormat="1" ht="12.75">
      <c r="A343" s="76">
        <v>423500</v>
      </c>
      <c r="B343" s="77" t="s">
        <v>257</v>
      </c>
      <c r="C343" s="78">
        <v>-70000</v>
      </c>
      <c r="E343" s="79"/>
      <c r="F343" s="66"/>
      <c r="G343" s="66"/>
      <c r="H343" s="66"/>
      <c r="I343" s="89">
        <f t="shared" si="57"/>
        <v>-70000</v>
      </c>
      <c r="J343" s="62">
        <f t="shared" si="58"/>
        <v>-140000</v>
      </c>
    </row>
    <row r="344" spans="1:10" s="70" customFormat="1" ht="12.75">
      <c r="A344" s="76">
        <v>423501</v>
      </c>
      <c r="B344" s="77" t="s">
        <v>258</v>
      </c>
      <c r="C344" s="78">
        <v>-149285.4141230593</v>
      </c>
      <c r="E344" s="79"/>
      <c r="F344" s="66"/>
      <c r="G344" s="66"/>
      <c r="H344" s="66"/>
      <c r="I344" s="89">
        <f t="shared" si="57"/>
        <v>-149285.4141230593</v>
      </c>
      <c r="J344" s="62">
        <f t="shared" si="58"/>
        <v>-298570.8282461186</v>
      </c>
    </row>
    <row r="345" spans="1:10" s="70" customFormat="1" ht="12.75">
      <c r="A345" s="76">
        <v>423502</v>
      </c>
      <c r="B345" s="77" t="s">
        <v>259</v>
      </c>
      <c r="C345" s="78">
        <v>-87715.14100552048</v>
      </c>
      <c r="E345" s="79"/>
      <c r="F345" s="66"/>
      <c r="G345" s="66"/>
      <c r="H345" s="66"/>
      <c r="I345" s="89">
        <f t="shared" si="57"/>
        <v>-87715.14100552048</v>
      </c>
      <c r="J345" s="62">
        <f t="shared" si="58"/>
        <v>-175430.28201104095</v>
      </c>
    </row>
    <row r="346" spans="1:10" s="70" customFormat="1" ht="12.75">
      <c r="A346" s="76">
        <v>423508</v>
      </c>
      <c r="B346" s="77" t="s">
        <v>260</v>
      </c>
      <c r="C346" s="78">
        <v>144.03</v>
      </c>
      <c r="E346" s="79"/>
      <c r="F346" s="66"/>
      <c r="G346" s="66"/>
      <c r="H346" s="66"/>
      <c r="I346" s="89">
        <f t="shared" si="57"/>
        <v>144.03</v>
      </c>
      <c r="J346" s="62">
        <f t="shared" si="58"/>
        <v>288.06</v>
      </c>
    </row>
    <row r="347" spans="1:10" s="70" customFormat="1" ht="12.75">
      <c r="A347" s="76">
        <v>423511</v>
      </c>
      <c r="B347" s="77" t="s">
        <v>261</v>
      </c>
      <c r="C347" s="78">
        <v>-71505.73</v>
      </c>
      <c r="E347" s="79"/>
      <c r="F347" s="66"/>
      <c r="G347" s="66"/>
      <c r="H347" s="66"/>
      <c r="I347" s="89">
        <f t="shared" si="57"/>
        <v>-71505.73</v>
      </c>
      <c r="J347" s="62">
        <f t="shared" si="58"/>
        <v>-143011.46</v>
      </c>
    </row>
    <row r="348" spans="1:10" s="70" customFormat="1" ht="12.75">
      <c r="A348" s="76">
        <v>423517</v>
      </c>
      <c r="B348" s="77" t="s">
        <v>262</v>
      </c>
      <c r="C348" s="78">
        <v>-190000</v>
      </c>
      <c r="E348" s="79"/>
      <c r="F348" s="66"/>
      <c r="G348" s="66"/>
      <c r="H348" s="66"/>
      <c r="I348" s="89">
        <f t="shared" si="57"/>
        <v>-190000</v>
      </c>
      <c r="J348" s="62">
        <f t="shared" si="58"/>
        <v>-380000</v>
      </c>
    </row>
    <row r="349" spans="1:10" s="70" customFormat="1" ht="12.75">
      <c r="A349" s="76">
        <v>423520</v>
      </c>
      <c r="B349" s="77" t="s">
        <v>263</v>
      </c>
      <c r="C349" s="78">
        <v>-1596837</v>
      </c>
      <c r="E349" s="79"/>
      <c r="F349" s="66"/>
      <c r="G349" s="66"/>
      <c r="H349" s="66"/>
      <c r="I349" s="89">
        <f t="shared" si="57"/>
        <v>-1596837</v>
      </c>
      <c r="J349" s="62">
        <f t="shared" si="58"/>
        <v>-3193674</v>
      </c>
    </row>
    <row r="350" spans="1:10" s="70" customFormat="1" ht="12.75">
      <c r="A350" s="76">
        <v>423522</v>
      </c>
      <c r="B350" s="77" t="s">
        <v>264</v>
      </c>
      <c r="C350" s="78">
        <v>455309.0034063235</v>
      </c>
      <c r="E350" s="79"/>
      <c r="F350" s="66"/>
      <c r="G350" s="66"/>
      <c r="H350" s="66"/>
      <c r="I350" s="89">
        <f t="shared" si="57"/>
        <v>455309.0034063235</v>
      </c>
      <c r="J350" s="62">
        <f t="shared" si="58"/>
        <v>910618.006812647</v>
      </c>
    </row>
    <row r="351" spans="1:10" s="70" customFormat="1" ht="12.75">
      <c r="A351" s="76">
        <v>423525</v>
      </c>
      <c r="B351" s="77" t="s">
        <v>265</v>
      </c>
      <c r="C351" s="78">
        <v>-1454283.531294767</v>
      </c>
      <c r="E351" s="79"/>
      <c r="F351" s="66"/>
      <c r="G351" s="66"/>
      <c r="H351" s="66"/>
      <c r="I351" s="89">
        <f t="shared" si="57"/>
        <v>-1454283.531294767</v>
      </c>
      <c r="J351" s="62">
        <f t="shared" si="58"/>
        <v>-2908567.062589534</v>
      </c>
    </row>
    <row r="352" spans="1:10" s="70" customFormat="1" ht="12.75">
      <c r="A352" s="76">
        <v>423526</v>
      </c>
      <c r="B352" s="77" t="s">
        <v>266</v>
      </c>
      <c r="C352" s="78">
        <v>-704829</v>
      </c>
      <c r="E352" s="79"/>
      <c r="F352" s="66"/>
      <c r="G352" s="66"/>
      <c r="H352" s="66"/>
      <c r="I352" s="89">
        <f t="shared" si="57"/>
        <v>-704829</v>
      </c>
      <c r="J352" s="62">
        <f t="shared" si="58"/>
        <v>-1409658</v>
      </c>
    </row>
    <row r="353" spans="1:10" s="70" customFormat="1" ht="12.75">
      <c r="A353" s="76">
        <v>423529</v>
      </c>
      <c r="B353" s="77" t="s">
        <v>267</v>
      </c>
      <c r="C353" s="78">
        <v>-100660.97688246118</v>
      </c>
      <c r="E353" s="79"/>
      <c r="F353" s="66"/>
      <c r="G353" s="66"/>
      <c r="H353" s="66"/>
      <c r="I353" s="89">
        <f t="shared" si="57"/>
        <v>-100660.97688246118</v>
      </c>
      <c r="J353" s="62">
        <f t="shared" si="58"/>
        <v>-201321.95376492236</v>
      </c>
    </row>
    <row r="354" spans="1:10" s="70" customFormat="1" ht="12.75">
      <c r="A354" s="76">
        <v>423535</v>
      </c>
      <c r="B354" s="77" t="s">
        <v>268</v>
      </c>
      <c r="C354" s="78">
        <v>-1497077.08</v>
      </c>
      <c r="E354" s="79"/>
      <c r="F354" s="66"/>
      <c r="G354" s="66"/>
      <c r="H354" s="66"/>
      <c r="I354" s="89">
        <f t="shared" si="57"/>
        <v>-1497077.08</v>
      </c>
      <c r="J354" s="62">
        <f t="shared" si="58"/>
        <v>-2994154.16</v>
      </c>
    </row>
    <row r="355" spans="1:10" s="70" customFormat="1" ht="12.75">
      <c r="A355" s="76">
        <v>423536</v>
      </c>
      <c r="B355" s="77" t="s">
        <v>269</v>
      </c>
      <c r="C355" s="78">
        <v>-1996102.77</v>
      </c>
      <c r="E355" s="79"/>
      <c r="F355" s="66"/>
      <c r="G355" s="66"/>
      <c r="H355" s="66"/>
      <c r="I355" s="89">
        <f t="shared" si="57"/>
        <v>-1996102.77</v>
      </c>
      <c r="J355" s="62">
        <f t="shared" si="58"/>
        <v>-3992205.54</v>
      </c>
    </row>
    <row r="356" spans="1:10" s="70" customFormat="1" ht="12.75">
      <c r="A356" s="76">
        <v>423543</v>
      </c>
      <c r="B356" s="77" t="s">
        <v>270</v>
      </c>
      <c r="C356" s="78">
        <v>-895.99</v>
      </c>
      <c r="E356" s="79"/>
      <c r="F356" s="66"/>
      <c r="G356" s="66"/>
      <c r="H356" s="66"/>
      <c r="I356" s="89">
        <f t="shared" si="57"/>
        <v>-895.99</v>
      </c>
      <c r="J356" s="62">
        <f t="shared" si="58"/>
        <v>-1791.98</v>
      </c>
    </row>
    <row r="357" spans="1:10" s="70" customFormat="1" ht="12.75">
      <c r="A357" s="76">
        <v>423550</v>
      </c>
      <c r="B357" s="77" t="s">
        <v>53</v>
      </c>
      <c r="C357" s="78">
        <v>6198.34</v>
      </c>
      <c r="E357" s="79"/>
      <c r="F357" s="66"/>
      <c r="G357" s="66"/>
      <c r="H357" s="66"/>
      <c r="I357" s="89">
        <f t="shared" si="57"/>
        <v>6198.34</v>
      </c>
      <c r="J357" s="62">
        <f t="shared" si="58"/>
        <v>12396.68</v>
      </c>
    </row>
    <row r="358" spans="1:10" s="70" customFormat="1" ht="12.75">
      <c r="A358" s="76">
        <v>423551</v>
      </c>
      <c r="B358" s="77" t="s">
        <v>271</v>
      </c>
      <c r="C358" s="78">
        <v>30352</v>
      </c>
      <c r="E358" s="79"/>
      <c r="F358" s="66"/>
      <c r="G358" s="66"/>
      <c r="H358" s="66"/>
      <c r="I358" s="89">
        <f t="shared" si="57"/>
        <v>30352</v>
      </c>
      <c r="J358" s="62">
        <f t="shared" si="58"/>
        <v>60704</v>
      </c>
    </row>
    <row r="359" spans="1:10" s="70" customFormat="1" ht="13.5" thickBot="1">
      <c r="A359" s="76">
        <v>423555</v>
      </c>
      <c r="B359" s="77" t="s">
        <v>62</v>
      </c>
      <c r="C359" s="83">
        <v>1771.27</v>
      </c>
      <c r="D359" s="84"/>
      <c r="E359" s="84"/>
      <c r="F359" s="67"/>
      <c r="G359" s="67"/>
      <c r="H359" s="67"/>
      <c r="I359" s="67">
        <f t="shared" si="57"/>
        <v>1771.27</v>
      </c>
      <c r="J359" s="63">
        <f t="shared" si="58"/>
        <v>3542.54</v>
      </c>
    </row>
    <row r="360" spans="1:10" s="70" customFormat="1" ht="12.75">
      <c r="A360" s="85"/>
      <c r="B360" s="71" t="s">
        <v>272</v>
      </c>
      <c r="C360" s="60">
        <f>SUM(C233:C359)</f>
        <v>-24771954.08554829</v>
      </c>
      <c r="D360" s="86"/>
      <c r="E360" s="86"/>
      <c r="F360" s="66"/>
      <c r="G360" s="66"/>
      <c r="H360" s="66"/>
      <c r="I360" s="90">
        <f>SUM(I233:I359)</f>
        <v>-24771954.08554829</v>
      </c>
      <c r="J360" s="62">
        <f>SUM(C360:I360)</f>
        <v>-49543908.17109658</v>
      </c>
    </row>
    <row r="361" spans="1:10" s="70" customFormat="1" ht="13.5" thickBot="1">
      <c r="A361" s="85"/>
      <c r="B361" s="58"/>
      <c r="C361" s="64"/>
      <c r="D361" s="87"/>
      <c r="E361" s="87"/>
      <c r="F361" s="67"/>
      <c r="G361" s="67"/>
      <c r="H361" s="67"/>
      <c r="I361" s="67"/>
      <c r="J361" s="63"/>
    </row>
    <row r="362" spans="1:10" s="70" customFormat="1" ht="13.5" thickBot="1">
      <c r="A362" s="85"/>
      <c r="B362" s="72" t="s">
        <v>273</v>
      </c>
      <c r="C362" s="64">
        <f>C360+C230</f>
        <v>240078643.91445172</v>
      </c>
      <c r="D362" s="88"/>
      <c r="E362" s="88"/>
      <c r="F362" s="68"/>
      <c r="G362" s="68"/>
      <c r="H362" s="68"/>
      <c r="I362" s="64">
        <f>I360+I230</f>
        <v>1830359832.9144516</v>
      </c>
      <c r="J362" s="69">
        <f>SUM(C362:I362)</f>
        <v>2070438476.8289032</v>
      </c>
    </row>
  </sheetData>
  <printOptions/>
  <pageMargins left="0.18" right="0.16" top="1" bottom="1" header="0.5" footer="0.5"/>
  <pageSetup horizontalDpi="600" verticalDpi="600" orientation="landscape" scale="73" r:id="rId1"/>
  <headerFooter alignWithMargins="0">
    <oddFooter>&amp;R&amp;P</oddFooter>
  </headerFooter>
  <rowBreaks count="9" manualBreakCount="9">
    <brk id="39" max="8" man="1"/>
    <brk id="73" max="8" man="1"/>
    <brk id="108" max="8" man="1"/>
    <brk id="142" max="8" man="1"/>
    <brk id="176" max="8" man="1"/>
    <brk id="210" max="8" man="1"/>
    <brk id="245" max="8" man="1"/>
    <brk id="286" max="8" man="1"/>
    <brk id="3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Manager</cp:lastModifiedBy>
  <cp:lastPrinted>2002-10-15T22:39:16Z</cp:lastPrinted>
  <dcterms:created xsi:type="dcterms:W3CDTF">2002-10-04T14:53:00Z</dcterms:created>
  <dcterms:modified xsi:type="dcterms:W3CDTF">2002-10-15T22:40:37Z</dcterms:modified>
  <cp:category/>
  <cp:version/>
  <cp:contentType/>
  <cp:contentStatus/>
</cp:coreProperties>
</file>