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1"/>
  </bookViews>
  <sheets>
    <sheet name="First Quarter" sheetId="1" r:id="rId1"/>
    <sheet name="Second Quarter" sheetId="2" r:id="rId2"/>
    <sheet name="Sheet2" sheetId="3" r:id="rId3"/>
    <sheet name="Sheet3" sheetId="4" r:id="rId4"/>
  </sheets>
  <definedNames>
    <definedName name="_xlnm.Print_Area" localSheetId="1">'Second Quarter'!$A$1:$N$97</definedName>
  </definedNames>
  <calcPr fullCalcOnLoad="1"/>
</workbook>
</file>

<file path=xl/sharedStrings.xml><?xml version="1.0" encoding="utf-8"?>
<sst xmlns="http://schemas.openxmlformats.org/spreadsheetml/2006/main" count="211" uniqueCount="114">
  <si>
    <t>ACCOUNT</t>
  </si>
  <si>
    <t>DESCRIPTION</t>
  </si>
  <si>
    <t>OFFICE/SUPPLY</t>
  </si>
  <si>
    <t>COPY/SUPPLY</t>
  </si>
  <si>
    <t>PHOTO/SUPPLY</t>
  </si>
  <si>
    <t>EDP/SUPPLY</t>
  </si>
  <si>
    <t>PUBLICATIONS</t>
  </si>
  <si>
    <t>LEGAL SERVICE</t>
  </si>
  <si>
    <t>CONSULTING/SER</t>
  </si>
  <si>
    <t>CONTRACT/SER</t>
  </si>
  <si>
    <t>EDP/MICRO/SER</t>
  </si>
  <si>
    <t>POSTAGE</t>
  </si>
  <si>
    <t>PRIVATE/AUTO</t>
  </si>
  <si>
    <t>RENT-COPY/MAC</t>
  </si>
  <si>
    <t>MEMBERSHIPS</t>
  </si>
  <si>
    <t>PRINTING</t>
  </si>
  <si>
    <t>TRAINING</t>
  </si>
  <si>
    <t>COUNTY PARKING</t>
  </si>
  <si>
    <t>PRINTING/GRAPHIC</t>
  </si>
  <si>
    <t>FURNITURE</t>
  </si>
  <si>
    <t>EDP/EQU/SOFT</t>
  </si>
  <si>
    <t>EDP/HARDWARE</t>
  </si>
  <si>
    <t>REGULAR SALARY</t>
  </si>
  <si>
    <t>AUTO ALLOWANCE</t>
  </si>
  <si>
    <t>MISC OPERATING</t>
  </si>
  <si>
    <t>MINOR EQUPMT</t>
  </si>
  <si>
    <t>TELCOM/ONGOING</t>
  </si>
  <si>
    <t>ADVERTISING</t>
  </si>
  <si>
    <t>REPAIR/EQUPMT</t>
  </si>
  <si>
    <t>RENT/OTHER</t>
  </si>
  <si>
    <t>MISC/SER/CHARGE</t>
  </si>
  <si>
    <t>ITS EXISTING</t>
  </si>
  <si>
    <t>ITS/INFRASTRUCT</t>
  </si>
  <si>
    <t>TOTALS</t>
  </si>
  <si>
    <t>CONST&amp; FACLTY</t>
  </si>
  <si>
    <t>OVERTIME</t>
  </si>
  <si>
    <t>FLEX/BENEFIT/CHARG</t>
  </si>
  <si>
    <t>OASI</t>
  </si>
  <si>
    <t>RETIREMENT</t>
  </si>
  <si>
    <t>INDUSTRIAL INS</t>
  </si>
  <si>
    <t>MISC TRANSPO COSTS</t>
  </si>
  <si>
    <t>REPAIR/MAINT-IT EQUP</t>
  </si>
  <si>
    <t>MOTOR POOL</t>
  </si>
  <si>
    <t>GIS O&amp;M</t>
  </si>
  <si>
    <t>INFO-RESOURCE-MGT</t>
  </si>
  <si>
    <t>TELCOM-OVERHEAD</t>
  </si>
  <si>
    <t>FACILITIES-MGT</t>
  </si>
  <si>
    <t>TRAVEL</t>
  </si>
  <si>
    <t>ARTWORK CONTRACTS</t>
  </si>
  <si>
    <t>OFFICE/ EQUP</t>
  </si>
  <si>
    <t>2005 Budget Allocation</t>
  </si>
  <si>
    <t>Budget</t>
  </si>
  <si>
    <t>KCDOF</t>
  </si>
  <si>
    <t>DOA</t>
  </si>
  <si>
    <t>Revised</t>
  </si>
  <si>
    <t>DUTY ASSIGNMENT</t>
  </si>
  <si>
    <t>EDUCATION PAY</t>
  </si>
  <si>
    <t>RADIO ACCESS</t>
  </si>
  <si>
    <t>RADIO MAINTENANCE</t>
  </si>
  <si>
    <t>RADIO EQUIP RESERVES</t>
  </si>
  <si>
    <t>SALARY &amp; WAGE CONTINGENCY</t>
  </si>
  <si>
    <t>BUDGET RESERVE</t>
  </si>
  <si>
    <t>UNDEREXPNDITURE CONTRA</t>
  </si>
  <si>
    <t>EXPENDITURE CONTRA</t>
  </si>
  <si>
    <t>CONTINGENCY RESERVE</t>
  </si>
  <si>
    <t>TELCOM REPAIR</t>
  </si>
  <si>
    <t>LAUNDRY SERVICE</t>
  </si>
  <si>
    <t>CELL PHONE/PAGER SERVICE</t>
  </si>
  <si>
    <t>YRTD</t>
  </si>
  <si>
    <t>JAN</t>
  </si>
  <si>
    <t>FEB</t>
  </si>
  <si>
    <t>MAR</t>
  </si>
  <si>
    <t>EDP UNDER $1,000</t>
  </si>
  <si>
    <t>FREIGHT &amp; DELIVERY</t>
  </si>
  <si>
    <t>CONSTRUCTION CONTRACTS</t>
  </si>
  <si>
    <t>SAFTEY SUPPLY</t>
  </si>
  <si>
    <t>WASTE DESPOSAL</t>
  </si>
  <si>
    <t>D-CAP FEE (SAVINGS)</t>
  </si>
  <si>
    <t>INVENTORY MINOR EQP</t>
  </si>
  <si>
    <t>TELECOM SUPPLIES</t>
  </si>
  <si>
    <t>TELCOM SERV-ONE TIME CHR</t>
  </si>
  <si>
    <t>FINANCILA MGT SER</t>
  </si>
  <si>
    <t>First Quarter Reconciliation</t>
  </si>
  <si>
    <t>DEPARTMENT OF ASSSESSMENTS-0670</t>
  </si>
  <si>
    <t>%</t>
  </si>
  <si>
    <t>Used</t>
  </si>
  <si>
    <t>Monthly Expenditures</t>
  </si>
  <si>
    <t>SALARY BUDGET SAVINGS</t>
  </si>
  <si>
    <t>LOAN IN LABOR(MANUAL)</t>
  </si>
  <si>
    <t>ARMS</t>
  </si>
  <si>
    <t>FINANCIAL MGT SER REBATE</t>
  </si>
  <si>
    <t>Revisions</t>
  </si>
  <si>
    <t>APRIL</t>
  </si>
  <si>
    <t>Salary &amp; Wage Contingency adjusted April 2005:</t>
  </si>
  <si>
    <t>Retro pay-Teamster Local 763 CBA</t>
  </si>
  <si>
    <t>Reconciled through:</t>
  </si>
  <si>
    <t>MAY</t>
  </si>
  <si>
    <t>JUNE</t>
  </si>
  <si>
    <t>June-30-05</t>
  </si>
  <si>
    <t>Salary &amp; Wage contingency adjusted June 2005:</t>
  </si>
  <si>
    <t>IS Class Comp salary adjustment</t>
  </si>
  <si>
    <t>Salary &amp; Wage Contingency adjusted July 2005:</t>
  </si>
  <si>
    <t>Retro pay-Teamsters Local 763 CBA</t>
  </si>
  <si>
    <t>Funded twice by error-money to be removed in</t>
  </si>
  <si>
    <t>fourth quarter budget adjustment.</t>
  </si>
  <si>
    <t>Budget reserve adjusted; reduction in employee benefit rates.</t>
  </si>
  <si>
    <t>n/a</t>
  </si>
  <si>
    <t>Revised 9-21-05</t>
  </si>
  <si>
    <t>KCDOF ARMS 2005 Revised</t>
  </si>
  <si>
    <t>KCDOF Arms 2005 Budget</t>
  </si>
  <si>
    <t>DOA  2005 Est.</t>
  </si>
  <si>
    <t>1ST Qtr Totals</t>
  </si>
  <si>
    <t>% Used of Revised Budget</t>
  </si>
  <si>
    <t>% Used of DOA estimate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</si>
</sst>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0.000"/>
    <numFmt numFmtId="170" formatCode="0.0000"/>
    <numFmt numFmtId="171" formatCode="#,##0.000_);\(#,##0.000\)"/>
    <numFmt numFmtId="172" formatCode="#,##0.0_);\(#,##0.0\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1" fillId="0" borderId="1" xfId="21" applyFont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10" fontId="1" fillId="0" borderId="0" xfId="21" applyNumberFormat="1" applyFont="1" applyAlignment="1">
      <alignment/>
    </xf>
    <xf numFmtId="164" fontId="0" fillId="0" borderId="0" xfId="21" applyNumberFormat="1" applyAlignment="1">
      <alignment/>
    </xf>
    <xf numFmtId="164" fontId="0" fillId="0" borderId="1" xfId="21" applyNumberForma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15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8" fillId="0" borderId="0" xfId="21" applyNumberFormat="1" applyFont="1" applyAlignment="1">
      <alignment/>
    </xf>
    <xf numFmtId="9" fontId="8" fillId="0" borderId="0" xfId="2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1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66" fontId="8" fillId="0" borderId="1" xfId="15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64" fontId="8" fillId="0" borderId="1" xfId="21" applyNumberFormat="1" applyFont="1" applyBorder="1" applyAlignment="1">
      <alignment/>
    </xf>
    <xf numFmtId="166" fontId="6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/>
    </xf>
    <xf numFmtId="165" fontId="8" fillId="0" borderId="0" xfId="15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8" fillId="0" borderId="0" xfId="15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164" fontId="6" fillId="0" borderId="0" xfId="21" applyNumberFormat="1" applyFont="1" applyAlignment="1">
      <alignment horizontal="right"/>
    </xf>
    <xf numFmtId="164" fontId="6" fillId="0" borderId="1" xfId="21" applyNumberFormat="1" applyFont="1" applyBorder="1" applyAlignment="1">
      <alignment horizontal="right"/>
    </xf>
    <xf numFmtId="164" fontId="6" fillId="0" borderId="0" xfId="21" applyNumberFormat="1" applyFont="1" applyAlignment="1">
      <alignment horizontal="center"/>
    </xf>
    <xf numFmtId="37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21" applyFont="1" applyBorder="1" applyAlignment="1">
      <alignment horizontal="center" wrapText="1"/>
    </xf>
    <xf numFmtId="164" fontId="6" fillId="0" borderId="1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75" zoomScaleNormal="75" workbookViewId="0" topLeftCell="A40">
      <selection activeCell="I5" sqref="I5"/>
    </sheetView>
  </sheetViews>
  <sheetFormatPr defaultColWidth="9.140625" defaultRowHeight="12.75"/>
  <cols>
    <col min="1" max="1" width="11.140625" style="0" bestFit="1" customWidth="1"/>
    <col min="2" max="2" width="4.421875" style="0" customWidth="1"/>
    <col min="3" max="3" width="27.421875" style="0" customWidth="1"/>
    <col min="4" max="6" width="15.421875" style="0" customWidth="1"/>
    <col min="7" max="7" width="13.00390625" style="0" customWidth="1"/>
    <col min="8" max="8" width="13.28125" style="0" customWidth="1"/>
    <col min="9" max="9" width="13.57421875" style="0" customWidth="1"/>
    <col min="10" max="10" width="13.140625" style="1" customWidth="1"/>
    <col min="11" max="11" width="10.8515625" style="0" customWidth="1"/>
  </cols>
  <sheetData>
    <row r="1" s="1" customFormat="1" ht="12.75">
      <c r="A1" s="1" t="s">
        <v>83</v>
      </c>
    </row>
    <row r="2" s="1" customFormat="1" ht="12.75"/>
    <row r="3" s="1" customFormat="1" ht="12.75">
      <c r="A3" s="1" t="s">
        <v>50</v>
      </c>
    </row>
    <row r="4" s="1" customFormat="1" ht="12.75"/>
    <row r="5" spans="1:9" s="1" customFormat="1" ht="12.75">
      <c r="A5" s="1" t="s">
        <v>82</v>
      </c>
      <c r="D5" s="6" t="s">
        <v>52</v>
      </c>
      <c r="F5" s="6" t="s">
        <v>53</v>
      </c>
      <c r="I5" s="6" t="s">
        <v>86</v>
      </c>
    </row>
    <row r="6" spans="1:7" s="1" customFormat="1" ht="12.75">
      <c r="A6" s="13">
        <v>38442</v>
      </c>
      <c r="D6" s="6" t="s">
        <v>89</v>
      </c>
      <c r="F6" s="6"/>
      <c r="G6" s="6"/>
    </row>
    <row r="7" spans="4:11" s="1" customFormat="1" ht="12.75">
      <c r="D7" s="6">
        <v>2005</v>
      </c>
      <c r="F7" s="6">
        <v>2005</v>
      </c>
      <c r="K7" s="6" t="s">
        <v>84</v>
      </c>
    </row>
    <row r="8" spans="1:11" s="2" customFormat="1" ht="12.75">
      <c r="A8" s="4" t="s">
        <v>0</v>
      </c>
      <c r="B8" s="5"/>
      <c r="C8" s="4" t="s">
        <v>1</v>
      </c>
      <c r="D8" s="7" t="s">
        <v>51</v>
      </c>
      <c r="E8" s="7" t="s">
        <v>91</v>
      </c>
      <c r="F8" s="7" t="s">
        <v>54</v>
      </c>
      <c r="G8" s="7" t="s">
        <v>69</v>
      </c>
      <c r="H8" s="7" t="s">
        <v>70</v>
      </c>
      <c r="I8" s="7" t="s">
        <v>71</v>
      </c>
      <c r="J8" s="7" t="s">
        <v>68</v>
      </c>
      <c r="K8" s="12" t="s">
        <v>85</v>
      </c>
    </row>
    <row r="9" spans="1:11" ht="12.75">
      <c r="A9">
        <v>51110</v>
      </c>
      <c r="C9" t="s">
        <v>22</v>
      </c>
      <c r="D9" s="18">
        <v>11059369</v>
      </c>
      <c r="F9" s="16">
        <v>10935306</v>
      </c>
      <c r="G9" s="8">
        <v>881493.7</v>
      </c>
      <c r="H9" s="8">
        <v>861833.07</v>
      </c>
      <c r="I9" s="24">
        <v>905041.5</v>
      </c>
      <c r="J9" s="22">
        <f>SUM(G9:I9)</f>
        <v>2648368.27</v>
      </c>
      <c r="K9" s="27">
        <f>J9/F9</f>
        <v>0.2421851084917057</v>
      </c>
    </row>
    <row r="10" spans="1:11" ht="12.75">
      <c r="A10">
        <v>51130</v>
      </c>
      <c r="C10" t="s">
        <v>35</v>
      </c>
      <c r="D10" s="8">
        <v>446201</v>
      </c>
      <c r="F10" s="16">
        <v>291044</v>
      </c>
      <c r="G10" s="8">
        <v>19659.16</v>
      </c>
      <c r="H10" s="8">
        <v>36561.78</v>
      </c>
      <c r="I10" s="24">
        <v>37797.65</v>
      </c>
      <c r="J10" s="22">
        <f>SUM(G10:I10)</f>
        <v>94018.59</v>
      </c>
      <c r="K10" s="27">
        <f>J10/F10</f>
        <v>0.3230390937452756</v>
      </c>
    </row>
    <row r="11" spans="1:11" ht="12.75">
      <c r="A11">
        <v>51143</v>
      </c>
      <c r="C11" s="9" t="s">
        <v>55</v>
      </c>
      <c r="D11" s="8">
        <v>82036</v>
      </c>
      <c r="F11" s="16">
        <v>0</v>
      </c>
      <c r="I11" s="23"/>
      <c r="J11" s="22">
        <f>SUM(G11:I11)</f>
        <v>0</v>
      </c>
      <c r="K11" s="27"/>
    </row>
    <row r="12" spans="1:11" ht="12.75">
      <c r="A12">
        <v>51146</v>
      </c>
      <c r="C12" s="9" t="s">
        <v>56</v>
      </c>
      <c r="D12" s="8">
        <v>90984</v>
      </c>
      <c r="F12" s="16">
        <v>0</v>
      </c>
      <c r="J12" s="22">
        <f aca="true" t="shared" si="0" ref="J12:J76">SUM(G12:I12)</f>
        <v>0</v>
      </c>
      <c r="K12" s="27"/>
    </row>
    <row r="13" spans="1:11" ht="12.75">
      <c r="A13">
        <v>51148</v>
      </c>
      <c r="C13" s="9" t="s">
        <v>23</v>
      </c>
      <c r="D13" s="8">
        <v>403949</v>
      </c>
      <c r="F13" s="16">
        <v>384428</v>
      </c>
      <c r="G13" s="8">
        <v>36068.74</v>
      </c>
      <c r="H13" s="8">
        <v>29627.13</v>
      </c>
      <c r="I13" s="24">
        <v>30411.6</v>
      </c>
      <c r="J13" s="22">
        <f t="shared" si="0"/>
        <v>96107.47</v>
      </c>
      <c r="K13" s="27">
        <f>J13/F13</f>
        <v>0.2500012225956486</v>
      </c>
    </row>
    <row r="14" spans="1:11" ht="12.75">
      <c r="A14">
        <v>51193</v>
      </c>
      <c r="C14" s="9" t="s">
        <v>88</v>
      </c>
      <c r="D14" s="8">
        <v>5300</v>
      </c>
      <c r="F14" s="16">
        <v>0</v>
      </c>
      <c r="J14" s="22">
        <f t="shared" si="0"/>
        <v>0</v>
      </c>
      <c r="K14" s="27"/>
    </row>
    <row r="15" spans="1:11" ht="12.75">
      <c r="A15">
        <v>51315</v>
      </c>
      <c r="C15" t="s">
        <v>36</v>
      </c>
      <c r="D15" s="8">
        <v>2569380</v>
      </c>
      <c r="F15" s="16">
        <v>2502060</v>
      </c>
      <c r="G15" s="8">
        <v>209440</v>
      </c>
      <c r="H15" s="8">
        <v>208505</v>
      </c>
      <c r="I15" s="8">
        <v>207570</v>
      </c>
      <c r="J15" s="22">
        <f t="shared" si="0"/>
        <v>625515</v>
      </c>
      <c r="K15" s="27">
        <f>J15/F15</f>
        <v>0.25</v>
      </c>
    </row>
    <row r="16" spans="1:11" ht="12.75">
      <c r="A16">
        <v>51320</v>
      </c>
      <c r="C16" t="s">
        <v>37</v>
      </c>
      <c r="D16" s="8">
        <v>874319</v>
      </c>
      <c r="F16" s="16">
        <v>862136</v>
      </c>
      <c r="G16" s="8">
        <v>71363.53</v>
      </c>
      <c r="H16" s="8">
        <v>70253.12</v>
      </c>
      <c r="I16" s="8">
        <v>73916.88</v>
      </c>
      <c r="J16" s="22">
        <f t="shared" si="0"/>
        <v>215533.53</v>
      </c>
      <c r="K16" s="27">
        <f>J16/F16</f>
        <v>0.24999945484239144</v>
      </c>
    </row>
    <row r="17" spans="1:11" ht="12.75">
      <c r="A17">
        <v>51321</v>
      </c>
      <c r="C17" t="s">
        <v>77</v>
      </c>
      <c r="D17" s="8"/>
      <c r="F17" s="16">
        <v>0</v>
      </c>
      <c r="G17" s="8">
        <v>122.1</v>
      </c>
      <c r="H17" s="8">
        <v>122.1</v>
      </c>
      <c r="I17" s="8">
        <v>122.1</v>
      </c>
      <c r="J17" s="22">
        <f t="shared" si="0"/>
        <v>366.29999999999995</v>
      </c>
      <c r="K17" s="27"/>
    </row>
    <row r="18" spans="1:11" ht="12.75">
      <c r="A18">
        <v>51330</v>
      </c>
      <c r="C18" t="s">
        <v>38</v>
      </c>
      <c r="D18" s="8">
        <v>364373</v>
      </c>
      <c r="F18" s="16">
        <v>151398</v>
      </c>
      <c r="G18" s="8">
        <v>12204.24</v>
      </c>
      <c r="H18" s="8">
        <v>12347.33</v>
      </c>
      <c r="I18" s="8">
        <v>12944.32</v>
      </c>
      <c r="J18" s="22">
        <f t="shared" si="0"/>
        <v>37495.89</v>
      </c>
      <c r="K18" s="27">
        <f>J18/F18</f>
        <v>0.24766436808940673</v>
      </c>
    </row>
    <row r="19" spans="1:11" ht="12.75">
      <c r="A19">
        <v>51340</v>
      </c>
      <c r="C19" t="s">
        <v>39</v>
      </c>
      <c r="D19" s="8">
        <v>163402</v>
      </c>
      <c r="F19" s="16">
        <v>163402</v>
      </c>
      <c r="G19" s="8">
        <v>13616.83</v>
      </c>
      <c r="H19" s="8">
        <v>13616.83</v>
      </c>
      <c r="I19" s="8">
        <v>18276.83</v>
      </c>
      <c r="J19" s="22">
        <f t="shared" si="0"/>
        <v>45510.490000000005</v>
      </c>
      <c r="K19" s="27">
        <f>J19/F19</f>
        <v>0.27851856158431354</v>
      </c>
    </row>
    <row r="20" spans="1:11" ht="12.75">
      <c r="A20">
        <v>52110</v>
      </c>
      <c r="C20" t="s">
        <v>2</v>
      </c>
      <c r="D20" s="8">
        <v>35684</v>
      </c>
      <c r="F20" s="16">
        <v>45125</v>
      </c>
      <c r="H20" s="8">
        <v>1373.07</v>
      </c>
      <c r="I20" s="8">
        <v>2705.84</v>
      </c>
      <c r="J20" s="22">
        <f t="shared" si="0"/>
        <v>4078.91</v>
      </c>
      <c r="K20" s="27">
        <f>J20/F20</f>
        <v>0.09039135734072022</v>
      </c>
    </row>
    <row r="21" spans="1:11" ht="12.75">
      <c r="A21">
        <v>52170</v>
      </c>
      <c r="C21" t="s">
        <v>3</v>
      </c>
      <c r="D21" s="8">
        <v>6059</v>
      </c>
      <c r="F21" s="16">
        <v>15973</v>
      </c>
      <c r="G21" s="20">
        <v>430.85</v>
      </c>
      <c r="H21" s="8">
        <v>1976.95</v>
      </c>
      <c r="I21" s="8">
        <v>1449.19</v>
      </c>
      <c r="J21" s="22">
        <f t="shared" si="0"/>
        <v>3856.9900000000002</v>
      </c>
      <c r="K21" s="27">
        <f>J21/F21</f>
        <v>0.24146935453577914</v>
      </c>
    </row>
    <row r="22" spans="1:11" ht="12.75">
      <c r="A22">
        <v>52185</v>
      </c>
      <c r="C22" t="s">
        <v>78</v>
      </c>
      <c r="D22" s="8"/>
      <c r="F22" s="16">
        <v>0</v>
      </c>
      <c r="G22" s="8">
        <v>743.64</v>
      </c>
      <c r="H22" s="19"/>
      <c r="I22" s="11"/>
      <c r="J22" s="22">
        <f t="shared" si="0"/>
        <v>743.64</v>
      </c>
      <c r="K22" s="27"/>
    </row>
    <row r="23" spans="1:11" ht="12.75">
      <c r="A23">
        <v>52190</v>
      </c>
      <c r="C23" t="s">
        <v>72</v>
      </c>
      <c r="D23" s="8"/>
      <c r="F23" s="16">
        <v>0</v>
      </c>
      <c r="G23" s="8">
        <v>1681.47</v>
      </c>
      <c r="H23" s="8">
        <v>2810.37</v>
      </c>
      <c r="J23" s="22">
        <f t="shared" si="0"/>
        <v>4491.84</v>
      </c>
      <c r="K23" s="27"/>
    </row>
    <row r="24" spans="1:11" ht="12.75">
      <c r="A24">
        <v>52207</v>
      </c>
      <c r="C24" t="s">
        <v>4</v>
      </c>
      <c r="D24" s="8">
        <v>21272</v>
      </c>
      <c r="F24" s="16">
        <v>21188</v>
      </c>
      <c r="H24" s="11"/>
      <c r="I24" s="8">
        <v>1577.6</v>
      </c>
      <c r="J24" s="22">
        <f t="shared" si="0"/>
        <v>1577.6</v>
      </c>
      <c r="K24" s="27">
        <f>J24/F24</f>
        <v>0.07445723994713989</v>
      </c>
    </row>
    <row r="25" spans="1:11" ht="12.75">
      <c r="A25">
        <v>52212</v>
      </c>
      <c r="C25" t="s">
        <v>5</v>
      </c>
      <c r="D25" s="8">
        <v>69740</v>
      </c>
      <c r="F25" s="16">
        <v>59740</v>
      </c>
      <c r="H25" s="8">
        <v>93.68</v>
      </c>
      <c r="J25" s="22">
        <f t="shared" si="0"/>
        <v>93.68</v>
      </c>
      <c r="K25" s="27">
        <f>J25/F25</f>
        <v>0.001568128557080683</v>
      </c>
    </row>
    <row r="26" spans="1:11" ht="12.75">
      <c r="A26">
        <v>52215</v>
      </c>
      <c r="C26" t="s">
        <v>6</v>
      </c>
      <c r="D26" s="8">
        <v>9599</v>
      </c>
      <c r="F26" s="16">
        <v>33672</v>
      </c>
      <c r="H26" s="8">
        <v>700</v>
      </c>
      <c r="I26" s="8">
        <v>978.56</v>
      </c>
      <c r="J26" s="22">
        <f t="shared" si="0"/>
        <v>1678.56</v>
      </c>
      <c r="K26" s="27">
        <f>J26/F26</f>
        <v>0.04985032074126871</v>
      </c>
    </row>
    <row r="27" spans="1:11" ht="12.75">
      <c r="A27">
        <v>52217</v>
      </c>
      <c r="C27" t="s">
        <v>75</v>
      </c>
      <c r="D27" s="8"/>
      <c r="F27" s="16">
        <v>0</v>
      </c>
      <c r="I27" s="8">
        <v>110.39</v>
      </c>
      <c r="J27" s="22">
        <f t="shared" si="0"/>
        <v>110.39</v>
      </c>
      <c r="K27" s="27"/>
    </row>
    <row r="28" spans="1:11" ht="12.75">
      <c r="A28">
        <v>52290</v>
      </c>
      <c r="C28" t="s">
        <v>24</v>
      </c>
      <c r="D28" s="8">
        <v>30224</v>
      </c>
      <c r="F28" s="16">
        <v>7829</v>
      </c>
      <c r="G28" s="20">
        <v>137.59</v>
      </c>
      <c r="H28" s="8">
        <v>32.64</v>
      </c>
      <c r="I28" s="8">
        <v>888.94</v>
      </c>
      <c r="J28" s="22">
        <f t="shared" si="0"/>
        <v>1059.17</v>
      </c>
      <c r="K28" s="27">
        <f>J28/F28</f>
        <v>0.135288031677098</v>
      </c>
    </row>
    <row r="29" spans="1:11" ht="12.75">
      <c r="A29">
        <v>52291</v>
      </c>
      <c r="C29" t="s">
        <v>79</v>
      </c>
      <c r="D29" s="8"/>
      <c r="F29" s="16">
        <v>0</v>
      </c>
      <c r="H29" s="8">
        <v>4.65</v>
      </c>
      <c r="I29" s="19"/>
      <c r="J29" s="22">
        <f t="shared" si="0"/>
        <v>4.65</v>
      </c>
      <c r="K29" s="27"/>
    </row>
    <row r="30" spans="1:11" ht="12.75">
      <c r="A30">
        <v>52380</v>
      </c>
      <c r="C30" t="s">
        <v>25</v>
      </c>
      <c r="D30" s="8">
        <v>24888</v>
      </c>
      <c r="F30" s="16">
        <v>12528</v>
      </c>
      <c r="I30" s="8">
        <v>881.86</v>
      </c>
      <c r="J30" s="22">
        <f t="shared" si="0"/>
        <v>881.86</v>
      </c>
      <c r="K30" s="27">
        <f>J30/F30</f>
        <v>0.0703911238825032</v>
      </c>
    </row>
    <row r="31" spans="1:11" ht="12.75">
      <c r="A31">
        <v>53101</v>
      </c>
      <c r="C31" t="s">
        <v>7</v>
      </c>
      <c r="D31" s="8">
        <v>20500</v>
      </c>
      <c r="F31" s="16">
        <v>20495</v>
      </c>
      <c r="J31" s="22">
        <f t="shared" si="0"/>
        <v>0</v>
      </c>
      <c r="K31" s="27">
        <f>J31/F31</f>
        <v>0</v>
      </c>
    </row>
    <row r="32" spans="1:11" ht="12.75">
      <c r="A32">
        <v>53104</v>
      </c>
      <c r="C32" t="s">
        <v>8</v>
      </c>
      <c r="D32" s="8">
        <v>4235</v>
      </c>
      <c r="F32" s="16">
        <v>31587</v>
      </c>
      <c r="J32" s="22">
        <f t="shared" si="0"/>
        <v>0</v>
      </c>
      <c r="K32" s="27">
        <f>J32/F32</f>
        <v>0</v>
      </c>
    </row>
    <row r="33" spans="1:11" ht="12.75">
      <c r="A33">
        <v>53105</v>
      </c>
      <c r="C33" t="s">
        <v>9</v>
      </c>
      <c r="D33" s="8">
        <v>500</v>
      </c>
      <c r="F33" s="16">
        <v>96012</v>
      </c>
      <c r="H33" s="8">
        <v>26252.75</v>
      </c>
      <c r="I33" s="11"/>
      <c r="J33" s="22">
        <f t="shared" si="0"/>
        <v>26252.75</v>
      </c>
      <c r="K33" s="27">
        <f>J33/F33</f>
        <v>0.27343196683747867</v>
      </c>
    </row>
    <row r="34" spans="1:11" ht="12.75">
      <c r="A34">
        <v>53106</v>
      </c>
      <c r="C34" t="s">
        <v>10</v>
      </c>
      <c r="D34" s="8">
        <v>102271</v>
      </c>
      <c r="F34" s="16">
        <v>71984</v>
      </c>
      <c r="H34" s="8">
        <v>296.6</v>
      </c>
      <c r="I34" s="20">
        <v>881.86</v>
      </c>
      <c r="J34" s="22">
        <f t="shared" si="0"/>
        <v>1178.46</v>
      </c>
      <c r="K34" s="27">
        <f>J34/F34</f>
        <v>0.016371138030673485</v>
      </c>
    </row>
    <row r="35" spans="1:11" ht="12.75">
      <c r="A35">
        <v>53108</v>
      </c>
      <c r="C35" t="s">
        <v>74</v>
      </c>
      <c r="D35" s="8"/>
      <c r="F35" s="16">
        <v>0</v>
      </c>
      <c r="G35" s="8">
        <v>10032</v>
      </c>
      <c r="H35" s="11"/>
      <c r="J35" s="22">
        <f t="shared" si="0"/>
        <v>10032</v>
      </c>
      <c r="K35" s="27"/>
    </row>
    <row r="36" spans="1:11" ht="12.75">
      <c r="A36">
        <v>53110</v>
      </c>
      <c r="C36" t="s">
        <v>48</v>
      </c>
      <c r="F36" s="16">
        <v>0</v>
      </c>
      <c r="J36" s="22">
        <f t="shared" si="0"/>
        <v>0</v>
      </c>
      <c r="K36" s="27"/>
    </row>
    <row r="37" spans="1:11" ht="12.75">
      <c r="A37">
        <v>53211</v>
      </c>
      <c r="C37" t="s">
        <v>26</v>
      </c>
      <c r="D37" s="8">
        <v>91146</v>
      </c>
      <c r="F37" s="16">
        <v>91146</v>
      </c>
      <c r="H37" s="8">
        <v>28098.83</v>
      </c>
      <c r="J37" s="22">
        <f t="shared" si="0"/>
        <v>28098.83</v>
      </c>
      <c r="K37" s="27">
        <f>J37/F37</f>
        <v>0.30828374256687074</v>
      </c>
    </row>
    <row r="38" spans="1:11" ht="12.75">
      <c r="A38">
        <v>53112</v>
      </c>
      <c r="C38" t="s">
        <v>80</v>
      </c>
      <c r="D38" s="8"/>
      <c r="F38" s="16">
        <v>0</v>
      </c>
      <c r="H38" s="8">
        <v>373.2</v>
      </c>
      <c r="J38" s="22">
        <f t="shared" si="0"/>
        <v>373.2</v>
      </c>
      <c r="K38" s="27"/>
    </row>
    <row r="39" spans="1:11" ht="12.75">
      <c r="A39">
        <v>53213</v>
      </c>
      <c r="C39" t="s">
        <v>67</v>
      </c>
      <c r="D39" s="8">
        <v>391</v>
      </c>
      <c r="F39" s="16">
        <v>0</v>
      </c>
      <c r="J39" s="22">
        <f t="shared" si="0"/>
        <v>0</v>
      </c>
      <c r="K39" s="27"/>
    </row>
    <row r="40" spans="1:11" ht="12.75">
      <c r="A40">
        <v>53220</v>
      </c>
      <c r="C40" t="s">
        <v>11</v>
      </c>
      <c r="D40" s="8">
        <v>168803</v>
      </c>
      <c r="F40" s="16">
        <v>267415</v>
      </c>
      <c r="H40" s="8">
        <v>24134.08</v>
      </c>
      <c r="I40" s="20">
        <v>765.17</v>
      </c>
      <c r="J40" s="22">
        <f t="shared" si="0"/>
        <v>24899.25</v>
      </c>
      <c r="K40" s="27">
        <f>J40/F40</f>
        <v>0.0931108950507638</v>
      </c>
    </row>
    <row r="41" spans="1:11" ht="12.75">
      <c r="A41">
        <v>53230</v>
      </c>
      <c r="C41" t="s">
        <v>27</v>
      </c>
      <c r="D41" s="8">
        <v>95</v>
      </c>
      <c r="F41" s="16">
        <v>7153</v>
      </c>
      <c r="H41" s="20">
        <v>334.57</v>
      </c>
      <c r="I41" s="20">
        <v>627.57</v>
      </c>
      <c r="J41" s="22">
        <f t="shared" si="0"/>
        <v>962.1400000000001</v>
      </c>
      <c r="K41" s="27">
        <f>J41/F41</f>
        <v>0.1345085977911366</v>
      </c>
    </row>
    <row r="42" spans="1:11" ht="12.75">
      <c r="A42">
        <v>53310</v>
      </c>
      <c r="C42" t="s">
        <v>47</v>
      </c>
      <c r="F42" s="16">
        <v>3432</v>
      </c>
      <c r="J42" s="22">
        <f t="shared" si="0"/>
        <v>0</v>
      </c>
      <c r="K42" s="27">
        <f>J42/F42</f>
        <v>0</v>
      </c>
    </row>
    <row r="43" spans="1:11" ht="12.75">
      <c r="A43">
        <v>53318</v>
      </c>
      <c r="C43" t="s">
        <v>12</v>
      </c>
      <c r="D43" s="8">
        <v>1125</v>
      </c>
      <c r="F43" s="16">
        <v>64636</v>
      </c>
      <c r="G43" s="8">
        <v>5879.6</v>
      </c>
      <c r="H43" s="8">
        <v>5970.4</v>
      </c>
      <c r="I43" s="8">
        <v>5920.35</v>
      </c>
      <c r="J43" s="22">
        <f t="shared" si="0"/>
        <v>17770.35</v>
      </c>
      <c r="K43" s="27">
        <f>J43/F43</f>
        <v>0.27492960579243764</v>
      </c>
    </row>
    <row r="44" spans="1:11" ht="12.75">
      <c r="A44">
        <v>53320</v>
      </c>
      <c r="C44" t="s">
        <v>73</v>
      </c>
      <c r="D44" s="8"/>
      <c r="F44" s="16">
        <v>0</v>
      </c>
      <c r="G44" s="20">
        <v>35.88</v>
      </c>
      <c r="H44" s="20">
        <v>40.88</v>
      </c>
      <c r="I44" s="20">
        <v>21.74</v>
      </c>
      <c r="J44" s="22">
        <f t="shared" si="0"/>
        <v>98.5</v>
      </c>
      <c r="K44" s="27"/>
    </row>
    <row r="45" spans="1:11" ht="12.75">
      <c r="A45">
        <v>53390</v>
      </c>
      <c r="C45" t="s">
        <v>40</v>
      </c>
      <c r="D45" s="8">
        <v>1653</v>
      </c>
      <c r="F45" s="16">
        <v>1445</v>
      </c>
      <c r="I45" s="20">
        <v>9.95</v>
      </c>
      <c r="J45" s="22">
        <f t="shared" si="0"/>
        <v>9.95</v>
      </c>
      <c r="K45" s="27">
        <f>J45/F45</f>
        <v>0.006885813148788927</v>
      </c>
    </row>
    <row r="46" spans="1:11" ht="12.75">
      <c r="A46">
        <v>53540</v>
      </c>
      <c r="C46" t="s">
        <v>76</v>
      </c>
      <c r="D46" s="8"/>
      <c r="F46" s="16">
        <v>0</v>
      </c>
      <c r="I46" s="20">
        <v>32.64</v>
      </c>
      <c r="J46" s="22">
        <f t="shared" si="0"/>
        <v>32.64</v>
      </c>
      <c r="K46" s="27"/>
    </row>
    <row r="47" spans="1:11" ht="12.75">
      <c r="A47">
        <v>53630</v>
      </c>
      <c r="C47" t="s">
        <v>28</v>
      </c>
      <c r="D47" s="8">
        <v>14832</v>
      </c>
      <c r="F47" s="16">
        <v>11463</v>
      </c>
      <c r="I47" s="20">
        <v>429.37</v>
      </c>
      <c r="J47" s="22">
        <f t="shared" si="0"/>
        <v>429.37</v>
      </c>
      <c r="K47" s="27">
        <f>J47/F47</f>
        <v>0.03745703568001396</v>
      </c>
    </row>
    <row r="48" spans="1:11" ht="12.75">
      <c r="A48">
        <v>53631</v>
      </c>
      <c r="C48" t="s">
        <v>65</v>
      </c>
      <c r="D48" s="8">
        <v>200</v>
      </c>
      <c r="F48" s="16">
        <v>0</v>
      </c>
      <c r="J48" s="22">
        <f t="shared" si="0"/>
        <v>0</v>
      </c>
      <c r="K48" s="27"/>
    </row>
    <row r="49" spans="1:11" ht="12.75">
      <c r="A49">
        <v>53634</v>
      </c>
      <c r="C49" t="s">
        <v>41</v>
      </c>
      <c r="F49" s="16">
        <v>13598</v>
      </c>
      <c r="J49" s="22">
        <f t="shared" si="0"/>
        <v>0</v>
      </c>
      <c r="K49" s="27">
        <f>J49/F49</f>
        <v>0</v>
      </c>
    </row>
    <row r="50" spans="1:11" ht="12.75">
      <c r="A50">
        <v>53640</v>
      </c>
      <c r="C50" t="s">
        <v>66</v>
      </c>
      <c r="D50" s="8">
        <v>221</v>
      </c>
      <c r="F50" s="16">
        <v>0</v>
      </c>
      <c r="J50" s="22">
        <f t="shared" si="0"/>
        <v>0</v>
      </c>
      <c r="K50" s="27"/>
    </row>
    <row r="51" spans="1:11" ht="12.75">
      <c r="A51">
        <v>53770</v>
      </c>
      <c r="C51" t="s">
        <v>13</v>
      </c>
      <c r="D51" s="8">
        <v>30021</v>
      </c>
      <c r="F51" s="16">
        <v>31863</v>
      </c>
      <c r="H51" s="8">
        <v>7535.81</v>
      </c>
      <c r="I51" s="8">
        <v>5558.88</v>
      </c>
      <c r="J51" s="22">
        <f t="shared" si="0"/>
        <v>13094.69</v>
      </c>
      <c r="K51" s="27">
        <f aca="true" t="shared" si="1" ref="K51:K63">J51/F51</f>
        <v>0.4109685214825974</v>
      </c>
    </row>
    <row r="52" spans="1:11" ht="12.75">
      <c r="A52">
        <v>53790</v>
      </c>
      <c r="C52" t="s">
        <v>29</v>
      </c>
      <c r="F52" s="16">
        <v>4987</v>
      </c>
      <c r="J52" s="22">
        <f t="shared" si="0"/>
        <v>0</v>
      </c>
      <c r="K52" s="27">
        <f t="shared" si="1"/>
        <v>0</v>
      </c>
    </row>
    <row r="53" spans="1:11" ht="12.75">
      <c r="A53">
        <v>53803</v>
      </c>
      <c r="C53" t="s">
        <v>14</v>
      </c>
      <c r="D53" s="8">
        <v>1002</v>
      </c>
      <c r="F53" s="16">
        <v>11125</v>
      </c>
      <c r="G53">
        <v>780</v>
      </c>
      <c r="H53">
        <v>375</v>
      </c>
      <c r="I53">
        <v>590</v>
      </c>
      <c r="J53" s="22">
        <f t="shared" si="0"/>
        <v>1745</v>
      </c>
      <c r="K53" s="27">
        <f t="shared" si="1"/>
        <v>0.15685393258426966</v>
      </c>
    </row>
    <row r="54" spans="1:11" ht="12.75">
      <c r="A54">
        <v>53806</v>
      </c>
      <c r="C54" t="s">
        <v>15</v>
      </c>
      <c r="D54" s="8">
        <v>33845</v>
      </c>
      <c r="F54" s="16">
        <v>33845</v>
      </c>
      <c r="H54" s="8">
        <v>20376.89</v>
      </c>
      <c r="J54" s="22">
        <f t="shared" si="0"/>
        <v>20376.89</v>
      </c>
      <c r="K54" s="27">
        <f t="shared" si="1"/>
        <v>0.6020650022159846</v>
      </c>
    </row>
    <row r="55" spans="1:11" ht="12.75">
      <c r="A55">
        <v>53810</v>
      </c>
      <c r="C55" t="s">
        <v>16</v>
      </c>
      <c r="D55" s="8">
        <v>23419</v>
      </c>
      <c r="F55" s="16">
        <v>21477</v>
      </c>
      <c r="G55">
        <v>629</v>
      </c>
      <c r="H55" s="8">
        <v>1158.5</v>
      </c>
      <c r="I55" s="8">
        <v>1321.3</v>
      </c>
      <c r="J55" s="22">
        <f t="shared" si="0"/>
        <v>3108.8</v>
      </c>
      <c r="K55" s="27">
        <f t="shared" si="1"/>
        <v>0.14475019788611074</v>
      </c>
    </row>
    <row r="56" spans="1:11" ht="12.75">
      <c r="A56">
        <v>53890</v>
      </c>
      <c r="C56" t="s">
        <v>30</v>
      </c>
      <c r="F56" s="16">
        <v>2500</v>
      </c>
      <c r="G56" s="20">
        <v>158.63</v>
      </c>
      <c r="H56" s="20">
        <v>158.63</v>
      </c>
      <c r="I56" s="20">
        <v>158.63</v>
      </c>
      <c r="J56" s="22">
        <f t="shared" si="0"/>
        <v>475.89</v>
      </c>
      <c r="K56" s="27">
        <f t="shared" si="1"/>
        <v>0.190356</v>
      </c>
    </row>
    <row r="57" spans="1:11" ht="12.75">
      <c r="A57">
        <v>55010</v>
      </c>
      <c r="C57" t="s">
        <v>42</v>
      </c>
      <c r="D57" s="8">
        <v>2268</v>
      </c>
      <c r="F57" s="16">
        <v>2268</v>
      </c>
      <c r="G57">
        <v>282</v>
      </c>
      <c r="I57">
        <v>258</v>
      </c>
      <c r="J57" s="22">
        <f t="shared" si="0"/>
        <v>540</v>
      </c>
      <c r="K57" s="27">
        <f t="shared" si="1"/>
        <v>0.23809523809523808</v>
      </c>
    </row>
    <row r="58" spans="1:11" ht="12.75">
      <c r="A58">
        <v>55026</v>
      </c>
      <c r="C58" t="s">
        <v>43</v>
      </c>
      <c r="D58" s="8">
        <v>115786</v>
      </c>
      <c r="F58" s="16">
        <v>115786</v>
      </c>
      <c r="G58" s="8">
        <v>23171.5</v>
      </c>
      <c r="J58" s="22">
        <f t="shared" si="0"/>
        <v>23171.5</v>
      </c>
      <c r="K58" s="27">
        <f t="shared" si="1"/>
        <v>0.20012350370511114</v>
      </c>
    </row>
    <row r="59" spans="1:11" ht="12.75">
      <c r="A59">
        <v>55028</v>
      </c>
      <c r="C59" t="s">
        <v>44</v>
      </c>
      <c r="D59" s="8">
        <v>30630</v>
      </c>
      <c r="F59" s="16">
        <v>30630</v>
      </c>
      <c r="H59" s="8">
        <v>7657.5</v>
      </c>
      <c r="J59" s="22">
        <f t="shared" si="0"/>
        <v>7657.5</v>
      </c>
      <c r="K59" s="27">
        <f t="shared" si="1"/>
        <v>0.25</v>
      </c>
    </row>
    <row r="60" spans="1:11" ht="12.75">
      <c r="A60">
        <v>55032</v>
      </c>
      <c r="C60" t="s">
        <v>45</v>
      </c>
      <c r="D60" s="8">
        <v>27081</v>
      </c>
      <c r="F60" s="16">
        <v>27081</v>
      </c>
      <c r="G60" s="8">
        <v>2257</v>
      </c>
      <c r="H60" s="8">
        <v>2257</v>
      </c>
      <c r="I60" s="8">
        <v>2257</v>
      </c>
      <c r="J60" s="22">
        <f t="shared" si="0"/>
        <v>6771</v>
      </c>
      <c r="K60" s="27">
        <f t="shared" si="1"/>
        <v>0.2500276946936967</v>
      </c>
    </row>
    <row r="61" spans="1:11" ht="12.75">
      <c r="A61">
        <v>55040</v>
      </c>
      <c r="C61" t="s">
        <v>17</v>
      </c>
      <c r="D61" s="8">
        <v>49200</v>
      </c>
      <c r="F61" s="16">
        <v>1238</v>
      </c>
      <c r="J61" s="22">
        <f t="shared" si="0"/>
        <v>0</v>
      </c>
      <c r="K61" s="27">
        <f t="shared" si="1"/>
        <v>0</v>
      </c>
    </row>
    <row r="62" spans="1:11" ht="12.75">
      <c r="A62">
        <v>55021</v>
      </c>
      <c r="C62" t="s">
        <v>31</v>
      </c>
      <c r="D62" s="8">
        <v>308674</v>
      </c>
      <c r="F62" s="16">
        <v>308674</v>
      </c>
      <c r="G62" s="8">
        <v>24777.53</v>
      </c>
      <c r="H62" s="8">
        <v>24781.34</v>
      </c>
      <c r="J62" s="22">
        <f t="shared" si="0"/>
        <v>49558.869999999995</v>
      </c>
      <c r="K62" s="27">
        <f t="shared" si="1"/>
        <v>0.1605540797086894</v>
      </c>
    </row>
    <row r="63" spans="1:11" ht="12.75">
      <c r="A63">
        <v>55025</v>
      </c>
      <c r="C63" t="s">
        <v>32</v>
      </c>
      <c r="D63" s="8">
        <v>213824</v>
      </c>
      <c r="F63" s="16">
        <v>213824</v>
      </c>
      <c r="G63" s="8">
        <v>17735</v>
      </c>
      <c r="H63" s="8">
        <v>17735</v>
      </c>
      <c r="J63" s="22">
        <f t="shared" si="0"/>
        <v>35470</v>
      </c>
      <c r="K63" s="27">
        <f t="shared" si="1"/>
        <v>0.1658840915893445</v>
      </c>
    </row>
    <row r="64" spans="1:11" ht="12.75">
      <c r="A64">
        <v>55145</v>
      </c>
      <c r="C64" t="s">
        <v>46</v>
      </c>
      <c r="F64" s="16">
        <v>0</v>
      </c>
      <c r="J64" s="22">
        <f t="shared" si="0"/>
        <v>0</v>
      </c>
      <c r="K64" s="27">
        <v>0</v>
      </c>
    </row>
    <row r="65" spans="1:11" ht="12.75">
      <c r="A65">
        <v>55160</v>
      </c>
      <c r="C65" t="s">
        <v>34</v>
      </c>
      <c r="D65" s="8">
        <v>564445</v>
      </c>
      <c r="F65" s="16">
        <v>564445</v>
      </c>
      <c r="G65" s="8">
        <v>141111.25</v>
      </c>
      <c r="H65" s="8">
        <v>141111.25</v>
      </c>
      <c r="J65" s="22">
        <f t="shared" si="0"/>
        <v>282222.5</v>
      </c>
      <c r="K65" s="27">
        <f>J65/F65</f>
        <v>0.5</v>
      </c>
    </row>
    <row r="66" spans="1:11" ht="12.75">
      <c r="A66">
        <v>55245</v>
      </c>
      <c r="C66" t="s">
        <v>81</v>
      </c>
      <c r="D66" s="8">
        <v>102942</v>
      </c>
      <c r="F66" s="16">
        <v>102942</v>
      </c>
      <c r="G66" s="11"/>
      <c r="H66" s="11"/>
      <c r="I66" s="8">
        <v>25735.5</v>
      </c>
      <c r="J66" s="22">
        <f t="shared" si="0"/>
        <v>25735.5</v>
      </c>
      <c r="K66" s="27"/>
    </row>
    <row r="67" spans="1:11" ht="12.75">
      <c r="A67">
        <v>55255</v>
      </c>
      <c r="C67" t="s">
        <v>90</v>
      </c>
      <c r="D67" s="8">
        <v>-1195</v>
      </c>
      <c r="F67" s="16">
        <v>0</v>
      </c>
      <c r="G67" s="11"/>
      <c r="H67" s="11"/>
      <c r="I67" s="8"/>
      <c r="J67" s="22"/>
      <c r="K67" s="27"/>
    </row>
    <row r="68" spans="1:11" ht="12.75">
      <c r="A68">
        <v>55260</v>
      </c>
      <c r="C68" t="s">
        <v>18</v>
      </c>
      <c r="D68" s="8">
        <v>16098</v>
      </c>
      <c r="F68" s="16">
        <v>16390</v>
      </c>
      <c r="G68" s="8">
        <v>1276.91</v>
      </c>
      <c r="H68" s="8">
        <v>607.4</v>
      </c>
      <c r="I68" s="20">
        <v>248.6</v>
      </c>
      <c r="J68" s="22">
        <f t="shared" si="0"/>
        <v>2132.91</v>
      </c>
      <c r="K68" s="27">
        <f>J68/F68</f>
        <v>0.13013483831604636</v>
      </c>
    </row>
    <row r="69" spans="1:11" ht="12.75">
      <c r="A69">
        <v>55350</v>
      </c>
      <c r="C69" t="s">
        <v>57</v>
      </c>
      <c r="D69" s="8">
        <v>591</v>
      </c>
      <c r="F69" s="16">
        <v>591</v>
      </c>
      <c r="H69" s="8">
        <v>98.52</v>
      </c>
      <c r="I69" s="20">
        <v>49.26</v>
      </c>
      <c r="J69" s="22">
        <f t="shared" si="0"/>
        <v>147.78</v>
      </c>
      <c r="K69" s="27">
        <f>J69/F69</f>
        <v>0.2500507614213198</v>
      </c>
    </row>
    <row r="70" spans="1:11" ht="12.75">
      <c r="A70">
        <v>55351</v>
      </c>
      <c r="C70" t="s">
        <v>58</v>
      </c>
      <c r="D70" s="8">
        <v>251</v>
      </c>
      <c r="F70" s="16">
        <v>251</v>
      </c>
      <c r="H70" s="8">
        <v>41.8</v>
      </c>
      <c r="I70" s="20">
        <v>20.9</v>
      </c>
      <c r="J70" s="22">
        <f t="shared" si="0"/>
        <v>62.699999999999996</v>
      </c>
      <c r="K70" s="27">
        <f>J70/F70</f>
        <v>0.249800796812749</v>
      </c>
    </row>
    <row r="71" spans="1:11" ht="12.75">
      <c r="A71">
        <v>55353</v>
      </c>
      <c r="C71" t="s">
        <v>59</v>
      </c>
      <c r="D71" s="8">
        <v>644</v>
      </c>
      <c r="F71" s="16">
        <v>644</v>
      </c>
      <c r="H71" s="8">
        <v>107.26</v>
      </c>
      <c r="I71" s="20">
        <v>53.63</v>
      </c>
      <c r="J71" s="22">
        <f t="shared" si="0"/>
        <v>160.89000000000001</v>
      </c>
      <c r="K71" s="27">
        <f>J71/F71</f>
        <v>0.24982919254658387</v>
      </c>
    </row>
    <row r="72" spans="1:11" ht="12.75">
      <c r="A72">
        <v>56720</v>
      </c>
      <c r="C72" t="s">
        <v>19</v>
      </c>
      <c r="F72" s="16">
        <v>12711</v>
      </c>
      <c r="J72" s="22">
        <f t="shared" si="0"/>
        <v>0</v>
      </c>
      <c r="K72" s="27">
        <f>J72/F72</f>
        <v>0</v>
      </c>
    </row>
    <row r="73" spans="1:11" ht="12.75">
      <c r="A73">
        <v>56730</v>
      </c>
      <c r="C73" t="s">
        <v>49</v>
      </c>
      <c r="F73" s="16">
        <v>0</v>
      </c>
      <c r="J73" s="22">
        <f t="shared" si="0"/>
        <v>0</v>
      </c>
      <c r="K73" s="27"/>
    </row>
    <row r="74" spans="1:11" s="3" customFormat="1" ht="12.75">
      <c r="A74" s="3">
        <v>56740</v>
      </c>
      <c r="C74" s="3" t="s">
        <v>20</v>
      </c>
      <c r="F74" s="16">
        <v>122125</v>
      </c>
      <c r="H74" s="29">
        <v>33127</v>
      </c>
      <c r="J74" s="22">
        <f t="shared" si="0"/>
        <v>33127</v>
      </c>
      <c r="K74" s="27">
        <f>J74/F74</f>
        <v>0.2712548618219038</v>
      </c>
    </row>
    <row r="75" spans="1:11" s="3" customFormat="1" ht="12.75">
      <c r="A75" s="3">
        <v>56741</v>
      </c>
      <c r="C75" s="3" t="s">
        <v>21</v>
      </c>
      <c r="D75" s="10">
        <v>33127</v>
      </c>
      <c r="F75" s="16">
        <v>0</v>
      </c>
      <c r="H75" s="10"/>
      <c r="J75" s="22">
        <f t="shared" si="0"/>
        <v>0</v>
      </c>
      <c r="K75" s="27">
        <v>0</v>
      </c>
    </row>
    <row r="76" spans="1:11" s="3" customFormat="1" ht="12.75">
      <c r="A76" s="3">
        <v>59881</v>
      </c>
      <c r="C76" s="3" t="s">
        <v>87</v>
      </c>
      <c r="D76" s="10">
        <v>15670</v>
      </c>
      <c r="F76" s="16">
        <v>0</v>
      </c>
      <c r="J76" s="22">
        <f t="shared" si="0"/>
        <v>0</v>
      </c>
      <c r="K76" s="27">
        <v>0</v>
      </c>
    </row>
    <row r="77" spans="1:11" s="3" customFormat="1" ht="12.75">
      <c r="A77" s="3">
        <v>59911</v>
      </c>
      <c r="C77" s="3" t="s">
        <v>61</v>
      </c>
      <c r="D77" s="10">
        <v>123660</v>
      </c>
      <c r="F77" s="16">
        <v>0</v>
      </c>
      <c r="J77" s="22">
        <f>SUM(G77:I77)</f>
        <v>0</v>
      </c>
      <c r="K77" s="27">
        <v>0</v>
      </c>
    </row>
    <row r="78" spans="1:11" s="3" customFormat="1" ht="12.75">
      <c r="A78" s="3">
        <v>59986</v>
      </c>
      <c r="C78" s="3" t="s">
        <v>62</v>
      </c>
      <c r="D78" s="10">
        <v>-222878</v>
      </c>
      <c r="F78" s="16">
        <v>0</v>
      </c>
      <c r="J78" s="22">
        <f>SUM(G78:I78)</f>
        <v>0</v>
      </c>
      <c r="K78" s="27">
        <v>0</v>
      </c>
    </row>
    <row r="79" spans="1:11" s="3" customFormat="1" ht="12.75">
      <c r="A79" s="3">
        <v>59990</v>
      </c>
      <c r="C79" s="3" t="s">
        <v>63</v>
      </c>
      <c r="D79" s="10">
        <v>-636706</v>
      </c>
      <c r="F79" s="16">
        <v>0</v>
      </c>
      <c r="J79" s="22">
        <f>SUM(G79:I79)</f>
        <v>0</v>
      </c>
      <c r="K79" s="27">
        <v>0</v>
      </c>
    </row>
    <row r="80" spans="1:11" s="3" customFormat="1" ht="12.75">
      <c r="A80" s="3">
        <v>59895</v>
      </c>
      <c r="C80" s="3" t="s">
        <v>60</v>
      </c>
      <c r="D80" s="10">
        <v>269658</v>
      </c>
      <c r="F80" s="16">
        <v>0</v>
      </c>
      <c r="J80" s="22">
        <f>SUM(G80:I80)</f>
        <v>0</v>
      </c>
      <c r="K80" s="27">
        <v>0</v>
      </c>
    </row>
    <row r="81" spans="1:11" s="3" customFormat="1" ht="12.75">
      <c r="A81" s="14">
        <v>59999</v>
      </c>
      <c r="B81" s="14"/>
      <c r="C81" s="14" t="s">
        <v>64</v>
      </c>
      <c r="D81" s="15">
        <v>60260</v>
      </c>
      <c r="E81" s="14"/>
      <c r="F81" s="17">
        <v>33476</v>
      </c>
      <c r="G81" s="14"/>
      <c r="H81" s="14"/>
      <c r="I81" s="14"/>
      <c r="J81" s="25">
        <f>SUM(G81:I81)</f>
        <v>0</v>
      </c>
      <c r="K81" s="28">
        <f>J81/F81</f>
        <v>0</v>
      </c>
    </row>
    <row r="82" spans="1:11" s="1" customFormat="1" ht="12.75">
      <c r="A82" s="1" t="s">
        <v>33</v>
      </c>
      <c r="D82" s="21">
        <f>SUM(D9:D81)</f>
        <v>17825068</v>
      </c>
      <c r="F82" s="21">
        <f>SUM(F9:F81)</f>
        <v>17825068</v>
      </c>
      <c r="G82" s="22">
        <f>SUM(G9:G81)</f>
        <v>1475088.1500000001</v>
      </c>
      <c r="H82" s="22">
        <f>SUM(H9:H81)</f>
        <v>1582487.9300000002</v>
      </c>
      <c r="I82" s="22">
        <f>SUM(I9:I81)</f>
        <v>1339613.61</v>
      </c>
      <c r="J82" s="22">
        <f>SUM(J9:J81)</f>
        <v>4397189.690000002</v>
      </c>
      <c r="K82" s="26">
        <f>J82/F82</f>
        <v>0.24668571755238197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75" zoomScaleNormal="75" workbookViewId="0" topLeftCell="H1">
      <selection activeCell="N6" sqref="N6"/>
    </sheetView>
  </sheetViews>
  <sheetFormatPr defaultColWidth="9.140625" defaultRowHeight="12.75"/>
  <cols>
    <col min="1" max="1" width="8.8515625" style="37" customWidth="1"/>
    <col min="2" max="2" width="4.421875" style="37" customWidth="1"/>
    <col min="3" max="3" width="43.28125" style="37" customWidth="1"/>
    <col min="4" max="4" width="16.8515625" style="61" customWidth="1"/>
    <col min="5" max="5" width="15.421875" style="37" customWidth="1"/>
    <col min="6" max="6" width="17.28125" style="37" customWidth="1"/>
    <col min="7" max="7" width="16.8515625" style="37" customWidth="1"/>
    <col min="8" max="8" width="14.57421875" style="37" customWidth="1"/>
    <col min="9" max="9" width="13.57421875" style="37" customWidth="1"/>
    <col min="10" max="10" width="14.28125" style="37" customWidth="1"/>
    <col min="11" max="11" width="13.140625" style="37" customWidth="1"/>
    <col min="12" max="12" width="14.57421875" style="30" customWidth="1"/>
    <col min="13" max="13" width="14.57421875" style="64" customWidth="1"/>
    <col min="14" max="14" width="14.421875" style="37" customWidth="1"/>
    <col min="15" max="16384" width="9.140625" style="37" customWidth="1"/>
  </cols>
  <sheetData>
    <row r="1" spans="1:13" s="30" customFormat="1" ht="18">
      <c r="A1" s="30" t="s">
        <v>83</v>
      </c>
      <c r="D1" s="58"/>
      <c r="M1" s="64"/>
    </row>
    <row r="2" spans="4:13" s="30" customFormat="1" ht="18">
      <c r="D2" s="58"/>
      <c r="M2" s="64" t="s">
        <v>107</v>
      </c>
    </row>
    <row r="3" spans="1:13" s="30" customFormat="1" ht="18">
      <c r="A3" s="30" t="s">
        <v>50</v>
      </c>
      <c r="D3" s="58"/>
      <c r="M3" s="64"/>
    </row>
    <row r="4" spans="4:13" s="30" customFormat="1" ht="18">
      <c r="D4" s="58"/>
      <c r="M4" s="64"/>
    </row>
    <row r="5" spans="1:13" s="30" customFormat="1" ht="18">
      <c r="A5" s="30" t="s">
        <v>95</v>
      </c>
      <c r="D5" s="59"/>
      <c r="F5" s="31"/>
      <c r="G5" s="31"/>
      <c r="I5" s="31"/>
      <c r="J5" s="31"/>
      <c r="K5" s="31"/>
      <c r="M5" s="64"/>
    </row>
    <row r="6" spans="1:13" s="30" customFormat="1" ht="18">
      <c r="A6" s="32" t="s">
        <v>98</v>
      </c>
      <c r="D6" s="59"/>
      <c r="F6" s="31"/>
      <c r="G6" s="31"/>
      <c r="H6" s="31"/>
      <c r="M6" s="64"/>
    </row>
    <row r="7" spans="4:14" s="30" customFormat="1" ht="18">
      <c r="D7" s="59"/>
      <c r="F7" s="31"/>
      <c r="G7" s="31"/>
      <c r="H7" s="31"/>
      <c r="M7" s="66"/>
      <c r="N7" s="31"/>
    </row>
    <row r="8" spans="1:14" s="36" customFormat="1" ht="54">
      <c r="A8" s="33" t="s">
        <v>0</v>
      </c>
      <c r="B8" s="34"/>
      <c r="C8" s="33" t="s">
        <v>1</v>
      </c>
      <c r="D8" s="67" t="s">
        <v>109</v>
      </c>
      <c r="E8" s="35" t="s">
        <v>91</v>
      </c>
      <c r="F8" s="68" t="s">
        <v>108</v>
      </c>
      <c r="G8" s="68" t="s">
        <v>110</v>
      </c>
      <c r="H8" s="68" t="s">
        <v>111</v>
      </c>
      <c r="I8" s="35" t="s">
        <v>92</v>
      </c>
      <c r="J8" s="35" t="s">
        <v>96</v>
      </c>
      <c r="K8" s="35" t="s">
        <v>97</v>
      </c>
      <c r="L8" s="35" t="s">
        <v>68</v>
      </c>
      <c r="M8" s="70" t="s">
        <v>112</v>
      </c>
      <c r="N8" s="69" t="s">
        <v>113</v>
      </c>
    </row>
    <row r="9" spans="1:14" ht="18">
      <c r="A9" s="37">
        <v>51110</v>
      </c>
      <c r="C9" s="37" t="s">
        <v>22</v>
      </c>
      <c r="D9" s="60">
        <v>11059369</v>
      </c>
      <c r="E9" s="38">
        <v>0</v>
      </c>
      <c r="F9" s="38">
        <f>D9+E9</f>
        <v>11059369</v>
      </c>
      <c r="G9" s="38">
        <v>10935306</v>
      </c>
      <c r="H9" s="39">
        <v>2648368</v>
      </c>
      <c r="I9" s="40">
        <v>1393599</v>
      </c>
      <c r="J9" s="40">
        <v>937220</v>
      </c>
      <c r="K9" s="40">
        <v>917175</v>
      </c>
      <c r="L9" s="41">
        <f>SUM(H9:K9)</f>
        <v>5896362</v>
      </c>
      <c r="M9" s="64">
        <f>L9/F9</f>
        <v>0.5331553726076054</v>
      </c>
      <c r="N9" s="42">
        <f>L9/G9</f>
        <v>0.5392041155501273</v>
      </c>
    </row>
    <row r="10" spans="1:14" ht="18">
      <c r="A10" s="37">
        <v>51130</v>
      </c>
      <c r="C10" s="37" t="s">
        <v>35</v>
      </c>
      <c r="D10" s="61">
        <v>446201</v>
      </c>
      <c r="E10" s="38">
        <v>0</v>
      </c>
      <c r="F10" s="38">
        <f aca="true" t="shared" si="0" ref="F10:F73">D10+E10</f>
        <v>446201</v>
      </c>
      <c r="G10" s="38">
        <v>291044</v>
      </c>
      <c r="H10" s="39">
        <v>94019</v>
      </c>
      <c r="I10" s="40">
        <v>43229</v>
      </c>
      <c r="J10" s="40">
        <v>37640</v>
      </c>
      <c r="K10" s="40">
        <v>35133</v>
      </c>
      <c r="L10" s="41">
        <f>SUM(H10:K10)</f>
        <v>210021</v>
      </c>
      <c r="M10" s="64">
        <f aca="true" t="shared" si="1" ref="M10:M71">L10/F10</f>
        <v>0.47068697739359616</v>
      </c>
      <c r="N10" s="43">
        <f>L10/G10</f>
        <v>0.7216125396847212</v>
      </c>
    </row>
    <row r="11" spans="1:14" ht="18">
      <c r="A11" s="37">
        <v>51143</v>
      </c>
      <c r="C11" s="44" t="s">
        <v>55</v>
      </c>
      <c r="D11" s="61">
        <v>82036</v>
      </c>
      <c r="E11" s="38">
        <v>0</v>
      </c>
      <c r="F11" s="38">
        <f t="shared" si="0"/>
        <v>82036</v>
      </c>
      <c r="G11" s="38">
        <v>0</v>
      </c>
      <c r="I11" s="45"/>
      <c r="J11" s="45"/>
      <c r="K11" s="45"/>
      <c r="L11" s="41">
        <f>SUM(H11:H11)</f>
        <v>0</v>
      </c>
      <c r="M11" s="64">
        <f t="shared" si="1"/>
        <v>0</v>
      </c>
      <c r="N11" s="42">
        <v>0</v>
      </c>
    </row>
    <row r="12" spans="1:14" ht="18">
      <c r="A12" s="37">
        <v>51146</v>
      </c>
      <c r="C12" s="44" t="s">
        <v>56</v>
      </c>
      <c r="D12" s="61">
        <v>90984</v>
      </c>
      <c r="E12" s="38">
        <v>0</v>
      </c>
      <c r="F12" s="38">
        <f t="shared" si="0"/>
        <v>90984</v>
      </c>
      <c r="G12" s="38">
        <v>0</v>
      </c>
      <c r="L12" s="41">
        <f>SUM(H12:H12)</f>
        <v>0</v>
      </c>
      <c r="M12" s="64">
        <f t="shared" si="1"/>
        <v>0</v>
      </c>
      <c r="N12" s="42">
        <v>0</v>
      </c>
    </row>
    <row r="13" spans="1:14" ht="18">
      <c r="A13" s="37">
        <v>51148</v>
      </c>
      <c r="C13" s="44" t="s">
        <v>23</v>
      </c>
      <c r="D13" s="61">
        <v>403949</v>
      </c>
      <c r="E13" s="38">
        <v>0</v>
      </c>
      <c r="F13" s="38">
        <f t="shared" si="0"/>
        <v>403949</v>
      </c>
      <c r="G13" s="38">
        <v>384428</v>
      </c>
      <c r="H13" s="39">
        <v>96107</v>
      </c>
      <c r="I13" s="40">
        <v>30559</v>
      </c>
      <c r="J13" s="40">
        <v>24018</v>
      </c>
      <c r="K13" s="40">
        <v>24106</v>
      </c>
      <c r="L13" s="41">
        <f>SUM(H13:K13)</f>
        <v>174790</v>
      </c>
      <c r="M13" s="64">
        <f t="shared" si="1"/>
        <v>0.43270313826745455</v>
      </c>
      <c r="N13" s="42">
        <f>L13/G13</f>
        <v>0.4546755179123269</v>
      </c>
    </row>
    <row r="14" spans="1:14" ht="18">
      <c r="A14" s="37">
        <v>51193</v>
      </c>
      <c r="C14" s="44" t="s">
        <v>88</v>
      </c>
      <c r="D14" s="61">
        <v>5300</v>
      </c>
      <c r="E14" s="38">
        <v>0</v>
      </c>
      <c r="F14" s="38">
        <f t="shared" si="0"/>
        <v>5300</v>
      </c>
      <c r="G14" s="38">
        <v>0</v>
      </c>
      <c r="L14" s="41">
        <f>SUM(H14:H14)</f>
        <v>0</v>
      </c>
      <c r="M14" s="64">
        <f t="shared" si="1"/>
        <v>0</v>
      </c>
      <c r="N14" s="42">
        <v>0</v>
      </c>
    </row>
    <row r="15" spans="1:14" ht="18">
      <c r="A15" s="37">
        <v>51315</v>
      </c>
      <c r="C15" s="37" t="s">
        <v>36</v>
      </c>
      <c r="D15" s="61">
        <v>2569380</v>
      </c>
      <c r="E15" s="38"/>
      <c r="F15" s="38">
        <f t="shared" si="0"/>
        <v>2569380</v>
      </c>
      <c r="G15" s="38">
        <v>2502060</v>
      </c>
      <c r="H15" s="39">
        <v>625515</v>
      </c>
      <c r="I15" s="39">
        <v>206635</v>
      </c>
      <c r="J15" s="39">
        <v>205700</v>
      </c>
      <c r="K15" s="39">
        <v>207258</v>
      </c>
      <c r="L15" s="41">
        <f aca="true" t="shared" si="2" ref="L15:L23">SUM(H15:K15)</f>
        <v>1245108</v>
      </c>
      <c r="M15" s="64">
        <f t="shared" si="1"/>
        <v>0.48459472713261564</v>
      </c>
      <c r="N15" s="42">
        <f>L15/G15</f>
        <v>0.4976331502841658</v>
      </c>
    </row>
    <row r="16" spans="1:14" ht="18">
      <c r="A16" s="37">
        <v>51320</v>
      </c>
      <c r="C16" s="37" t="s">
        <v>37</v>
      </c>
      <c r="D16" s="61">
        <v>874319</v>
      </c>
      <c r="E16" s="38">
        <v>0</v>
      </c>
      <c r="F16" s="38">
        <f t="shared" si="0"/>
        <v>874319</v>
      </c>
      <c r="G16" s="38">
        <v>862136</v>
      </c>
      <c r="H16" s="39">
        <v>215534</v>
      </c>
      <c r="I16" s="39">
        <v>111359</v>
      </c>
      <c r="J16" s="39">
        <v>37819</v>
      </c>
      <c r="K16" s="39">
        <v>38423</v>
      </c>
      <c r="L16" s="41">
        <f t="shared" si="2"/>
        <v>403135</v>
      </c>
      <c r="M16" s="64">
        <f t="shared" si="1"/>
        <v>0.46108456981948237</v>
      </c>
      <c r="N16" s="42">
        <f>L16/G16</f>
        <v>0.4676002394053838</v>
      </c>
    </row>
    <row r="17" spans="1:14" ht="18">
      <c r="A17" s="37">
        <v>51321</v>
      </c>
      <c r="C17" s="37" t="s">
        <v>77</v>
      </c>
      <c r="E17" s="38">
        <v>0</v>
      </c>
      <c r="F17" s="38">
        <f t="shared" si="0"/>
        <v>0</v>
      </c>
      <c r="G17" s="38">
        <v>0</v>
      </c>
      <c r="H17" s="39">
        <v>366</v>
      </c>
      <c r="I17" s="39">
        <v>119</v>
      </c>
      <c r="J17" s="39">
        <v>61</v>
      </c>
      <c r="K17" s="39">
        <v>59</v>
      </c>
      <c r="L17" s="41">
        <f t="shared" si="2"/>
        <v>605</v>
      </c>
      <c r="M17" s="64" t="s">
        <v>106</v>
      </c>
      <c r="N17" s="42">
        <v>0</v>
      </c>
    </row>
    <row r="18" spans="1:14" ht="18">
      <c r="A18" s="37">
        <v>51330</v>
      </c>
      <c r="C18" s="37" t="s">
        <v>38</v>
      </c>
      <c r="D18" s="61">
        <v>364373</v>
      </c>
      <c r="E18" s="38">
        <v>0</v>
      </c>
      <c r="F18" s="38">
        <f t="shared" si="0"/>
        <v>364373</v>
      </c>
      <c r="G18" s="38">
        <v>151398</v>
      </c>
      <c r="H18" s="39">
        <v>37496</v>
      </c>
      <c r="I18" s="39">
        <v>16653</v>
      </c>
      <c r="J18" s="39">
        <v>6600</v>
      </c>
      <c r="K18" s="39">
        <v>6757</v>
      </c>
      <c r="L18" s="41">
        <f t="shared" si="2"/>
        <v>67506</v>
      </c>
      <c r="M18" s="64">
        <f t="shared" si="1"/>
        <v>0.18526619700142435</v>
      </c>
      <c r="N18" s="42">
        <f>L18/G18</f>
        <v>0.4458843577854397</v>
      </c>
    </row>
    <row r="19" spans="1:14" ht="18">
      <c r="A19" s="37">
        <v>51340</v>
      </c>
      <c r="C19" s="37" t="s">
        <v>39</v>
      </c>
      <c r="D19" s="61">
        <v>163402</v>
      </c>
      <c r="E19" s="38">
        <v>0</v>
      </c>
      <c r="F19" s="38">
        <f t="shared" si="0"/>
        <v>163402</v>
      </c>
      <c r="G19" s="38">
        <v>163402</v>
      </c>
      <c r="H19" s="39">
        <v>45510</v>
      </c>
      <c r="I19" s="39"/>
      <c r="J19" s="39">
        <v>20212</v>
      </c>
      <c r="K19" s="39">
        <v>13620</v>
      </c>
      <c r="L19" s="41">
        <f t="shared" si="2"/>
        <v>79342</v>
      </c>
      <c r="M19" s="64">
        <f t="shared" si="1"/>
        <v>0.48556321220058507</v>
      </c>
      <c r="N19" s="42">
        <f>L19/G19</f>
        <v>0.48556321220058507</v>
      </c>
    </row>
    <row r="20" spans="1:14" ht="18">
      <c r="A20" s="37">
        <v>52110</v>
      </c>
      <c r="C20" s="37" t="s">
        <v>2</v>
      </c>
      <c r="D20" s="61">
        <v>35684</v>
      </c>
      <c r="E20" s="38">
        <v>0</v>
      </c>
      <c r="F20" s="38">
        <f t="shared" si="0"/>
        <v>35684</v>
      </c>
      <c r="G20" s="38">
        <v>45125</v>
      </c>
      <c r="H20" s="38">
        <v>4079</v>
      </c>
      <c r="I20" s="39">
        <v>3779</v>
      </c>
      <c r="J20" s="39">
        <v>3924</v>
      </c>
      <c r="K20" s="39">
        <v>2470</v>
      </c>
      <c r="L20" s="41">
        <f t="shared" si="2"/>
        <v>14252</v>
      </c>
      <c r="M20" s="64">
        <f t="shared" si="1"/>
        <v>0.39939468669431677</v>
      </c>
      <c r="N20" s="42">
        <f>L20/G20</f>
        <v>0.3158337950138504</v>
      </c>
    </row>
    <row r="21" spans="1:14" ht="18">
      <c r="A21" s="37">
        <v>52170</v>
      </c>
      <c r="C21" s="37" t="s">
        <v>3</v>
      </c>
      <c r="D21" s="61">
        <v>6059</v>
      </c>
      <c r="E21" s="38">
        <v>0</v>
      </c>
      <c r="F21" s="38">
        <f t="shared" si="0"/>
        <v>6059</v>
      </c>
      <c r="G21" s="38">
        <v>15973</v>
      </c>
      <c r="H21" s="38">
        <v>3857</v>
      </c>
      <c r="I21" s="39">
        <v>3282</v>
      </c>
      <c r="J21" s="39">
        <v>430</v>
      </c>
      <c r="K21" s="39">
        <v>176</v>
      </c>
      <c r="L21" s="41">
        <f t="shared" si="2"/>
        <v>7745</v>
      </c>
      <c r="M21" s="64">
        <f t="shared" si="1"/>
        <v>1.2782637398910712</v>
      </c>
      <c r="N21" s="42">
        <f>L21/G21</f>
        <v>0.48488073624240907</v>
      </c>
    </row>
    <row r="22" spans="1:14" ht="18">
      <c r="A22" s="37">
        <v>52185</v>
      </c>
      <c r="C22" s="37" t="s">
        <v>78</v>
      </c>
      <c r="E22" s="38">
        <v>0</v>
      </c>
      <c r="F22" s="38">
        <f t="shared" si="0"/>
        <v>0</v>
      </c>
      <c r="G22" s="38">
        <v>0</v>
      </c>
      <c r="H22" s="39">
        <v>743.64</v>
      </c>
      <c r="I22" s="48"/>
      <c r="J22" s="48"/>
      <c r="K22" s="48">
        <v>743</v>
      </c>
      <c r="L22" s="41">
        <f t="shared" si="2"/>
        <v>1486.6399999999999</v>
      </c>
      <c r="M22" s="64" t="s">
        <v>106</v>
      </c>
      <c r="N22" s="42">
        <v>0.01</v>
      </c>
    </row>
    <row r="23" spans="1:14" ht="18">
      <c r="A23" s="37">
        <v>52190</v>
      </c>
      <c r="C23" s="37" t="s">
        <v>72</v>
      </c>
      <c r="E23" s="38">
        <v>0</v>
      </c>
      <c r="F23" s="38">
        <f t="shared" si="0"/>
        <v>0</v>
      </c>
      <c r="G23" s="38">
        <v>0</v>
      </c>
      <c r="H23" s="39">
        <v>4492</v>
      </c>
      <c r="J23" s="37">
        <v>109</v>
      </c>
      <c r="K23" s="39">
        <v>2672</v>
      </c>
      <c r="L23" s="41">
        <f t="shared" si="2"/>
        <v>7273</v>
      </c>
      <c r="M23" s="64" t="s">
        <v>106</v>
      </c>
      <c r="N23" s="42">
        <v>0.02</v>
      </c>
    </row>
    <row r="24" spans="1:14" ht="18">
      <c r="A24" s="37">
        <v>52207</v>
      </c>
      <c r="C24" s="37" t="s">
        <v>4</v>
      </c>
      <c r="D24" s="61">
        <v>21272</v>
      </c>
      <c r="E24" s="38">
        <v>0</v>
      </c>
      <c r="F24" s="38">
        <f t="shared" si="0"/>
        <v>21272</v>
      </c>
      <c r="G24" s="38">
        <v>21188</v>
      </c>
      <c r="H24" s="38">
        <v>1578</v>
      </c>
      <c r="I24" s="39"/>
      <c r="J24" s="39"/>
      <c r="K24" s="39"/>
      <c r="L24" s="41">
        <f>SUM(H24:H24)</f>
        <v>1578</v>
      </c>
      <c r="M24" s="64">
        <f t="shared" si="1"/>
        <v>0.07418202331703648</v>
      </c>
      <c r="N24" s="42">
        <f>L24/G24</f>
        <v>0.07447611855767415</v>
      </c>
    </row>
    <row r="25" spans="1:14" ht="18">
      <c r="A25" s="37">
        <v>52212</v>
      </c>
      <c r="C25" s="37" t="s">
        <v>5</v>
      </c>
      <c r="D25" s="61">
        <v>69740</v>
      </c>
      <c r="E25" s="38">
        <v>0</v>
      </c>
      <c r="F25" s="38">
        <f t="shared" si="0"/>
        <v>69740</v>
      </c>
      <c r="G25" s="38">
        <v>59740</v>
      </c>
      <c r="H25" s="37">
        <v>94</v>
      </c>
      <c r="J25" s="39">
        <v>2550</v>
      </c>
      <c r="K25" s="39"/>
      <c r="L25" s="41">
        <f>SUM(H25:J25)</f>
        <v>2644</v>
      </c>
      <c r="M25" s="64">
        <f t="shared" si="1"/>
        <v>0.0379122454832234</v>
      </c>
      <c r="N25" s="42">
        <f>L25/G25</f>
        <v>0.044258453297623034</v>
      </c>
    </row>
    <row r="26" spans="1:14" ht="18">
      <c r="A26" s="37">
        <v>52215</v>
      </c>
      <c r="C26" s="37" t="s">
        <v>6</v>
      </c>
      <c r="D26" s="61">
        <v>9599</v>
      </c>
      <c r="E26" s="38">
        <v>0</v>
      </c>
      <c r="F26" s="38">
        <f t="shared" si="0"/>
        <v>9599</v>
      </c>
      <c r="G26" s="38">
        <v>33672</v>
      </c>
      <c r="H26" s="38">
        <v>1679</v>
      </c>
      <c r="I26" s="39">
        <v>512</v>
      </c>
      <c r="J26" s="39">
        <v>3046</v>
      </c>
      <c r="K26" s="39">
        <v>402</v>
      </c>
      <c r="L26" s="41">
        <f>SUM(H26:K26)</f>
        <v>5639</v>
      </c>
      <c r="M26" s="64">
        <f t="shared" si="1"/>
        <v>0.5874570267736222</v>
      </c>
      <c r="N26" s="42">
        <f>L26/G26</f>
        <v>0.16746851983844144</v>
      </c>
    </row>
    <row r="27" spans="1:14" ht="18">
      <c r="A27" s="37">
        <v>52217</v>
      </c>
      <c r="C27" s="37" t="s">
        <v>75</v>
      </c>
      <c r="E27" s="38">
        <v>0</v>
      </c>
      <c r="F27" s="38">
        <f t="shared" si="0"/>
        <v>0</v>
      </c>
      <c r="G27" s="38">
        <v>0</v>
      </c>
      <c r="H27" s="37">
        <v>110</v>
      </c>
      <c r="I27" s="39"/>
      <c r="J27" s="39"/>
      <c r="K27" s="39">
        <v>86</v>
      </c>
      <c r="L27" s="41">
        <f>SUM(H27:K27)</f>
        <v>196</v>
      </c>
      <c r="M27" s="64" t="s">
        <v>106</v>
      </c>
      <c r="N27" s="42">
        <v>0</v>
      </c>
    </row>
    <row r="28" spans="1:14" ht="18">
      <c r="A28" s="37">
        <v>52290</v>
      </c>
      <c r="C28" s="37" t="s">
        <v>24</v>
      </c>
      <c r="D28" s="61">
        <v>30224</v>
      </c>
      <c r="E28" s="38">
        <v>0</v>
      </c>
      <c r="F28" s="38">
        <f t="shared" si="0"/>
        <v>30224</v>
      </c>
      <c r="G28" s="38">
        <v>7829</v>
      </c>
      <c r="H28" s="38">
        <v>1059</v>
      </c>
      <c r="I28" s="39">
        <v>676</v>
      </c>
      <c r="J28" s="39">
        <v>13371</v>
      </c>
      <c r="K28" s="39">
        <v>2672</v>
      </c>
      <c r="L28" s="41">
        <f>SUM(H28:K28)</f>
        <v>17778</v>
      </c>
      <c r="M28" s="64">
        <f t="shared" si="1"/>
        <v>0.588208046585495</v>
      </c>
      <c r="N28" s="42">
        <f>L28/G28</f>
        <v>2.270788095542215</v>
      </c>
    </row>
    <row r="29" spans="1:14" ht="18">
      <c r="A29" s="37">
        <v>52291</v>
      </c>
      <c r="C29" s="37" t="s">
        <v>79</v>
      </c>
      <c r="E29" s="38">
        <v>0</v>
      </c>
      <c r="F29" s="38">
        <f t="shared" si="0"/>
        <v>0</v>
      </c>
      <c r="G29" s="38">
        <v>0</v>
      </c>
      <c r="H29" s="37">
        <v>5</v>
      </c>
      <c r="I29" s="47"/>
      <c r="J29" s="47"/>
      <c r="K29" s="47">
        <v>2</v>
      </c>
      <c r="L29" s="41">
        <f>SUM(H29:H29)</f>
        <v>5</v>
      </c>
      <c r="M29" s="64" t="s">
        <v>106</v>
      </c>
      <c r="N29" s="42">
        <v>0</v>
      </c>
    </row>
    <row r="30" spans="1:14" ht="18">
      <c r="A30" s="37">
        <v>52380</v>
      </c>
      <c r="C30" s="37" t="s">
        <v>25</v>
      </c>
      <c r="D30" s="61">
        <v>24888</v>
      </c>
      <c r="E30" s="38">
        <v>0</v>
      </c>
      <c r="F30" s="38">
        <f t="shared" si="0"/>
        <v>24888</v>
      </c>
      <c r="G30" s="38">
        <v>12528</v>
      </c>
      <c r="H30" s="37">
        <v>882</v>
      </c>
      <c r="I30" s="39"/>
      <c r="J30" s="39"/>
      <c r="K30" s="39"/>
      <c r="L30" s="41">
        <f>SUM(H30:H30)</f>
        <v>882</v>
      </c>
      <c r="M30" s="64">
        <f t="shared" si="1"/>
        <v>0.03543876567020251</v>
      </c>
      <c r="N30" s="42">
        <f>L30/G30</f>
        <v>0.07040229885057471</v>
      </c>
    </row>
    <row r="31" spans="1:14" ht="18">
      <c r="A31" s="37">
        <v>53101</v>
      </c>
      <c r="C31" s="37" t="s">
        <v>7</v>
      </c>
      <c r="D31" s="61">
        <v>20500</v>
      </c>
      <c r="E31" s="38">
        <v>0</v>
      </c>
      <c r="F31" s="38">
        <f t="shared" si="0"/>
        <v>20500</v>
      </c>
      <c r="G31" s="38">
        <v>20495</v>
      </c>
      <c r="L31" s="41">
        <f>SUM(H31:H31)</f>
        <v>0</v>
      </c>
      <c r="M31" s="64">
        <f t="shared" si="1"/>
        <v>0</v>
      </c>
      <c r="N31" s="42">
        <f>L31/G31</f>
        <v>0</v>
      </c>
    </row>
    <row r="32" spans="1:14" ht="18">
      <c r="A32" s="37">
        <v>53104</v>
      </c>
      <c r="C32" s="37" t="s">
        <v>8</v>
      </c>
      <c r="D32" s="61">
        <v>4235</v>
      </c>
      <c r="E32" s="38">
        <v>0</v>
      </c>
      <c r="F32" s="38">
        <f t="shared" si="0"/>
        <v>4235</v>
      </c>
      <c r="G32" s="38">
        <v>31587</v>
      </c>
      <c r="I32" s="37">
        <v>364</v>
      </c>
      <c r="J32" s="37">
        <v>250</v>
      </c>
      <c r="L32" s="41">
        <v>614</v>
      </c>
      <c r="M32" s="64">
        <f t="shared" si="1"/>
        <v>0.1449822904368359</v>
      </c>
      <c r="N32" s="42">
        <f>L32/G32</f>
        <v>0.019438376547313767</v>
      </c>
    </row>
    <row r="33" spans="1:14" ht="18">
      <c r="A33" s="37">
        <v>53105</v>
      </c>
      <c r="C33" s="37" t="s">
        <v>9</v>
      </c>
      <c r="D33" s="61">
        <v>500</v>
      </c>
      <c r="E33" s="38">
        <v>0</v>
      </c>
      <c r="F33" s="38">
        <f>(D33+E33)</f>
        <v>500</v>
      </c>
      <c r="G33" s="38">
        <v>96012</v>
      </c>
      <c r="H33" s="38">
        <v>26253</v>
      </c>
      <c r="I33" s="48"/>
      <c r="J33" s="48"/>
      <c r="K33" s="48">
        <v>55000</v>
      </c>
      <c r="L33" s="41">
        <f>SUM(H33:K33)</f>
        <v>81253</v>
      </c>
      <c r="M33" s="64">
        <f t="shared" si="1"/>
        <v>162.506</v>
      </c>
      <c r="N33" s="42">
        <f>L33/G33</f>
        <v>0.8462796317127026</v>
      </c>
    </row>
    <row r="34" spans="1:14" ht="18">
      <c r="A34" s="37">
        <v>53106</v>
      </c>
      <c r="C34" s="37" t="s">
        <v>10</v>
      </c>
      <c r="D34" s="61">
        <v>102271</v>
      </c>
      <c r="E34" s="38">
        <v>0</v>
      </c>
      <c r="F34" s="38">
        <f>(D34+E34)</f>
        <v>102271</v>
      </c>
      <c r="G34" s="38">
        <v>71984</v>
      </c>
      <c r="H34" s="38">
        <v>1178</v>
      </c>
      <c r="I34" s="46">
        <v>543</v>
      </c>
      <c r="J34" s="46">
        <v>19683</v>
      </c>
      <c r="K34" s="46">
        <v>6057</v>
      </c>
      <c r="L34" s="41">
        <f>SUM(H34:K34)</f>
        <v>27461</v>
      </c>
      <c r="M34" s="64">
        <f t="shared" si="1"/>
        <v>0.2685120904264161</v>
      </c>
      <c r="N34" s="42">
        <f>L34/G34</f>
        <v>0.3814875527895088</v>
      </c>
    </row>
    <row r="35" spans="1:14" ht="18">
      <c r="A35" s="37">
        <v>53108</v>
      </c>
      <c r="C35" s="37" t="s">
        <v>74</v>
      </c>
      <c r="E35" s="38">
        <v>0</v>
      </c>
      <c r="F35" s="38">
        <f t="shared" si="0"/>
        <v>0</v>
      </c>
      <c r="G35" s="38">
        <v>0</v>
      </c>
      <c r="H35" s="39">
        <v>10032</v>
      </c>
      <c r="I35" s="39">
        <v>1913</v>
      </c>
      <c r="J35" s="39"/>
      <c r="K35" s="39"/>
      <c r="L35" s="41">
        <f>SUM(H35:J35)</f>
        <v>11945</v>
      </c>
      <c r="M35" s="64" t="s">
        <v>106</v>
      </c>
      <c r="N35" s="42">
        <v>0.03</v>
      </c>
    </row>
    <row r="36" spans="1:14" ht="18">
      <c r="A36" s="37">
        <v>53110</v>
      </c>
      <c r="C36" s="37" t="s">
        <v>48</v>
      </c>
      <c r="E36" s="38">
        <v>0</v>
      </c>
      <c r="F36" s="38">
        <f t="shared" si="0"/>
        <v>0</v>
      </c>
      <c r="G36" s="38">
        <v>0</v>
      </c>
      <c r="L36" s="41">
        <f>SUM(H36:H36)</f>
        <v>0</v>
      </c>
      <c r="M36" s="64" t="s">
        <v>106</v>
      </c>
      <c r="N36" s="42">
        <v>0</v>
      </c>
    </row>
    <row r="37" spans="1:14" ht="18">
      <c r="A37" s="37">
        <v>53211</v>
      </c>
      <c r="C37" s="37" t="s">
        <v>26</v>
      </c>
      <c r="D37" s="61">
        <v>91146</v>
      </c>
      <c r="E37" s="38">
        <v>0</v>
      </c>
      <c r="F37" s="38">
        <f t="shared" si="0"/>
        <v>91146</v>
      </c>
      <c r="G37" s="38">
        <v>91146</v>
      </c>
      <c r="H37" s="38">
        <v>28099</v>
      </c>
      <c r="I37" s="39">
        <v>6805</v>
      </c>
      <c r="J37" s="39"/>
      <c r="K37" s="39">
        <v>34282</v>
      </c>
      <c r="L37" s="41">
        <f>SUM(H37:K37)</f>
        <v>69186</v>
      </c>
      <c r="M37" s="64">
        <f t="shared" si="1"/>
        <v>0.7590678691330393</v>
      </c>
      <c r="N37" s="42">
        <f>L37/G37</f>
        <v>0.7590678691330393</v>
      </c>
    </row>
    <row r="38" spans="1:14" ht="18">
      <c r="A38" s="37">
        <v>53112</v>
      </c>
      <c r="C38" s="37" t="s">
        <v>80</v>
      </c>
      <c r="E38" s="38">
        <v>0</v>
      </c>
      <c r="F38" s="38">
        <f t="shared" si="0"/>
        <v>0</v>
      </c>
      <c r="G38" s="38">
        <v>0</v>
      </c>
      <c r="H38" s="37">
        <v>373</v>
      </c>
      <c r="I38" s="37">
        <v>213</v>
      </c>
      <c r="K38" s="37">
        <v>533</v>
      </c>
      <c r="L38" s="41">
        <f>SUM(H38:K38)</f>
        <v>1119</v>
      </c>
      <c r="M38" s="64" t="s">
        <v>106</v>
      </c>
      <c r="N38" s="42">
        <v>0.01</v>
      </c>
    </row>
    <row r="39" spans="1:14" ht="18">
      <c r="A39" s="37">
        <v>53213</v>
      </c>
      <c r="C39" s="37" t="s">
        <v>67</v>
      </c>
      <c r="D39" s="61">
        <v>391</v>
      </c>
      <c r="E39" s="38">
        <v>0</v>
      </c>
      <c r="F39" s="38">
        <f t="shared" si="0"/>
        <v>391</v>
      </c>
      <c r="G39" s="38">
        <v>0</v>
      </c>
      <c r="L39" s="41">
        <f>SUM(H39:H39)</f>
        <v>0</v>
      </c>
      <c r="M39" s="64">
        <f t="shared" si="1"/>
        <v>0</v>
      </c>
      <c r="N39" s="42">
        <v>0</v>
      </c>
    </row>
    <row r="40" spans="1:14" ht="18">
      <c r="A40" s="37">
        <v>53220</v>
      </c>
      <c r="C40" s="37" t="s">
        <v>11</v>
      </c>
      <c r="D40" s="61">
        <v>168803</v>
      </c>
      <c r="E40" s="38">
        <v>0</v>
      </c>
      <c r="F40" s="38">
        <f t="shared" si="0"/>
        <v>168803</v>
      </c>
      <c r="G40" s="38">
        <v>267415</v>
      </c>
      <c r="H40" s="38">
        <v>24899</v>
      </c>
      <c r="I40" s="46">
        <v>50150</v>
      </c>
      <c r="J40" s="46">
        <v>60104</v>
      </c>
      <c r="K40" s="46">
        <v>60867</v>
      </c>
      <c r="L40" s="41">
        <f>SUM(H40:K40)</f>
        <v>196020</v>
      </c>
      <c r="M40" s="64">
        <f t="shared" si="1"/>
        <v>1.161235286102735</v>
      </c>
      <c r="N40" s="42">
        <f>L40/G40</f>
        <v>0.7330179683263841</v>
      </c>
    </row>
    <row r="41" spans="1:14" ht="18">
      <c r="A41" s="37">
        <v>53230</v>
      </c>
      <c r="C41" s="37" t="s">
        <v>27</v>
      </c>
      <c r="D41" s="61">
        <v>95</v>
      </c>
      <c r="E41" s="38">
        <v>0</v>
      </c>
      <c r="F41" s="38">
        <f t="shared" si="0"/>
        <v>95</v>
      </c>
      <c r="G41" s="38">
        <v>7153</v>
      </c>
      <c r="H41" s="37">
        <v>962</v>
      </c>
      <c r="I41" s="46">
        <v>963</v>
      </c>
      <c r="J41" s="46"/>
      <c r="K41" s="46"/>
      <c r="L41" s="41">
        <f>SUM(H41:J41)</f>
        <v>1925</v>
      </c>
      <c r="M41" s="64">
        <f t="shared" si="1"/>
        <v>20.263157894736842</v>
      </c>
      <c r="N41" s="42">
        <f>L41/G41</f>
        <v>0.2691178526492381</v>
      </c>
    </row>
    <row r="42" spans="1:14" ht="18">
      <c r="A42" s="37">
        <v>53310</v>
      </c>
      <c r="C42" s="37" t="s">
        <v>47</v>
      </c>
      <c r="E42" s="38">
        <v>0</v>
      </c>
      <c r="F42" s="38">
        <f t="shared" si="0"/>
        <v>0</v>
      </c>
      <c r="G42" s="38">
        <v>3432</v>
      </c>
      <c r="I42" s="37">
        <v>503</v>
      </c>
      <c r="J42" s="37">
        <v>232</v>
      </c>
      <c r="L42" s="41">
        <v>735</v>
      </c>
      <c r="M42" s="64" t="s">
        <v>106</v>
      </c>
      <c r="N42" s="42">
        <f>L42/G42</f>
        <v>0.21416083916083917</v>
      </c>
    </row>
    <row r="43" spans="1:14" ht="18">
      <c r="A43" s="37">
        <v>53318</v>
      </c>
      <c r="C43" s="37" t="s">
        <v>12</v>
      </c>
      <c r="D43" s="61">
        <v>1125</v>
      </c>
      <c r="E43" s="38">
        <v>0</v>
      </c>
      <c r="F43" s="38">
        <f t="shared" si="0"/>
        <v>1125</v>
      </c>
      <c r="G43" s="38">
        <v>64636</v>
      </c>
      <c r="H43" s="39">
        <v>17770</v>
      </c>
      <c r="I43" s="39">
        <v>11751</v>
      </c>
      <c r="J43" s="39">
        <v>6046</v>
      </c>
      <c r="K43" s="39">
        <v>5845</v>
      </c>
      <c r="L43" s="41">
        <f>SUM(H43:K43)</f>
        <v>41412</v>
      </c>
      <c r="M43" s="64">
        <f t="shared" si="1"/>
        <v>36.81066666666667</v>
      </c>
      <c r="N43" s="42">
        <f>L43/G43</f>
        <v>0.6406955875982424</v>
      </c>
    </row>
    <row r="44" spans="1:14" ht="18">
      <c r="A44" s="37">
        <v>53320</v>
      </c>
      <c r="C44" s="37" t="s">
        <v>73</v>
      </c>
      <c r="E44" s="38">
        <v>0</v>
      </c>
      <c r="F44" s="38">
        <f t="shared" si="0"/>
        <v>0</v>
      </c>
      <c r="G44" s="38">
        <v>0</v>
      </c>
      <c r="H44" s="46">
        <v>99</v>
      </c>
      <c r="I44" s="46">
        <v>38</v>
      </c>
      <c r="J44" s="46">
        <v>37</v>
      </c>
      <c r="K44" s="46"/>
      <c r="L44" s="41">
        <f>SUM(H44:J44)</f>
        <v>174</v>
      </c>
      <c r="M44" s="64" t="s">
        <v>106</v>
      </c>
      <c r="N44" s="42">
        <v>0.01</v>
      </c>
    </row>
    <row r="45" spans="1:14" ht="18">
      <c r="A45" s="37">
        <v>53390</v>
      </c>
      <c r="C45" s="37" t="s">
        <v>40</v>
      </c>
      <c r="D45" s="61">
        <v>1653</v>
      </c>
      <c r="E45" s="38">
        <v>0</v>
      </c>
      <c r="F45" s="38">
        <f t="shared" si="0"/>
        <v>1653</v>
      </c>
      <c r="G45" s="38">
        <v>1445</v>
      </c>
      <c r="H45" s="37">
        <v>10</v>
      </c>
      <c r="I45" s="46">
        <v>13</v>
      </c>
      <c r="J45" s="46"/>
      <c r="K45" s="46"/>
      <c r="L45" s="41">
        <f>SUM(H45:J45)</f>
        <v>23</v>
      </c>
      <c r="M45" s="64">
        <f t="shared" si="1"/>
        <v>0.013914095583787053</v>
      </c>
      <c r="N45" s="42">
        <v>0.01</v>
      </c>
    </row>
    <row r="46" spans="1:14" ht="18">
      <c r="A46" s="37">
        <v>53540</v>
      </c>
      <c r="C46" s="37" t="s">
        <v>76</v>
      </c>
      <c r="E46" s="38">
        <v>0</v>
      </c>
      <c r="F46" s="38">
        <f t="shared" si="0"/>
        <v>0</v>
      </c>
      <c r="G46" s="38">
        <v>0</v>
      </c>
      <c r="H46" s="37">
        <v>33</v>
      </c>
      <c r="I46" s="46">
        <v>65</v>
      </c>
      <c r="J46" s="46">
        <v>32</v>
      </c>
      <c r="K46" s="46">
        <v>97</v>
      </c>
      <c r="L46" s="41">
        <f>SUM(H46:K46)</f>
        <v>227</v>
      </c>
      <c r="M46" s="64" t="s">
        <v>106</v>
      </c>
      <c r="N46" s="42">
        <v>0.01</v>
      </c>
    </row>
    <row r="47" spans="1:14" ht="18">
      <c r="A47" s="37">
        <v>53630</v>
      </c>
      <c r="C47" s="37" t="s">
        <v>28</v>
      </c>
      <c r="D47" s="61">
        <v>14832</v>
      </c>
      <c r="E47" s="38">
        <v>0</v>
      </c>
      <c r="F47" s="38">
        <f t="shared" si="0"/>
        <v>14832</v>
      </c>
      <c r="G47" s="38">
        <v>11463</v>
      </c>
      <c r="H47" s="37">
        <v>429</v>
      </c>
      <c r="I47" s="46"/>
      <c r="J47" s="46"/>
      <c r="K47" s="46">
        <v>323</v>
      </c>
      <c r="L47" s="41">
        <f>SUM(H47:K47)</f>
        <v>752</v>
      </c>
      <c r="M47" s="64">
        <f t="shared" si="1"/>
        <v>0.05070118662351672</v>
      </c>
      <c r="N47" s="42">
        <f>L47/G47</f>
        <v>0.065602372851784</v>
      </c>
    </row>
    <row r="48" spans="1:14" ht="18">
      <c r="A48" s="37">
        <v>53631</v>
      </c>
      <c r="C48" s="37" t="s">
        <v>65</v>
      </c>
      <c r="D48" s="61">
        <v>200</v>
      </c>
      <c r="E48" s="38">
        <v>0</v>
      </c>
      <c r="F48" s="38">
        <f t="shared" si="0"/>
        <v>200</v>
      </c>
      <c r="G48" s="38">
        <v>0</v>
      </c>
      <c r="L48" s="41">
        <f>SUM(H48:H48)</f>
        <v>0</v>
      </c>
      <c r="M48" s="64">
        <f t="shared" si="1"/>
        <v>0</v>
      </c>
      <c r="N48" s="42">
        <v>0</v>
      </c>
    </row>
    <row r="49" spans="1:14" ht="18">
      <c r="A49" s="37">
        <v>53634</v>
      </c>
      <c r="C49" s="37" t="s">
        <v>41</v>
      </c>
      <c r="E49" s="38">
        <v>0</v>
      </c>
      <c r="F49" s="38">
        <f t="shared" si="0"/>
        <v>0</v>
      </c>
      <c r="G49" s="38">
        <v>13598</v>
      </c>
      <c r="L49" s="41">
        <f>SUM(H49:H49)</f>
        <v>0</v>
      </c>
      <c r="M49" s="64" t="s">
        <v>106</v>
      </c>
      <c r="N49" s="42">
        <f>L49/G49</f>
        <v>0</v>
      </c>
    </row>
    <row r="50" spans="1:14" ht="18">
      <c r="A50" s="37">
        <v>53640</v>
      </c>
      <c r="C50" s="37" t="s">
        <v>66</v>
      </c>
      <c r="D50" s="61">
        <v>221</v>
      </c>
      <c r="E50" s="38">
        <v>0</v>
      </c>
      <c r="F50" s="38">
        <f t="shared" si="0"/>
        <v>221</v>
      </c>
      <c r="G50" s="38">
        <v>0</v>
      </c>
      <c r="L50" s="41">
        <f>SUM(H50:H50)</f>
        <v>0</v>
      </c>
      <c r="M50" s="64">
        <f t="shared" si="1"/>
        <v>0</v>
      </c>
      <c r="N50" s="42">
        <v>0</v>
      </c>
    </row>
    <row r="51" spans="1:14" ht="18">
      <c r="A51" s="37">
        <v>53770</v>
      </c>
      <c r="C51" s="37" t="s">
        <v>13</v>
      </c>
      <c r="D51" s="61">
        <v>30021</v>
      </c>
      <c r="E51" s="38">
        <v>0</v>
      </c>
      <c r="F51" s="38">
        <f t="shared" si="0"/>
        <v>30021</v>
      </c>
      <c r="G51" s="38">
        <v>31863</v>
      </c>
      <c r="H51" s="38">
        <v>13095</v>
      </c>
      <c r="I51" s="39">
        <v>2731</v>
      </c>
      <c r="J51" s="39">
        <v>2692</v>
      </c>
      <c r="K51" s="39">
        <v>4813</v>
      </c>
      <c r="L51" s="41">
        <f>SUM(H51:K51)</f>
        <v>23331</v>
      </c>
      <c r="M51" s="64">
        <f t="shared" si="1"/>
        <v>0.7771559908064355</v>
      </c>
      <c r="N51" s="42">
        <f aca="true" t="shared" si="3" ref="N51:N63">L51/G51</f>
        <v>0.7322286037096318</v>
      </c>
    </row>
    <row r="52" spans="1:14" ht="18">
      <c r="A52" s="37">
        <v>53790</v>
      </c>
      <c r="C52" s="37" t="s">
        <v>29</v>
      </c>
      <c r="E52" s="38">
        <v>0</v>
      </c>
      <c r="F52" s="38">
        <f t="shared" si="0"/>
        <v>0</v>
      </c>
      <c r="G52" s="38">
        <v>4987</v>
      </c>
      <c r="L52" s="41">
        <f>SUM(H52:H52)</f>
        <v>0</v>
      </c>
      <c r="M52" s="64" t="s">
        <v>106</v>
      </c>
      <c r="N52" s="42">
        <f t="shared" si="3"/>
        <v>0</v>
      </c>
    </row>
    <row r="53" spans="1:14" ht="18">
      <c r="A53" s="37">
        <v>53803</v>
      </c>
      <c r="C53" s="37" t="s">
        <v>14</v>
      </c>
      <c r="D53" s="61">
        <v>1002</v>
      </c>
      <c r="E53" s="38">
        <v>0</v>
      </c>
      <c r="F53" s="38">
        <f t="shared" si="0"/>
        <v>1002</v>
      </c>
      <c r="G53" s="38">
        <v>11125</v>
      </c>
      <c r="H53" s="38">
        <v>1745</v>
      </c>
      <c r="I53" s="37">
        <v>533</v>
      </c>
      <c r="L53" s="41">
        <f>SUM(H53:J53)</f>
        <v>2278</v>
      </c>
      <c r="M53" s="64">
        <f t="shared" si="1"/>
        <v>2.273453093812375</v>
      </c>
      <c r="N53" s="42">
        <f t="shared" si="3"/>
        <v>0.20476404494382022</v>
      </c>
    </row>
    <row r="54" spans="1:14" ht="18">
      <c r="A54" s="37">
        <v>53806</v>
      </c>
      <c r="C54" s="37" t="s">
        <v>15</v>
      </c>
      <c r="D54" s="61">
        <v>33845</v>
      </c>
      <c r="E54" s="38">
        <v>0</v>
      </c>
      <c r="F54" s="38">
        <f t="shared" si="0"/>
        <v>33845</v>
      </c>
      <c r="G54" s="38">
        <v>33845</v>
      </c>
      <c r="H54" s="38">
        <v>20377</v>
      </c>
      <c r="I54" s="39">
        <v>11326</v>
      </c>
      <c r="J54" s="39"/>
      <c r="K54" s="39">
        <v>5003</v>
      </c>
      <c r="L54" s="41">
        <f>SUM(H54:K54)</f>
        <v>36706</v>
      </c>
      <c r="M54" s="64">
        <f t="shared" si="1"/>
        <v>1.0845324272418377</v>
      </c>
      <c r="N54" s="42">
        <f t="shared" si="3"/>
        <v>1.0845324272418377</v>
      </c>
    </row>
    <row r="55" spans="1:14" ht="18">
      <c r="A55" s="37">
        <v>53810</v>
      </c>
      <c r="C55" s="37" t="s">
        <v>16</v>
      </c>
      <c r="D55" s="61">
        <v>23419</v>
      </c>
      <c r="E55" s="38">
        <v>0</v>
      </c>
      <c r="F55" s="38">
        <f t="shared" si="0"/>
        <v>23419</v>
      </c>
      <c r="G55" s="38">
        <v>21477</v>
      </c>
      <c r="H55" s="38">
        <v>3109</v>
      </c>
      <c r="I55" s="39">
        <v>3129</v>
      </c>
      <c r="J55" s="39">
        <v>1640</v>
      </c>
      <c r="K55" s="39">
        <v>1895</v>
      </c>
      <c r="L55" s="41">
        <f>SUM(H55:K55)</f>
        <v>9773</v>
      </c>
      <c r="M55" s="64">
        <f t="shared" si="1"/>
        <v>0.4173107306033563</v>
      </c>
      <c r="N55" s="42">
        <f t="shared" si="3"/>
        <v>0.4550449317874936</v>
      </c>
    </row>
    <row r="56" spans="1:14" ht="18">
      <c r="A56" s="37">
        <v>53890</v>
      </c>
      <c r="C56" s="37" t="s">
        <v>30</v>
      </c>
      <c r="E56" s="38">
        <v>0</v>
      </c>
      <c r="F56" s="38">
        <f t="shared" si="0"/>
        <v>0</v>
      </c>
      <c r="G56" s="38">
        <v>2500</v>
      </c>
      <c r="H56" s="46">
        <v>476</v>
      </c>
      <c r="I56" s="46">
        <v>158</v>
      </c>
      <c r="J56" s="46">
        <v>1423</v>
      </c>
      <c r="K56" s="46">
        <v>158</v>
      </c>
      <c r="L56" s="41">
        <f>SUM(H56:K56)</f>
        <v>2215</v>
      </c>
      <c r="M56" s="64" t="s">
        <v>106</v>
      </c>
      <c r="N56" s="42">
        <f t="shared" si="3"/>
        <v>0.886</v>
      </c>
    </row>
    <row r="57" spans="1:14" ht="18">
      <c r="A57" s="37">
        <v>55010</v>
      </c>
      <c r="C57" s="37" t="s">
        <v>42</v>
      </c>
      <c r="D57" s="61">
        <v>2268</v>
      </c>
      <c r="E57" s="38">
        <v>0</v>
      </c>
      <c r="F57" s="38">
        <f t="shared" si="0"/>
        <v>2268</v>
      </c>
      <c r="G57" s="38">
        <v>2268</v>
      </c>
      <c r="H57" s="37">
        <v>540</v>
      </c>
      <c r="I57" s="37">
        <v>213</v>
      </c>
      <c r="J57" s="37">
        <v>176</v>
      </c>
      <c r="K57" s="37">
        <v>199</v>
      </c>
      <c r="L57" s="41">
        <f>SUM(H57:K57)</f>
        <v>1128</v>
      </c>
      <c r="M57" s="64">
        <f t="shared" si="1"/>
        <v>0.4973544973544973</v>
      </c>
      <c r="N57" s="42">
        <f t="shared" si="3"/>
        <v>0.4973544973544973</v>
      </c>
    </row>
    <row r="58" spans="1:14" ht="18">
      <c r="A58" s="37">
        <v>55026</v>
      </c>
      <c r="C58" s="37" t="s">
        <v>43</v>
      </c>
      <c r="D58" s="61">
        <v>115786</v>
      </c>
      <c r="E58" s="38">
        <v>0</v>
      </c>
      <c r="F58" s="38">
        <f t="shared" si="0"/>
        <v>115786</v>
      </c>
      <c r="G58" s="38">
        <v>115786</v>
      </c>
      <c r="H58" s="39">
        <v>23172</v>
      </c>
      <c r="I58" s="39">
        <v>23171</v>
      </c>
      <c r="J58" s="39"/>
      <c r="K58" s="39"/>
      <c r="L58" s="41">
        <f>SUM(H58:J58)</f>
        <v>46343</v>
      </c>
      <c r="M58" s="64">
        <f t="shared" si="1"/>
        <v>0.4002470074102223</v>
      </c>
      <c r="N58" s="42">
        <f t="shared" si="3"/>
        <v>0.4002470074102223</v>
      </c>
    </row>
    <row r="59" spans="1:14" ht="18">
      <c r="A59" s="37">
        <v>55028</v>
      </c>
      <c r="C59" s="37" t="s">
        <v>44</v>
      </c>
      <c r="D59" s="61">
        <v>30630</v>
      </c>
      <c r="E59" s="38">
        <v>0</v>
      </c>
      <c r="F59" s="38">
        <f t="shared" si="0"/>
        <v>30630</v>
      </c>
      <c r="G59" s="38">
        <v>30630</v>
      </c>
      <c r="H59" s="38">
        <v>7658</v>
      </c>
      <c r="I59" s="39">
        <v>7657</v>
      </c>
      <c r="J59" s="39"/>
      <c r="K59" s="39"/>
      <c r="L59" s="41">
        <f>SUM(H59:J59)</f>
        <v>15315</v>
      </c>
      <c r="M59" s="64">
        <f t="shared" si="1"/>
        <v>0.5</v>
      </c>
      <c r="N59" s="42">
        <f t="shared" si="3"/>
        <v>0.5</v>
      </c>
    </row>
    <row r="60" spans="1:14" ht="18">
      <c r="A60" s="37">
        <v>55032</v>
      </c>
      <c r="C60" s="37" t="s">
        <v>45</v>
      </c>
      <c r="D60" s="61">
        <v>27081</v>
      </c>
      <c r="E60" s="38">
        <v>0</v>
      </c>
      <c r="F60" s="38">
        <f t="shared" si="0"/>
        <v>27081</v>
      </c>
      <c r="G60" s="38">
        <v>27081</v>
      </c>
      <c r="H60" s="39">
        <v>6771</v>
      </c>
      <c r="I60" s="39">
        <v>2257</v>
      </c>
      <c r="J60" s="39"/>
      <c r="K60" s="39"/>
      <c r="L60" s="41">
        <f>SUM(H60:J60)</f>
        <v>9028</v>
      </c>
      <c r="M60" s="64">
        <f t="shared" si="1"/>
        <v>0.3333702595915956</v>
      </c>
      <c r="N60" s="42">
        <f t="shared" si="3"/>
        <v>0.3333702595915956</v>
      </c>
    </row>
    <row r="61" spans="1:14" ht="18">
      <c r="A61" s="37">
        <v>55040</v>
      </c>
      <c r="C61" s="37" t="s">
        <v>17</v>
      </c>
      <c r="D61" s="61">
        <v>49200</v>
      </c>
      <c r="E61" s="38">
        <v>0</v>
      </c>
      <c r="F61" s="38">
        <f>(D61+E61)</f>
        <v>49200</v>
      </c>
      <c r="G61" s="38">
        <v>1238</v>
      </c>
      <c r="L61" s="41">
        <f>SUM(H61:H61)</f>
        <v>0</v>
      </c>
      <c r="M61" s="64">
        <f t="shared" si="1"/>
        <v>0</v>
      </c>
      <c r="N61" s="42">
        <f t="shared" si="3"/>
        <v>0</v>
      </c>
    </row>
    <row r="62" spans="1:14" ht="18">
      <c r="A62" s="37">
        <v>55021</v>
      </c>
      <c r="C62" s="37" t="s">
        <v>31</v>
      </c>
      <c r="D62" s="61">
        <v>308674</v>
      </c>
      <c r="E62" s="38">
        <v>0</v>
      </c>
      <c r="F62" s="38">
        <f t="shared" si="0"/>
        <v>308674</v>
      </c>
      <c r="G62" s="38">
        <v>308674</v>
      </c>
      <c r="H62" s="39">
        <v>49559</v>
      </c>
      <c r="I62" s="39">
        <v>24883</v>
      </c>
      <c r="J62" s="39"/>
      <c r="K62" s="39"/>
      <c r="L62" s="41">
        <f>SUM(H62:J62)</f>
        <v>74442</v>
      </c>
      <c r="M62" s="64">
        <f t="shared" si="1"/>
        <v>0.24116705650621692</v>
      </c>
      <c r="N62" s="42">
        <f t="shared" si="3"/>
        <v>0.24116705650621692</v>
      </c>
    </row>
    <row r="63" spans="1:14" ht="18">
      <c r="A63" s="37">
        <v>55025</v>
      </c>
      <c r="C63" s="37" t="s">
        <v>32</v>
      </c>
      <c r="D63" s="61">
        <v>213824</v>
      </c>
      <c r="E63" s="38">
        <v>0</v>
      </c>
      <c r="F63" s="38">
        <f t="shared" si="0"/>
        <v>213824</v>
      </c>
      <c r="G63" s="38">
        <v>213824</v>
      </c>
      <c r="H63" s="39">
        <v>35470</v>
      </c>
      <c r="L63" s="41">
        <f>SUM(H63:J63)</f>
        <v>35470</v>
      </c>
      <c r="M63" s="64">
        <f t="shared" si="1"/>
        <v>0.1658840915893445</v>
      </c>
      <c r="N63" s="42">
        <f t="shared" si="3"/>
        <v>0.1658840915893445</v>
      </c>
    </row>
    <row r="64" spans="1:14" ht="18">
      <c r="A64" s="37">
        <v>55145</v>
      </c>
      <c r="C64" s="37" t="s">
        <v>46</v>
      </c>
      <c r="E64" s="38">
        <v>0</v>
      </c>
      <c r="F64" s="38">
        <f t="shared" si="0"/>
        <v>0</v>
      </c>
      <c r="G64" s="38">
        <v>0</v>
      </c>
      <c r="L64" s="41">
        <f>SUM(H64:H64)</f>
        <v>0</v>
      </c>
      <c r="M64" s="64" t="s">
        <v>106</v>
      </c>
      <c r="N64" s="42">
        <v>0</v>
      </c>
    </row>
    <row r="65" spans="1:14" ht="18">
      <c r="A65" s="37">
        <v>55160</v>
      </c>
      <c r="C65" s="37" t="s">
        <v>34</v>
      </c>
      <c r="D65" s="61">
        <v>564445</v>
      </c>
      <c r="E65" s="38">
        <v>0</v>
      </c>
      <c r="F65" s="38">
        <f t="shared" si="0"/>
        <v>564445</v>
      </c>
      <c r="G65" s="38">
        <v>564445</v>
      </c>
      <c r="H65" s="39">
        <v>282223</v>
      </c>
      <c r="I65" s="39">
        <v>0</v>
      </c>
      <c r="J65" s="39"/>
      <c r="K65" s="39"/>
      <c r="L65" s="41">
        <f>SUM(H65:I65)</f>
        <v>282223</v>
      </c>
      <c r="M65" s="64">
        <f t="shared" si="1"/>
        <v>0.5000008858258997</v>
      </c>
      <c r="N65" s="42">
        <f>L65/G65</f>
        <v>0.5000008858258997</v>
      </c>
    </row>
    <row r="66" spans="1:14" ht="18">
      <c r="A66" s="37">
        <v>55245</v>
      </c>
      <c r="C66" s="37" t="s">
        <v>81</v>
      </c>
      <c r="D66" s="61">
        <v>102942</v>
      </c>
      <c r="E66" s="38">
        <v>0</v>
      </c>
      <c r="F66" s="38">
        <f t="shared" si="0"/>
        <v>102942</v>
      </c>
      <c r="G66" s="38">
        <v>102942</v>
      </c>
      <c r="H66" s="39">
        <v>25736</v>
      </c>
      <c r="I66" s="39"/>
      <c r="J66" s="39"/>
      <c r="K66" s="39">
        <v>25735</v>
      </c>
      <c r="L66" s="41">
        <f>SUM(H66:K66)</f>
        <v>51471</v>
      </c>
      <c r="M66" s="64">
        <f t="shared" si="1"/>
        <v>0.5</v>
      </c>
      <c r="N66" s="42">
        <v>0.5</v>
      </c>
    </row>
    <row r="67" spans="1:14" ht="18">
      <c r="A67" s="37">
        <v>55255</v>
      </c>
      <c r="C67" s="37" t="s">
        <v>90</v>
      </c>
      <c r="D67" s="61">
        <v>-1195</v>
      </c>
      <c r="E67" s="38">
        <v>0</v>
      </c>
      <c r="F67" s="38">
        <f t="shared" si="0"/>
        <v>-1195</v>
      </c>
      <c r="G67" s="38">
        <v>0</v>
      </c>
      <c r="H67" s="48"/>
      <c r="I67" s="39"/>
      <c r="J67" s="39"/>
      <c r="K67" s="39"/>
      <c r="L67" s="41"/>
      <c r="M67" s="64">
        <f t="shared" si="1"/>
        <v>0</v>
      </c>
      <c r="N67" s="42">
        <v>0</v>
      </c>
    </row>
    <row r="68" spans="1:14" ht="18">
      <c r="A68" s="37">
        <v>55260</v>
      </c>
      <c r="C68" s="37" t="s">
        <v>18</v>
      </c>
      <c r="D68" s="61">
        <v>16098</v>
      </c>
      <c r="E68" s="38">
        <v>0</v>
      </c>
      <c r="F68" s="38">
        <f t="shared" si="0"/>
        <v>16098</v>
      </c>
      <c r="G68" s="38">
        <v>16390</v>
      </c>
      <c r="H68" s="39">
        <v>2133</v>
      </c>
      <c r="I68" s="46">
        <v>2049</v>
      </c>
      <c r="J68" s="46">
        <v>858</v>
      </c>
      <c r="K68" s="46">
        <v>625</v>
      </c>
      <c r="L68" s="41">
        <f>SUM(H68:K68)</f>
        <v>5665</v>
      </c>
      <c r="M68" s="64">
        <f t="shared" si="1"/>
        <v>0.351907069201143</v>
      </c>
      <c r="N68" s="42">
        <f>L68/G68</f>
        <v>0.34563758389261745</v>
      </c>
    </row>
    <row r="69" spans="1:14" ht="18">
      <c r="A69" s="37">
        <v>55350</v>
      </c>
      <c r="C69" s="37" t="s">
        <v>57</v>
      </c>
      <c r="D69" s="61">
        <v>591</v>
      </c>
      <c r="E69" s="38">
        <v>0</v>
      </c>
      <c r="F69" s="38">
        <f t="shared" si="0"/>
        <v>591</v>
      </c>
      <c r="G69" s="38">
        <v>591</v>
      </c>
      <c r="H69" s="37">
        <v>148</v>
      </c>
      <c r="I69" s="46"/>
      <c r="J69" s="46"/>
      <c r="K69" s="46"/>
      <c r="L69" s="41">
        <f>SUM(H69:J69)</f>
        <v>148</v>
      </c>
      <c r="M69" s="64">
        <f t="shared" si="1"/>
        <v>0.25042301184433163</v>
      </c>
      <c r="N69" s="42">
        <f>L69/G69</f>
        <v>0.25042301184433163</v>
      </c>
    </row>
    <row r="70" spans="1:14" ht="18">
      <c r="A70" s="37">
        <v>55351</v>
      </c>
      <c r="C70" s="37" t="s">
        <v>58</v>
      </c>
      <c r="D70" s="61">
        <v>251</v>
      </c>
      <c r="E70" s="38">
        <v>0</v>
      </c>
      <c r="F70" s="38">
        <f t="shared" si="0"/>
        <v>251</v>
      </c>
      <c r="G70" s="38">
        <v>251</v>
      </c>
      <c r="H70" s="37">
        <v>63</v>
      </c>
      <c r="I70" s="46"/>
      <c r="J70" s="46"/>
      <c r="K70" s="46"/>
      <c r="L70" s="41">
        <f>SUM(H70:J70)</f>
        <v>63</v>
      </c>
      <c r="M70" s="64">
        <f t="shared" si="1"/>
        <v>0.250996015936255</v>
      </c>
      <c r="N70" s="42">
        <f>L70/G70</f>
        <v>0.250996015936255</v>
      </c>
    </row>
    <row r="71" spans="1:14" ht="18">
      <c r="A71" s="37">
        <v>55353</v>
      </c>
      <c r="C71" s="37" t="s">
        <v>59</v>
      </c>
      <c r="D71" s="61">
        <v>644</v>
      </c>
      <c r="E71" s="38">
        <v>0</v>
      </c>
      <c r="F71" s="38">
        <f t="shared" si="0"/>
        <v>644</v>
      </c>
      <c r="G71" s="38">
        <v>644</v>
      </c>
      <c r="H71" s="37">
        <v>161</v>
      </c>
      <c r="I71" s="46"/>
      <c r="J71" s="46"/>
      <c r="K71" s="46"/>
      <c r="L71" s="41">
        <f>SUM(H71:J71)</f>
        <v>161</v>
      </c>
      <c r="M71" s="64">
        <f t="shared" si="1"/>
        <v>0.25</v>
      </c>
      <c r="N71" s="42">
        <f>L71/G71</f>
        <v>0.25</v>
      </c>
    </row>
    <row r="72" spans="1:14" ht="18">
      <c r="A72" s="37">
        <v>56720</v>
      </c>
      <c r="C72" s="37" t="s">
        <v>19</v>
      </c>
      <c r="E72" s="38">
        <v>0</v>
      </c>
      <c r="F72" s="38">
        <f t="shared" si="0"/>
        <v>0</v>
      </c>
      <c r="G72" s="38">
        <v>12711</v>
      </c>
      <c r="L72" s="41">
        <f aca="true" t="shared" si="4" ref="L72:L81">SUM(H72:H72)</f>
        <v>0</v>
      </c>
      <c r="M72" s="64" t="s">
        <v>106</v>
      </c>
      <c r="N72" s="42">
        <f>L72/G72</f>
        <v>0</v>
      </c>
    </row>
    <row r="73" spans="1:14" ht="18">
      <c r="A73" s="37">
        <v>56730</v>
      </c>
      <c r="C73" s="37" t="s">
        <v>49</v>
      </c>
      <c r="E73" s="38">
        <v>0</v>
      </c>
      <c r="F73" s="38">
        <f t="shared" si="0"/>
        <v>0</v>
      </c>
      <c r="G73" s="38">
        <v>0</v>
      </c>
      <c r="L73" s="41">
        <f t="shared" si="4"/>
        <v>0</v>
      </c>
      <c r="M73" s="64" t="s">
        <v>106</v>
      </c>
      <c r="N73" s="42">
        <v>0</v>
      </c>
    </row>
    <row r="74" spans="1:14" ht="18">
      <c r="A74" s="37">
        <v>56740</v>
      </c>
      <c r="C74" s="37" t="s">
        <v>20</v>
      </c>
      <c r="E74" s="38">
        <v>0</v>
      </c>
      <c r="F74" s="38">
        <f aca="true" t="shared" si="5" ref="F74:G81">D74+E74</f>
        <v>0</v>
      </c>
      <c r="G74" s="38">
        <v>122125</v>
      </c>
      <c r="H74" s="57">
        <v>33127</v>
      </c>
      <c r="L74" s="41">
        <f t="shared" si="4"/>
        <v>33127</v>
      </c>
      <c r="M74" s="64" t="s">
        <v>106</v>
      </c>
      <c r="N74" s="42">
        <f>L74/G74</f>
        <v>0.2712548618219038</v>
      </c>
    </row>
    <row r="75" spans="1:14" ht="18">
      <c r="A75" s="37">
        <v>56741</v>
      </c>
      <c r="C75" s="37" t="s">
        <v>21</v>
      </c>
      <c r="D75" s="61">
        <v>33127</v>
      </c>
      <c r="E75" s="38">
        <v>0</v>
      </c>
      <c r="F75" s="38">
        <f t="shared" si="5"/>
        <v>33127</v>
      </c>
      <c r="G75" s="38">
        <f t="shared" si="5"/>
        <v>33127</v>
      </c>
      <c r="L75" s="41">
        <f t="shared" si="4"/>
        <v>0</v>
      </c>
      <c r="M75" s="64">
        <f aca="true" t="shared" si="6" ref="M75:M81">L75/F75</f>
        <v>0</v>
      </c>
      <c r="N75" s="42">
        <v>0</v>
      </c>
    </row>
    <row r="76" spans="1:14" ht="18">
      <c r="A76" s="37">
        <v>59881</v>
      </c>
      <c r="C76" s="37" t="s">
        <v>87</v>
      </c>
      <c r="D76" s="61">
        <v>15670</v>
      </c>
      <c r="E76" s="38">
        <v>0</v>
      </c>
      <c r="F76" s="38">
        <f t="shared" si="5"/>
        <v>15670</v>
      </c>
      <c r="G76" s="38">
        <f t="shared" si="5"/>
        <v>15670</v>
      </c>
      <c r="L76" s="41">
        <f t="shared" si="4"/>
        <v>0</v>
      </c>
      <c r="M76" s="64">
        <f t="shared" si="6"/>
        <v>0</v>
      </c>
      <c r="N76" s="42">
        <v>0</v>
      </c>
    </row>
    <row r="77" spans="1:14" ht="18">
      <c r="A77" s="37">
        <v>59911</v>
      </c>
      <c r="C77" s="37" t="s">
        <v>61</v>
      </c>
      <c r="D77" s="61">
        <v>123660</v>
      </c>
      <c r="E77" s="38">
        <v>-123660</v>
      </c>
      <c r="F77" s="38">
        <f t="shared" si="5"/>
        <v>0</v>
      </c>
      <c r="G77" s="38">
        <v>0</v>
      </c>
      <c r="L77" s="41">
        <f t="shared" si="4"/>
        <v>0</v>
      </c>
      <c r="M77" s="64">
        <v>0</v>
      </c>
      <c r="N77" s="42">
        <v>0</v>
      </c>
    </row>
    <row r="78" spans="1:14" ht="18">
      <c r="A78" s="37">
        <v>59986</v>
      </c>
      <c r="C78" s="37" t="s">
        <v>62</v>
      </c>
      <c r="D78" s="61">
        <v>-222878</v>
      </c>
      <c r="E78" s="38">
        <v>0</v>
      </c>
      <c r="F78" s="38">
        <f t="shared" si="5"/>
        <v>-222878</v>
      </c>
      <c r="G78" s="38">
        <f t="shared" si="5"/>
        <v>-222878</v>
      </c>
      <c r="L78" s="41">
        <f t="shared" si="4"/>
        <v>0</v>
      </c>
      <c r="M78" s="64">
        <f t="shared" si="6"/>
        <v>0</v>
      </c>
      <c r="N78" s="42">
        <v>0</v>
      </c>
    </row>
    <row r="79" spans="1:14" ht="18">
      <c r="A79" s="37">
        <v>59990</v>
      </c>
      <c r="C79" s="37" t="s">
        <v>63</v>
      </c>
      <c r="D79" s="61">
        <v>-636706</v>
      </c>
      <c r="E79" s="38">
        <v>0</v>
      </c>
      <c r="F79" s="38">
        <f t="shared" si="5"/>
        <v>-636706</v>
      </c>
      <c r="G79" s="38">
        <f t="shared" si="5"/>
        <v>-636706</v>
      </c>
      <c r="L79" s="41">
        <f t="shared" si="4"/>
        <v>0</v>
      </c>
      <c r="M79" s="64">
        <f t="shared" si="6"/>
        <v>0</v>
      </c>
      <c r="N79" s="42">
        <v>0</v>
      </c>
    </row>
    <row r="80" spans="1:14" ht="18">
      <c r="A80" s="37">
        <v>59895</v>
      </c>
      <c r="C80" s="37" t="s">
        <v>60</v>
      </c>
      <c r="D80" s="61">
        <v>269658</v>
      </c>
      <c r="E80" s="38">
        <v>1064130</v>
      </c>
      <c r="F80" s="38">
        <f t="shared" si="5"/>
        <v>1333788</v>
      </c>
      <c r="G80" s="38">
        <v>1333788</v>
      </c>
      <c r="L80" s="41">
        <f t="shared" si="4"/>
        <v>0</v>
      </c>
      <c r="M80" s="64">
        <f t="shared" si="6"/>
        <v>0</v>
      </c>
      <c r="N80" s="42">
        <v>0</v>
      </c>
    </row>
    <row r="81" spans="1:14" ht="18">
      <c r="A81" s="49">
        <v>59999</v>
      </c>
      <c r="B81" s="49"/>
      <c r="C81" s="49" t="s">
        <v>64</v>
      </c>
      <c r="D81" s="62">
        <v>60260</v>
      </c>
      <c r="E81" s="50">
        <v>0</v>
      </c>
      <c r="F81" s="50">
        <f t="shared" si="5"/>
        <v>60260</v>
      </c>
      <c r="G81" s="50">
        <f t="shared" si="5"/>
        <v>60260</v>
      </c>
      <c r="H81" s="49"/>
      <c r="I81" s="49"/>
      <c r="J81" s="49"/>
      <c r="K81" s="49"/>
      <c r="L81" s="51">
        <f t="shared" si="4"/>
        <v>0</v>
      </c>
      <c r="M81" s="65">
        <f t="shared" si="6"/>
        <v>0</v>
      </c>
      <c r="N81" s="52">
        <f>L81/G81</f>
        <v>0</v>
      </c>
    </row>
    <row r="82" spans="1:14" s="30" customFormat="1" ht="18">
      <c r="A82" s="30" t="s">
        <v>33</v>
      </c>
      <c r="D82" s="58">
        <f aca="true" t="shared" si="7" ref="D82:L82">SUM(D9:D81)</f>
        <v>17825068</v>
      </c>
      <c r="E82" s="53">
        <f t="shared" si="7"/>
        <v>940470</v>
      </c>
      <c r="F82" s="53">
        <f>SUM(F9:F81)</f>
        <v>18765538</v>
      </c>
      <c r="G82" s="53">
        <f t="shared" si="7"/>
        <v>18374853</v>
      </c>
      <c r="H82" s="41">
        <f t="shared" si="7"/>
        <v>4397193.640000001</v>
      </c>
      <c r="I82" s="41">
        <f t="shared" si="7"/>
        <v>1961830</v>
      </c>
      <c r="J82" s="41">
        <f t="shared" si="7"/>
        <v>1385873</v>
      </c>
      <c r="K82" s="41">
        <f t="shared" si="7"/>
        <v>1453186</v>
      </c>
      <c r="L82" s="41">
        <f t="shared" si="7"/>
        <v>9198080.64</v>
      </c>
      <c r="M82" s="64">
        <f>L82/F82</f>
        <v>0.490158110041929</v>
      </c>
      <c r="N82" s="54">
        <f>L82/G82</f>
        <v>0.5005798217814315</v>
      </c>
    </row>
    <row r="83" ht="18">
      <c r="G83" s="63">
        <f>F82-G82</f>
        <v>390685</v>
      </c>
    </row>
    <row r="84" ht="18">
      <c r="G84" s="39"/>
    </row>
    <row r="85" spans="2:8" ht="18">
      <c r="B85" s="55">
        <v>1</v>
      </c>
      <c r="C85" s="37" t="s">
        <v>93</v>
      </c>
      <c r="F85" s="56">
        <f>SUM(F9:F72)</f>
        <v>18182277</v>
      </c>
      <c r="G85" s="56">
        <f>SUM(G9:G74)</f>
        <v>17791592</v>
      </c>
      <c r="H85" s="56">
        <v>517115</v>
      </c>
    </row>
    <row r="86" spans="3:7" ht="18">
      <c r="C86" s="37" t="s">
        <v>94</v>
      </c>
      <c r="G86" s="56">
        <f>G85-F85</f>
        <v>-390685</v>
      </c>
    </row>
    <row r="88" spans="2:8" ht="18">
      <c r="B88" s="55">
        <v>2</v>
      </c>
      <c r="C88" s="37" t="s">
        <v>99</v>
      </c>
      <c r="H88" s="38">
        <v>29900</v>
      </c>
    </row>
    <row r="89" ht="18">
      <c r="C89" s="37" t="s">
        <v>100</v>
      </c>
    </row>
    <row r="91" spans="2:8" ht="18">
      <c r="B91" s="55">
        <v>3</v>
      </c>
      <c r="C91" s="37" t="s">
        <v>101</v>
      </c>
      <c r="H91" s="38">
        <v>517115</v>
      </c>
    </row>
    <row r="92" ht="18">
      <c r="C92" s="37" t="s">
        <v>102</v>
      </c>
    </row>
    <row r="93" ht="18">
      <c r="C93" s="37" t="s">
        <v>103</v>
      </c>
    </row>
    <row r="94" ht="18">
      <c r="C94" s="37" t="s">
        <v>104</v>
      </c>
    </row>
    <row r="96" spans="2:8" ht="18">
      <c r="B96" s="55">
        <v>4</v>
      </c>
      <c r="C96" s="37" t="s">
        <v>105</v>
      </c>
      <c r="H96" s="38">
        <v>-123660</v>
      </c>
    </row>
  </sheetData>
  <printOptions horizontalCentered="1" verticalCentered="1"/>
  <pageMargins left="0" right="0" top="0.75" bottom="0.75" header="0.5" footer="0.5"/>
  <pageSetup fitToHeight="2" horizontalDpi="600" verticalDpi="600" orientation="landscape" scale="55" r:id="rId1"/>
  <headerFooter alignWithMargins="0">
    <oddHeader>&amp;R&amp;"Arial,Bold"12203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Department of Assessments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OrmeJ</dc:creator>
  <cp:keywords/>
  <dc:description/>
  <cp:lastModifiedBy>Blossey, Linda</cp:lastModifiedBy>
  <cp:lastPrinted>2005-09-27T15:34:27Z</cp:lastPrinted>
  <dcterms:created xsi:type="dcterms:W3CDTF">2005-02-25T17:22:34Z</dcterms:created>
  <dcterms:modified xsi:type="dcterms:W3CDTF">2005-09-27T15:34:47Z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-384470497</vt:i4>
  </property>
  <property fmtid="{D5CDD505-2E9C-101B-9397-08002B2CF9AE}" pid="3" name="_EmailSubject">
    <vt:lpwstr>Assessor's 2nd Qrtr report</vt:lpwstr>
  </property>
  <property fmtid="{D5CDD505-2E9C-101B-9397-08002B2CF9AE}" pid="4" name="_AuthorEmail">
    <vt:lpwstr>Gregory.Shiring@METROKC.GOV</vt:lpwstr>
  </property>
  <property fmtid="{D5CDD505-2E9C-101B-9397-08002B2CF9AE}" pid="5" name="_AuthorEmailDisplayName">
    <vt:lpwstr>Shiring, Gregory</vt:lpwstr>
  </property>
  <property fmtid="{D5CDD505-2E9C-101B-9397-08002B2CF9AE}" pid="6" name="_ReviewingToolsShownOnce">
    <vt:lpwstr/>
  </property>
</Properties>
</file>