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<sst xmlns="http://schemas.openxmlformats.org/spreadsheetml/2006/main" count="766" uniqueCount="752">
  <si>
    <t>Fund</t>
  </si>
  <si>
    <t>1997 Election System Acquisition</t>
  </si>
  <si>
    <t xml:space="preserve"> </t>
  </si>
  <si>
    <t>Project</t>
  </si>
  <si>
    <t>Description</t>
  </si>
  <si>
    <t>Total 2004</t>
  </si>
  <si>
    <t>2005</t>
  </si>
  <si>
    <t>2006</t>
  </si>
  <si>
    <t>2007</t>
  </si>
  <si>
    <t>2008</t>
  </si>
  <si>
    <t>2009</t>
  </si>
  <si>
    <t>2004 - 2009</t>
  </si>
  <si>
    <t>3090</t>
  </si>
  <si>
    <t>PARKS AND OPEN SPACE ACQ</t>
  </si>
  <si>
    <t/>
  </si>
  <si>
    <t>026010</t>
  </si>
  <si>
    <t>Administration - Fund 309</t>
  </si>
  <si>
    <t>309014</t>
  </si>
  <si>
    <t>Transfer to Fund 3490</t>
  </si>
  <si>
    <t>Total - Fund 3090- 2004 Proposed</t>
  </si>
  <si>
    <t>3121</t>
  </si>
  <si>
    <t>HARBORVIEW CONSTRTN - 88</t>
  </si>
  <si>
    <t>668280</t>
  </si>
  <si>
    <t>Transfer to Fund 21-000-0502</t>
  </si>
  <si>
    <t>Total - Fund 3121- 2004 Proposed</t>
  </si>
  <si>
    <t>3151</t>
  </si>
  <si>
    <t>CONSERV FUTURES SUB-FUND</t>
  </si>
  <si>
    <t>315000</t>
  </si>
  <si>
    <t>Finance Dept Fund Charge</t>
  </si>
  <si>
    <t>315099</t>
  </si>
  <si>
    <t>CFL Program Support</t>
  </si>
  <si>
    <t>315106</t>
  </si>
  <si>
    <t>TDR Loan Repayment</t>
  </si>
  <si>
    <t>315140</t>
  </si>
  <si>
    <t>Cottage Lake Creek</t>
  </si>
  <si>
    <t>315142</t>
  </si>
  <si>
    <t>Icy Creek</t>
  </si>
  <si>
    <t>315143</t>
  </si>
  <si>
    <t>Issaquah Creek Log Cabin Reach</t>
  </si>
  <si>
    <t>315158</t>
  </si>
  <si>
    <t>Dandy Lake</t>
  </si>
  <si>
    <t>315159</t>
  </si>
  <si>
    <t>Carnation Farmland</t>
  </si>
  <si>
    <t>315160</t>
  </si>
  <si>
    <t>Cedar Falls Tree Farm</t>
  </si>
  <si>
    <t>315161</t>
  </si>
  <si>
    <t>Cold Creek Natural Area</t>
  </si>
  <si>
    <t>315162</t>
  </si>
  <si>
    <t>Historic Lower Green APD</t>
  </si>
  <si>
    <t>315163</t>
  </si>
  <si>
    <t>Issaquah/Carey/Holder Creek Confluence</t>
  </si>
  <si>
    <t>315164</t>
  </si>
  <si>
    <t>Judd Creek Headwaters</t>
  </si>
  <si>
    <t>315165</t>
  </si>
  <si>
    <t>Stoessel Creek</t>
  </si>
  <si>
    <t>315166</t>
  </si>
  <si>
    <t>Striker Forest</t>
  </si>
  <si>
    <t>315167</t>
  </si>
  <si>
    <t>Taylor Creek Floodplain</t>
  </si>
  <si>
    <t>315168</t>
  </si>
  <si>
    <t>Boise Creek/Dairy Farm</t>
  </si>
  <si>
    <t>315405</t>
  </si>
  <si>
    <t>Fremont Peak Park</t>
  </si>
  <si>
    <t>315412</t>
  </si>
  <si>
    <t>SW Alaska Street Park</t>
  </si>
  <si>
    <t>315413</t>
  </si>
  <si>
    <t>Greenwood Park Addition</t>
  </si>
  <si>
    <t>315417</t>
  </si>
  <si>
    <t>Kubota Garden Natural Area</t>
  </si>
  <si>
    <t>315418</t>
  </si>
  <si>
    <t>Longfellow Creek/Puget Creek Additions</t>
  </si>
  <si>
    <t>315419</t>
  </si>
  <si>
    <t>Urban Center Parks</t>
  </si>
  <si>
    <t>315420</t>
  </si>
  <si>
    <t>West Capitol Hill Park</t>
  </si>
  <si>
    <t>315421</t>
  </si>
  <si>
    <t>Sylvan Way Open Space</t>
  </si>
  <si>
    <t>315711</t>
  </si>
  <si>
    <t>Auburn CFL</t>
  </si>
  <si>
    <t>315713</t>
  </si>
  <si>
    <t>Bellevue CFL</t>
  </si>
  <si>
    <t>315722</t>
  </si>
  <si>
    <t>Federal Way CFL</t>
  </si>
  <si>
    <t>315724</t>
  </si>
  <si>
    <t>Issaquah CFL</t>
  </si>
  <si>
    <t>315725</t>
  </si>
  <si>
    <t>Kent CFL</t>
  </si>
  <si>
    <t>315731</t>
  </si>
  <si>
    <t>North Bend CFL</t>
  </si>
  <si>
    <t>Transfer to Fund 3522</t>
  </si>
  <si>
    <t>Total - Fund 3151- 2004 Proposed</t>
  </si>
  <si>
    <t>3160</t>
  </si>
  <si>
    <t>PARKS, REC AND OPEN SPACE</t>
  </si>
  <si>
    <t>316000</t>
  </si>
  <si>
    <t>Parks - Project Implementation/Staff</t>
  </si>
  <si>
    <t>316001</t>
  </si>
  <si>
    <t>Parks - Joint Development</t>
  </si>
  <si>
    <t>316002</t>
  </si>
  <si>
    <t>Parks - Budget Development</t>
  </si>
  <si>
    <t>316013</t>
  </si>
  <si>
    <t>Parks - Survey</t>
  </si>
  <si>
    <t>316021</t>
  </si>
  <si>
    <t>Acquisition Evaluations</t>
  </si>
  <si>
    <t>316022</t>
  </si>
  <si>
    <t>Land Conservancy</t>
  </si>
  <si>
    <t>316036</t>
  </si>
  <si>
    <t>Parks CIP Preplanning</t>
  </si>
  <si>
    <t>316037</t>
  </si>
  <si>
    <t>Grant Presentation</t>
  </si>
  <si>
    <t>316040</t>
  </si>
  <si>
    <t>Emergency Contingency</t>
  </si>
  <si>
    <t>316070</t>
  </si>
  <si>
    <t>Mountains To Sound Greenway</t>
  </si>
  <si>
    <t>316115</t>
  </si>
  <si>
    <t>East Lake Sammamish Master</t>
  </si>
  <si>
    <t>316125</t>
  </si>
  <si>
    <t>East Lake Sammamish - Loan Payment</t>
  </si>
  <si>
    <t>316314</t>
  </si>
  <si>
    <t>Opportunity Fund</t>
  </si>
  <si>
    <t>316317</t>
  </si>
  <si>
    <t>ADOPS</t>
  </si>
  <si>
    <t>316321</t>
  </si>
  <si>
    <t>Northshore Soccer Improvements</t>
  </si>
  <si>
    <t>316415</t>
  </si>
  <si>
    <t>Park Litigation Project</t>
  </si>
  <si>
    <t>316420</t>
  </si>
  <si>
    <t>Hope VI Project</t>
  </si>
  <si>
    <t>316440</t>
  </si>
  <si>
    <t>Revenue Enhancements Projects</t>
  </si>
  <si>
    <t>316441</t>
  </si>
  <si>
    <t>Landsburg to Enumclaw Trail Acquisition</t>
  </si>
  <si>
    <t>316504</t>
  </si>
  <si>
    <t>Livable Communities</t>
  </si>
  <si>
    <t>316505</t>
  </si>
  <si>
    <t>Regional Trails Plan Update</t>
  </si>
  <si>
    <t>316508</t>
  </si>
  <si>
    <t>North SeaTac Park Soccer Field</t>
  </si>
  <si>
    <t>316611</t>
  </si>
  <si>
    <t>Tollgate Farm Acquisition</t>
  </si>
  <si>
    <t>316613</t>
  </si>
  <si>
    <t>Taylor Mountain Acquisition</t>
  </si>
  <si>
    <t>316905</t>
  </si>
  <si>
    <t>Enumclaw Fair Master Plan</t>
  </si>
  <si>
    <t>316914</t>
  </si>
  <si>
    <t>Procurement Overhead</t>
  </si>
  <si>
    <t>316926</t>
  </si>
  <si>
    <t>Cedar River Trail</t>
  </si>
  <si>
    <t>316942</t>
  </si>
  <si>
    <t>Lake Sawyer Acquisition Phase I</t>
  </si>
  <si>
    <t>316969</t>
  </si>
  <si>
    <t>Soos Creek Trail Phase II</t>
  </si>
  <si>
    <t>316974</t>
  </si>
  <si>
    <t>Washington Trails Association Trail Project</t>
  </si>
  <si>
    <t>316XXX</t>
  </si>
  <si>
    <t xml:space="preserve">Three Forks MP Implementation </t>
  </si>
  <si>
    <t>Soos Creek Trail Access Improvement</t>
  </si>
  <si>
    <t>South King County Trail Planning</t>
  </si>
  <si>
    <t>Thomas Jefferson Sportsfield Restoration</t>
  </si>
  <si>
    <t>Redondo Centennial Arbors</t>
  </si>
  <si>
    <t>Mount Rainier Pool</t>
  </si>
  <si>
    <t>Ravensdale Site Acquisition</t>
  </si>
  <si>
    <t>Total - Fund 3160- 2004 Proposed</t>
  </si>
  <si>
    <t>3180</t>
  </si>
  <si>
    <t>SURF &amp; STRM WTR MGMT CNST</t>
  </si>
  <si>
    <t>045173</t>
  </si>
  <si>
    <t>T/T SWM CIP Non-Bond Subfund</t>
  </si>
  <si>
    <t>047101</t>
  </si>
  <si>
    <t>Snoqualmie 205 Flood Hazard Reduction Project</t>
  </si>
  <si>
    <t>047104</t>
  </si>
  <si>
    <t>North Bend 205 Flood Hazard Reduction</t>
  </si>
  <si>
    <t>047105</t>
  </si>
  <si>
    <t>Rivers Major Maintenance</t>
  </si>
  <si>
    <t>047107</t>
  </si>
  <si>
    <t>Mill Creek Flood Management</t>
  </si>
  <si>
    <t>047109</t>
  </si>
  <si>
    <t>F318 Central Costs</t>
  </si>
  <si>
    <t>047111</t>
  </si>
  <si>
    <t>Floodway Corridor Restoration</t>
  </si>
  <si>
    <t>047112</t>
  </si>
  <si>
    <t>Flood Hazard Mitigation</t>
  </si>
  <si>
    <t>Total - Fund 3180- 2004 Proposed</t>
  </si>
  <si>
    <t>3190</t>
  </si>
  <si>
    <t>YOUTH SERV DET FAC CONST</t>
  </si>
  <si>
    <t>319601</t>
  </si>
  <si>
    <t>New Juvenile Detention</t>
  </si>
  <si>
    <t>Total - Fund 3190- 2004 Proposed</t>
  </si>
  <si>
    <t>3220</t>
  </si>
  <si>
    <t>HOUSING OPPORTUNITY ACQSN</t>
  </si>
  <si>
    <t>322200</t>
  </si>
  <si>
    <t>Housing Projects</t>
  </si>
  <si>
    <t>Total - Fund 3220- 2004 Proposed</t>
  </si>
  <si>
    <t>3260</t>
  </si>
  <si>
    <t>YTH SERVICES DETENTION 90</t>
  </si>
  <si>
    <t>326101</t>
  </si>
  <si>
    <t>Transfer Proj to Fund 395 395902</t>
  </si>
  <si>
    <t>Total - Fund 3260- 2004 Proposed</t>
  </si>
  <si>
    <t>3310</t>
  </si>
  <si>
    <t>BUILDING MODERNIZATION CNST</t>
  </si>
  <si>
    <t>667000</t>
  </si>
  <si>
    <t>Property Services: County Leases (Master Project)</t>
  </si>
  <si>
    <t>Total - Fund 3310- 2004 Proposed</t>
  </si>
  <si>
    <t>3350</t>
  </si>
  <si>
    <t>YOUTH SRVS FACILTS CONST</t>
  </si>
  <si>
    <t>335101</t>
  </si>
  <si>
    <t>Total - Fund 3350- 2004 Proposed</t>
  </si>
  <si>
    <t>3380</t>
  </si>
  <si>
    <t>AIRPORT CONSTRUCTION</t>
  </si>
  <si>
    <t>001295</t>
  </si>
  <si>
    <t>Runway 13R-31L Resurfacing</t>
  </si>
  <si>
    <t>001341</t>
  </si>
  <si>
    <t>Claims &amp; Settlements</t>
  </si>
  <si>
    <t>001355</t>
  </si>
  <si>
    <t>West Side Development</t>
  </si>
  <si>
    <t>001356</t>
  </si>
  <si>
    <t>Runway 13R shift</t>
  </si>
  <si>
    <t>001368</t>
  </si>
  <si>
    <t>Pavement Rehabilitation</t>
  </si>
  <si>
    <t>001373</t>
  </si>
  <si>
    <t>Taxiway B2 Widening</t>
  </si>
  <si>
    <t>001378</t>
  </si>
  <si>
    <t>Noise Program Part 150</t>
  </si>
  <si>
    <t>001379</t>
  </si>
  <si>
    <t>Noise Program Part 161 Study</t>
  </si>
  <si>
    <t>001380</t>
  </si>
  <si>
    <t>Airport Bond Debt Interest</t>
  </si>
  <si>
    <t>001390</t>
  </si>
  <si>
    <t>South Pumphouse</t>
  </si>
  <si>
    <t>001392</t>
  </si>
  <si>
    <t>Facility Security Improvements</t>
  </si>
  <si>
    <t>001393</t>
  </si>
  <si>
    <t>Facility Security Consultant</t>
  </si>
  <si>
    <t>001394</t>
  </si>
  <si>
    <t>Building Design Standards Study</t>
  </si>
  <si>
    <t>001398</t>
  </si>
  <si>
    <t>Voluntary Home Purchase Study</t>
  </si>
  <si>
    <t>001399</t>
  </si>
  <si>
    <t>Flight Track Monitoring</t>
  </si>
  <si>
    <t>001400</t>
  </si>
  <si>
    <t>Airport Facilities Repairs</t>
  </si>
  <si>
    <t>001403</t>
  </si>
  <si>
    <t>Taxiway B Overlay</t>
  </si>
  <si>
    <t>001408</t>
  </si>
  <si>
    <t>Airport Master Plan Update</t>
  </si>
  <si>
    <t>001409</t>
  </si>
  <si>
    <t>ARFF Truck</t>
  </si>
  <si>
    <t>001412</t>
  </si>
  <si>
    <t>Runway Electrical System Improvement</t>
  </si>
  <si>
    <t>001414</t>
  </si>
  <si>
    <t>Helipad</t>
  </si>
  <si>
    <t>002100</t>
  </si>
  <si>
    <t>Airport Survey</t>
  </si>
  <si>
    <t>002101</t>
  </si>
  <si>
    <t>Duwamish Consultant</t>
  </si>
  <si>
    <t>002102</t>
  </si>
  <si>
    <t>Airport Redevelopment</t>
  </si>
  <si>
    <t>002103</t>
  </si>
  <si>
    <t>Duwamish Cleanup</t>
  </si>
  <si>
    <t>002104</t>
  </si>
  <si>
    <t>Airport PRP Search &amp; Cleanup</t>
  </si>
  <si>
    <t>002105</t>
  </si>
  <si>
    <t>Slip 5 &amp; 6 and Lower Outfall Cleanup</t>
  </si>
  <si>
    <t>002106</t>
  </si>
  <si>
    <t>Lot 13 Tie-Downs</t>
  </si>
  <si>
    <t>MN999A</t>
  </si>
  <si>
    <t>Long Runway Quake Repair</t>
  </si>
  <si>
    <t>MN999F</t>
  </si>
  <si>
    <t>Hanger 5 Quake Repair</t>
  </si>
  <si>
    <t>MN999H</t>
  </si>
  <si>
    <t>ATCT Quake Repair</t>
  </si>
  <si>
    <t>MN999M</t>
  </si>
  <si>
    <t>Water/Sewer System Quake Repair</t>
  </si>
  <si>
    <t>Total - Fund 3380- 2004 Proposed</t>
  </si>
  <si>
    <t>3391</t>
  </si>
  <si>
    <t>WORKING FOREST 96 BD SBFD</t>
  </si>
  <si>
    <t>339000</t>
  </si>
  <si>
    <t>Total - Fund 3391- 2004 Proposed</t>
  </si>
  <si>
    <t>3392</t>
  </si>
  <si>
    <t>TITLE 3 FORESTRY</t>
  </si>
  <si>
    <t>339202</t>
  </si>
  <si>
    <t>Coop Ext Orca Program</t>
  </si>
  <si>
    <t>339203</t>
  </si>
  <si>
    <t>Urban Forestry Program</t>
  </si>
  <si>
    <t>339204</t>
  </si>
  <si>
    <t>Sheriff - Search and Rescue Unit</t>
  </si>
  <si>
    <t>Total - Fund 3392- 2004 Proposed</t>
  </si>
  <si>
    <t>3422</t>
  </si>
  <si>
    <t>MAJOR MAINT 2001 BONDS</t>
  </si>
  <si>
    <t>311012</t>
  </si>
  <si>
    <t>Bond Defeasance</t>
  </si>
  <si>
    <t>Total - Fund 3422- 2004 Proposed</t>
  </si>
  <si>
    <t>344202</t>
  </si>
  <si>
    <t>Elections Management/Voter Registration</t>
  </si>
  <si>
    <t>Total - Fund 3442-2004 Proposed</t>
  </si>
  <si>
    <t>3461</t>
  </si>
  <si>
    <t>REGIONAL JUST CTR PRJCTS</t>
  </si>
  <si>
    <t>346102</t>
  </si>
  <si>
    <t>South County RJC</t>
  </si>
  <si>
    <t>346117</t>
  </si>
  <si>
    <t>Adult Justice Operation Master Plan</t>
  </si>
  <si>
    <t>Total - Fund 3461- 2004 Proposed</t>
  </si>
  <si>
    <t>3481</t>
  </si>
  <si>
    <t>CABLE COMM CAPITAL SUM FD</t>
  </si>
  <si>
    <t>3481XX</t>
  </si>
  <si>
    <t>CTV Capital Equipment</t>
  </si>
  <si>
    <t>348102</t>
  </si>
  <si>
    <t>King County Institutional Network</t>
  </si>
  <si>
    <t>Total - Fund 3481- 2004 Proposed</t>
  </si>
  <si>
    <t>3490</t>
  </si>
  <si>
    <t>PARKS FACILITIES REHAB</t>
  </si>
  <si>
    <t>349049</t>
  </si>
  <si>
    <t>349050</t>
  </si>
  <si>
    <t>Emergency Contingency Fund 349</t>
  </si>
  <si>
    <t>349092</t>
  </si>
  <si>
    <t>Small Contracts</t>
  </si>
  <si>
    <t>349097</t>
  </si>
  <si>
    <t>Bridge &amp; Trestles Rehab</t>
  </si>
  <si>
    <t>349300</t>
  </si>
  <si>
    <t>Sammamish River Trail Paving</t>
  </si>
  <si>
    <t>349303</t>
  </si>
  <si>
    <t>Mothball of Facilities</t>
  </si>
  <si>
    <t>349304</t>
  </si>
  <si>
    <t>Pool System Improvements</t>
  </si>
  <si>
    <t>349306</t>
  </si>
  <si>
    <t>Trash Compactor Installation</t>
  </si>
  <si>
    <t>349307</t>
  </si>
  <si>
    <t>Work Program Staffing</t>
  </si>
  <si>
    <t>349442</t>
  </si>
  <si>
    <t>Coal Creek Improvements</t>
  </si>
  <si>
    <t>349443</t>
  </si>
  <si>
    <t>Boiler Replacement</t>
  </si>
  <si>
    <t>349444</t>
  </si>
  <si>
    <t>Marymoor Picnic Shelter</t>
  </si>
  <si>
    <t>349446</t>
  </si>
  <si>
    <t>Marymoor Park Electrical Upgrade</t>
  </si>
  <si>
    <t>349447</t>
  </si>
  <si>
    <t>Systemwide Camping Improvements</t>
  </si>
  <si>
    <t>349448</t>
  </si>
  <si>
    <t>Systemwide Restroom Improvements</t>
  </si>
  <si>
    <t>349449</t>
  </si>
  <si>
    <t>Signage</t>
  </si>
  <si>
    <t>349450</t>
  </si>
  <si>
    <t>Pool Revenue Improvements</t>
  </si>
  <si>
    <t>349502</t>
  </si>
  <si>
    <t>Aquatic Center Improvements</t>
  </si>
  <si>
    <t>Total - Fund 3490- 2004 Proposed</t>
  </si>
  <si>
    <t>3641</t>
  </si>
  <si>
    <t>PUBLIC TRANS CONST-UNREST</t>
  </si>
  <si>
    <t>A00002</t>
  </si>
  <si>
    <t>40-FT. Diesel Buses</t>
  </si>
  <si>
    <t>A00003</t>
  </si>
  <si>
    <t>60-FT. Articulated Buses</t>
  </si>
  <si>
    <t>A00008</t>
  </si>
  <si>
    <t>Vanpool Fleet</t>
  </si>
  <si>
    <t>A00012</t>
  </si>
  <si>
    <t>Trolley Overhead Modifications</t>
  </si>
  <si>
    <t>A00014</t>
  </si>
  <si>
    <t>Substation Renovation</t>
  </si>
  <si>
    <t>A00025</t>
  </si>
  <si>
    <t>Operating Facility Improvements</t>
  </si>
  <si>
    <t>A00042</t>
  </si>
  <si>
    <t>Issaquah Transit Facility</t>
  </si>
  <si>
    <t>A00045</t>
  </si>
  <si>
    <t>Route 7 Transit Corridor Improvements</t>
  </si>
  <si>
    <t>A00047</t>
  </si>
  <si>
    <t>HWY 99N Transit Corridor Improvements</t>
  </si>
  <si>
    <t>A00051</t>
  </si>
  <si>
    <t>Sesttle Core Transit Corridor Improvements</t>
  </si>
  <si>
    <t>A00052</t>
  </si>
  <si>
    <t>HWY 99S Transit Corridor Improvements</t>
  </si>
  <si>
    <t>A00054</t>
  </si>
  <si>
    <t>Captial Outlay</t>
  </si>
  <si>
    <t>A00065</t>
  </si>
  <si>
    <t>Operator Comfort Station</t>
  </si>
  <si>
    <t>A00082</t>
  </si>
  <si>
    <t>Transit Asset Maintenace</t>
  </si>
  <si>
    <t>A00094</t>
  </si>
  <si>
    <t>1% For Art Program</t>
  </si>
  <si>
    <t>A00096</t>
  </si>
  <si>
    <t>Bellevue Transit Corridor Improvements</t>
  </si>
  <si>
    <t>A00097</t>
  </si>
  <si>
    <t>On-board Systems Replacement</t>
  </si>
  <si>
    <t>A00113</t>
  </si>
  <si>
    <t>25-FT. Transit Vans</t>
  </si>
  <si>
    <t>A00201</t>
  </si>
  <si>
    <t>ADA Paratransit Fleet</t>
  </si>
  <si>
    <t>A00204</t>
  </si>
  <si>
    <t>Information Systems Presentation</t>
  </si>
  <si>
    <t>A00205</t>
  </si>
  <si>
    <t>Bus Safety and Access</t>
  </si>
  <si>
    <t>A00206</t>
  </si>
  <si>
    <t>Personal Computer Replacement</t>
  </si>
  <si>
    <t>A00212</t>
  </si>
  <si>
    <t>40-FT. Trolley Buses</t>
  </si>
  <si>
    <t>A00216</t>
  </si>
  <si>
    <t>Operating Facility Capacity Expansion</t>
  </si>
  <si>
    <t>A00223</t>
  </si>
  <si>
    <t>Pedestrian Access Imprevements</t>
  </si>
  <si>
    <t>A00227</t>
  </si>
  <si>
    <t>Transit Hubs - 6 Year Plan</t>
  </si>
  <si>
    <t>A00229</t>
  </si>
  <si>
    <t>Bicycle Storage Improvements</t>
  </si>
  <si>
    <t>A00236</t>
  </si>
  <si>
    <t>Route 36 Extended Turnback</t>
  </si>
  <si>
    <t>A00316</t>
  </si>
  <si>
    <t>Rider Information Systems</t>
  </si>
  <si>
    <t>A00319</t>
  </si>
  <si>
    <t>Registering Farebox System</t>
  </si>
  <si>
    <t>A00320</t>
  </si>
  <si>
    <t>Regional Fare Coodination</t>
  </si>
  <si>
    <t>A00326</t>
  </si>
  <si>
    <t>Operations Support System</t>
  </si>
  <si>
    <t>A00400</t>
  </si>
  <si>
    <t>Central Substation Relocation</t>
  </si>
  <si>
    <t>A00402</t>
  </si>
  <si>
    <t>East King Co. TTransit Corridor Improvements</t>
  </si>
  <si>
    <t>A00403</t>
  </si>
  <si>
    <t>Regional Signal Priority</t>
  </si>
  <si>
    <t>A00404</t>
  </si>
  <si>
    <t>Seashore Transit Corridor Improvements</t>
  </si>
  <si>
    <t>A00405</t>
  </si>
  <si>
    <t>South King County Transit Corridor Improvements</t>
  </si>
  <si>
    <t>A00411</t>
  </si>
  <si>
    <t>EZ Rider I &amp; II - Pass Thru</t>
  </si>
  <si>
    <t>A00450</t>
  </si>
  <si>
    <t>Duct Relocation</t>
  </si>
  <si>
    <t>A00451</t>
  </si>
  <si>
    <t>University District Staging Area</t>
  </si>
  <si>
    <t>A00453</t>
  </si>
  <si>
    <t>Radio &amp; Avl System Replacement</t>
  </si>
  <si>
    <t>A00454</t>
  </si>
  <si>
    <t>Replace Lake Union Fuel Facility</t>
  </si>
  <si>
    <t>A00466</t>
  </si>
  <si>
    <t>Transit Oriented Development</t>
  </si>
  <si>
    <t>A00477</t>
  </si>
  <si>
    <t>Regional Fare Coordination Pass Through</t>
  </si>
  <si>
    <t>A00480</t>
  </si>
  <si>
    <t>Breda Convert to Trolley</t>
  </si>
  <si>
    <t>A00484</t>
  </si>
  <si>
    <t>Northgate TOD P&amp;R</t>
  </si>
  <si>
    <t>A00485</t>
  </si>
  <si>
    <t>West Seattle Transit Corridor Improvements</t>
  </si>
  <si>
    <t>A00486</t>
  </si>
  <si>
    <t>Eastgate Park &amp; Ride Facility</t>
  </si>
  <si>
    <t>A00488</t>
  </si>
  <si>
    <t>Issaquah Highlands P&amp;R Facility</t>
  </si>
  <si>
    <t>A00503</t>
  </si>
  <si>
    <t>Hastus Upgrade &amp; OTP Module</t>
  </si>
  <si>
    <t>A00505</t>
  </si>
  <si>
    <t>Transit Security Enhancements</t>
  </si>
  <si>
    <t>A00510</t>
  </si>
  <si>
    <t>Elliott Bay Water Taxi</t>
  </si>
  <si>
    <t>A00521</t>
  </si>
  <si>
    <t>TOD-Convention Place Station</t>
  </si>
  <si>
    <t>A00523</t>
  </si>
  <si>
    <t>Tunnel Closure-S&amp;R</t>
  </si>
  <si>
    <t>A00529</t>
  </si>
  <si>
    <t>Non-Revenue Vehicle Replacement</t>
  </si>
  <si>
    <t>A00530</t>
  </si>
  <si>
    <t>South County Base Expansion</t>
  </si>
  <si>
    <t>A00532</t>
  </si>
  <si>
    <t>Control Center Replacement</t>
  </si>
  <si>
    <t>A00535</t>
  </si>
  <si>
    <t>Skyway Park &amp; Ride</t>
  </si>
  <si>
    <t>A00541</t>
  </si>
  <si>
    <t>Tunnel Modifications, Enhance, Retro</t>
  </si>
  <si>
    <t>A00563</t>
  </si>
  <si>
    <t>Northbend Park and Ride Lot</t>
  </si>
  <si>
    <t>A00565</t>
  </si>
  <si>
    <t>Burien Transit Center</t>
  </si>
  <si>
    <t>A00566</t>
  </si>
  <si>
    <t>Pine St. Trolley Relocation</t>
  </si>
  <si>
    <t>A00568</t>
  </si>
  <si>
    <t>Accessible Taxis</t>
  </si>
  <si>
    <t>A09998</t>
  </si>
  <si>
    <t>Property Leases</t>
  </si>
  <si>
    <t>A0XXXX</t>
  </si>
  <si>
    <t>Green Lake Park and Ride Improvement</t>
  </si>
  <si>
    <t>AXXXXX</t>
  </si>
  <si>
    <t>Waterfront Streetcar Barn Reocation</t>
  </si>
  <si>
    <t>Total - Fund 3641- 2004 Proposed</t>
  </si>
  <si>
    <t>3643</t>
  </si>
  <si>
    <t>TRANSIT CAPITAL 2</t>
  </si>
  <si>
    <t>CBL001</t>
  </si>
  <si>
    <t>Cross Border Lease</t>
  </si>
  <si>
    <t>Total - Fund 3672- 2004 Proposed</t>
  </si>
  <si>
    <t>3672</t>
  </si>
  <si>
    <t>ENVIRONMENTAL RESOURCE</t>
  </si>
  <si>
    <t>367200</t>
  </si>
  <si>
    <t>Tacoma Pipeline V Mitigation</t>
  </si>
  <si>
    <t>3681</t>
  </si>
  <si>
    <t>REAL ESTATE EXCISE TAX #1</t>
  </si>
  <si>
    <t>368100</t>
  </si>
  <si>
    <t>Central costs</t>
  </si>
  <si>
    <t>368116</t>
  </si>
  <si>
    <t>REET I Transfer to 3160</t>
  </si>
  <si>
    <t>368149</t>
  </si>
  <si>
    <t>REET I Transfer to 3490</t>
  </si>
  <si>
    <t>368184</t>
  </si>
  <si>
    <t>REET I Debt Service</t>
  </si>
  <si>
    <t>368XXX</t>
  </si>
  <si>
    <t>REET I Transfer to 3522</t>
  </si>
  <si>
    <t>Total - Fund 3681- 2004 Proposed</t>
  </si>
  <si>
    <t>3682</t>
  </si>
  <si>
    <t>REAL ESTATE EXCISE TAX #2</t>
  </si>
  <si>
    <t>368200</t>
  </si>
  <si>
    <t>Central Costs</t>
  </si>
  <si>
    <t>368216</t>
  </si>
  <si>
    <t>REET II Transfer to 3160</t>
  </si>
  <si>
    <t>368249</t>
  </si>
  <si>
    <t>REET II Transfer to 3490</t>
  </si>
  <si>
    <t>368284</t>
  </si>
  <si>
    <t>REET II Debt Service</t>
  </si>
  <si>
    <t>Total - Fund 3682- 2004 Proposed</t>
  </si>
  <si>
    <t>3771</t>
  </si>
  <si>
    <t>OIRM CAPITAL PROJECTS</t>
  </si>
  <si>
    <t>377104</t>
  </si>
  <si>
    <t>Roster Management System Migration</t>
  </si>
  <si>
    <t>377108</t>
  </si>
  <si>
    <t>Law, Safety, Justice Integration Program</t>
  </si>
  <si>
    <t>377117</t>
  </si>
  <si>
    <t>REALS Equipment Replacement</t>
  </si>
  <si>
    <t>377119</t>
  </si>
  <si>
    <t>Network Infrastructure Optimization Implementation</t>
  </si>
  <si>
    <t>377120</t>
  </si>
  <si>
    <t>Business Continuity Program</t>
  </si>
  <si>
    <t>377121</t>
  </si>
  <si>
    <t>Information Security/Privacy Program</t>
  </si>
  <si>
    <t>377122</t>
  </si>
  <si>
    <t>IT Project Management</t>
  </si>
  <si>
    <t>377123</t>
  </si>
  <si>
    <t>Countywide IT Asset Management</t>
  </si>
  <si>
    <t>377124</t>
  </si>
  <si>
    <t>Constituent Relationship Management</t>
  </si>
  <si>
    <t>377125</t>
  </si>
  <si>
    <t>Streamline IT Procurement</t>
  </si>
  <si>
    <t>377126</t>
  </si>
  <si>
    <t>Community Corrections Application Upgrade</t>
  </si>
  <si>
    <t>377127</t>
  </si>
  <si>
    <t>Office of Public Defense - System Upgrade</t>
  </si>
  <si>
    <t>377128</t>
  </si>
  <si>
    <t>Database Server Replacement</t>
  </si>
  <si>
    <t>377129</t>
  </si>
  <si>
    <t>Permit System Replacement -Scope of Work</t>
  </si>
  <si>
    <t>377130</t>
  </si>
  <si>
    <t>Financial System Restructuring</t>
  </si>
  <si>
    <t>377131</t>
  </si>
  <si>
    <t>Field Inspection Devices</t>
  </si>
  <si>
    <t>377132</t>
  </si>
  <si>
    <t>Consolidated Data Warehouse</t>
  </si>
  <si>
    <t>377133</t>
  </si>
  <si>
    <t>Real Estate Portfolio Management</t>
  </si>
  <si>
    <t>377134</t>
  </si>
  <si>
    <t>ECR Expansion</t>
  </si>
  <si>
    <t>377135</t>
  </si>
  <si>
    <t>E-Connect for Regional Parks, Pools, Recreation</t>
  </si>
  <si>
    <t>377136</t>
  </si>
  <si>
    <t>Jail Health Business Process EMRS</t>
  </si>
  <si>
    <t>377137</t>
  </si>
  <si>
    <t>Public Safety EDMS for Records</t>
  </si>
  <si>
    <t>377138</t>
  </si>
  <si>
    <t>Technology Unification Project</t>
  </si>
  <si>
    <t>377139</t>
  </si>
  <si>
    <t>Business Continuity for Data Center Operations</t>
  </si>
  <si>
    <t>377140</t>
  </si>
  <si>
    <t>Elections Management/Voter Registration System</t>
  </si>
  <si>
    <t>377141</t>
  </si>
  <si>
    <t>Crimes Capture System 3 Upgrade</t>
  </si>
  <si>
    <t>Total - Fund 3771- 2004 Proposed</t>
  </si>
  <si>
    <t>3781</t>
  </si>
  <si>
    <t>ITS CAPITAL FUND</t>
  </si>
  <si>
    <t>378206</t>
  </si>
  <si>
    <t>ITS Equipment Replacement</t>
  </si>
  <si>
    <t>378207</t>
  </si>
  <si>
    <t>Mainframe Replacement</t>
  </si>
  <si>
    <t>378208</t>
  </si>
  <si>
    <t>Asset Management</t>
  </si>
  <si>
    <t>378209</t>
  </si>
  <si>
    <t>Telephone Billing/Management System</t>
  </si>
  <si>
    <t>Total - Fund 3781- 2004 Proposed</t>
  </si>
  <si>
    <t>3791</t>
  </si>
  <si>
    <t>HMC/MEI 2000 PROJECTS</t>
  </si>
  <si>
    <t>370004</t>
  </si>
  <si>
    <t>King County Finance Charges</t>
  </si>
  <si>
    <t>379001</t>
  </si>
  <si>
    <t>HMC Construction Mgmt Plan</t>
  </si>
  <si>
    <t>379002</t>
  </si>
  <si>
    <t>HMC/ME Program &amp; Pre-Design</t>
  </si>
  <si>
    <t>379003</t>
  </si>
  <si>
    <t>HMC Bond Proj. Oversight</t>
  </si>
  <si>
    <t>Total - Fund 3791- 2004 Proposed</t>
  </si>
  <si>
    <t>3803</t>
  </si>
  <si>
    <t>LTD TAX GO BAN REDEM 2001</t>
  </si>
  <si>
    <t>380202</t>
  </si>
  <si>
    <t>BAN Repayment</t>
  </si>
  <si>
    <t>Total - Fund 3803- 2004 Proposed</t>
  </si>
  <si>
    <t>3810</t>
  </si>
  <si>
    <t>S W CAP EQUIPT RECOVERY</t>
  </si>
  <si>
    <t>003020</t>
  </si>
  <si>
    <t>CERP Equipment Purchase</t>
  </si>
  <si>
    <t>003021</t>
  </si>
  <si>
    <t>CERP Capital Repairs</t>
  </si>
  <si>
    <t>D10725</t>
  </si>
  <si>
    <t>SW Capital Equipment Replacement</t>
  </si>
  <si>
    <t>Total - Fund 3810- 2004 Proposed</t>
  </si>
  <si>
    <t>3831</t>
  </si>
  <si>
    <t>ENVIROMENTAL RES SUBFUND</t>
  </si>
  <si>
    <t>D11712</t>
  </si>
  <si>
    <t>Invest Remediation-CIP-Default</t>
  </si>
  <si>
    <t>Total - Fund 3831- 2004 Proposed</t>
  </si>
  <si>
    <t>3840</t>
  </si>
  <si>
    <t>FARMLAND &amp; OPEN SPACE ACQ</t>
  </si>
  <si>
    <t>384000</t>
  </si>
  <si>
    <t>Total - Fund 3840- 2004 Proposed</t>
  </si>
  <si>
    <t>3841</t>
  </si>
  <si>
    <t>FARMLAND PRESVTN 96 BNDFD</t>
  </si>
  <si>
    <t>D03841</t>
  </si>
  <si>
    <t>Total - Fund 3841- 2004 Proposed</t>
  </si>
  <si>
    <t>3850</t>
  </si>
  <si>
    <t>RENTON MAINTENANCE FACILITY</t>
  </si>
  <si>
    <t>200904</t>
  </si>
  <si>
    <t>Cadman Sewer Connection</t>
  </si>
  <si>
    <t>300105</t>
  </si>
  <si>
    <t>Traffic Equipment &amp; Storage Building</t>
  </si>
  <si>
    <t>800101</t>
  </si>
  <si>
    <t>Renton Bldg Bond Debt Retirement</t>
  </si>
  <si>
    <t>Total - Fund 3850- 2004 Proposed</t>
  </si>
  <si>
    <t>3871</t>
  </si>
  <si>
    <t>HMC CONSTRUCTION 1993</t>
  </si>
  <si>
    <t>668297</t>
  </si>
  <si>
    <t>Total - Fund 3871- 2004 Proposed</t>
  </si>
  <si>
    <t>3901</t>
  </si>
  <si>
    <t>SOLID WASTE CONSTRUCTION</t>
  </si>
  <si>
    <t>003161</t>
  </si>
  <si>
    <t>Factoria Transfer Station</t>
  </si>
  <si>
    <t>003193</t>
  </si>
  <si>
    <t>1% for Art/Fund 3901</t>
  </si>
  <si>
    <t>013013</t>
  </si>
  <si>
    <t>SWD Intermodal Facility</t>
  </si>
  <si>
    <t>013087</t>
  </si>
  <si>
    <t>Bow Lake FMP Implementation</t>
  </si>
  <si>
    <t>013091</t>
  </si>
  <si>
    <t>1st NE FMP Implementation</t>
  </si>
  <si>
    <t>013092</t>
  </si>
  <si>
    <t>1st NE TS Safety IMPS</t>
  </si>
  <si>
    <t>013122</t>
  </si>
  <si>
    <t>TS Telemetry Implementation</t>
  </si>
  <si>
    <t>013303</t>
  </si>
  <si>
    <t>Algona FMP Implementation</t>
  </si>
  <si>
    <t>D11711</t>
  </si>
  <si>
    <t>Solid Waste CIP 92 Default</t>
  </si>
  <si>
    <t>13086</t>
  </si>
  <si>
    <t>Houghton Transfer Station Facilities Management</t>
  </si>
  <si>
    <t>Total - Fund 3901- 2004 Proposed</t>
  </si>
  <si>
    <t>3910</t>
  </si>
  <si>
    <t>LANDFILL RESERVE FUND</t>
  </si>
  <si>
    <t>013015</t>
  </si>
  <si>
    <t>LFG TO Energy</t>
  </si>
  <si>
    <t>013330</t>
  </si>
  <si>
    <t>C H Area 5 Closure</t>
  </si>
  <si>
    <t>013332</t>
  </si>
  <si>
    <t>CH Area 6 Closure</t>
  </si>
  <si>
    <t>013334</t>
  </si>
  <si>
    <t>CH Area 7 Development</t>
  </si>
  <si>
    <t>013335</t>
  </si>
  <si>
    <t>CH Area 7 Closure</t>
  </si>
  <si>
    <t>013337</t>
  </si>
  <si>
    <t>CH Relocate Flare Station</t>
  </si>
  <si>
    <t>D10727</t>
  </si>
  <si>
    <t>Solid Waste Land Fill Res</t>
  </si>
  <si>
    <t>Total - Fund 3910- 2004 Proposed</t>
  </si>
  <si>
    <t>3951</t>
  </si>
  <si>
    <t>BLDG REPAIR/REPL SUBFUND</t>
  </si>
  <si>
    <t>395305</t>
  </si>
  <si>
    <t>4th Floor Courthouse Design</t>
  </si>
  <si>
    <t>395306</t>
  </si>
  <si>
    <t>PAO Tenant &amp; Move Cost 4th Fl CH</t>
  </si>
  <si>
    <t>395307</t>
  </si>
  <si>
    <t>PAO Tenant &amp; Move Costs - 7th Fl CH</t>
  </si>
  <si>
    <t>395308</t>
  </si>
  <si>
    <t>Misc. Lease Conversions</t>
  </si>
  <si>
    <t>395309</t>
  </si>
  <si>
    <t>Courthouse 1st Fl. Jury Assembly Rm.</t>
  </si>
  <si>
    <t>395310</t>
  </si>
  <si>
    <t>Kent &amp; Burien District Courts ADA</t>
  </si>
  <si>
    <t>395311</t>
  </si>
  <si>
    <t>Yesler Improvements</t>
  </si>
  <si>
    <t>395312</t>
  </si>
  <si>
    <t>Energy Audits</t>
  </si>
  <si>
    <t>395313</t>
  </si>
  <si>
    <t>Dual Fuel Conversion &amp; Laundry Dryer Waste Heat Re</t>
  </si>
  <si>
    <t>395314</t>
  </si>
  <si>
    <t>Admin. Bldg. Cooling Tower Conversion</t>
  </si>
  <si>
    <t>395315</t>
  </si>
  <si>
    <t>Lighting Control Systems</t>
  </si>
  <si>
    <t>395316</t>
  </si>
  <si>
    <t>CH Electrical &amp; Water System Improvements</t>
  </si>
  <si>
    <t>395335</t>
  </si>
  <si>
    <t>NRF Buildings Demolition</t>
  </si>
  <si>
    <t>395902</t>
  </si>
  <si>
    <t>DYS Juvenile Just Mstr Pl</t>
  </si>
  <si>
    <t>XXXXX</t>
  </si>
  <si>
    <t>Youth Services Center Master Plan</t>
  </si>
  <si>
    <t>Total - Fund 3951- 2004 Proposed</t>
  </si>
  <si>
    <t>3961</t>
  </si>
  <si>
    <t>HMC REPAIR AND REPLACE FD</t>
  </si>
  <si>
    <t>678272</t>
  </si>
  <si>
    <t>HMC: Misc. Under $50,000</t>
  </si>
  <si>
    <t>678273</t>
  </si>
  <si>
    <t>HMC: Fixed Equipment</t>
  </si>
  <si>
    <t>678424</t>
  </si>
  <si>
    <t>9EH Burn Unit Nurse Station Renovation</t>
  </si>
  <si>
    <t>678426</t>
  </si>
  <si>
    <t>King County 1% for Art</t>
  </si>
  <si>
    <t>678433</t>
  </si>
  <si>
    <t>Orthopedic Clinic Rad Room Addition</t>
  </si>
  <si>
    <t>678436</t>
  </si>
  <si>
    <t>Earthquake Damage Mitigation</t>
  </si>
  <si>
    <t>678437</t>
  </si>
  <si>
    <t>KC Central Rate Allocation</t>
  </si>
  <si>
    <t>678438</t>
  </si>
  <si>
    <t>Purchase and Install two 444 Sterilizers</t>
  </si>
  <si>
    <t>678439</t>
  </si>
  <si>
    <t>Seismic Upgrade Elev. #'s1,2,6-10 (FEMA related)</t>
  </si>
  <si>
    <t>678440</t>
  </si>
  <si>
    <t>Replace Center Wing Elevator; Car 4</t>
  </si>
  <si>
    <t>678441</t>
  </si>
  <si>
    <t>Replace Center Wing Elevators; Cars 5 &amp; 6</t>
  </si>
  <si>
    <t>678442</t>
  </si>
  <si>
    <t>Replace Norton Building Elevator</t>
  </si>
  <si>
    <t>678443</t>
  </si>
  <si>
    <t>EH N Wing Linen Chute Replacement</t>
  </si>
  <si>
    <t>678444</t>
  </si>
  <si>
    <t>Discharge Pharmacy Expansion</t>
  </si>
  <si>
    <t>678445</t>
  </si>
  <si>
    <t>ED Medicine Trauma Area Revisions</t>
  </si>
  <si>
    <t>678446</t>
  </si>
  <si>
    <t>GEH New Biplane Angiography Suite</t>
  </si>
  <si>
    <t>Total - Fund 3961- 2004 Proposed</t>
  </si>
  <si>
    <t>3962</t>
  </si>
  <si>
    <t>HMC TRAUMA CENTER EQTY</t>
  </si>
  <si>
    <t>668306</t>
  </si>
  <si>
    <t>Transfer to Fund 3961</t>
  </si>
  <si>
    <t>Total - Fund 3962- 2004 Proposed</t>
  </si>
  <si>
    <t>3963</t>
  </si>
  <si>
    <t>HMC TRAUMA CTR EQPMT EQTY</t>
  </si>
  <si>
    <t>396363</t>
  </si>
  <si>
    <t>Total - Fund 3963- 2004 Proposed</t>
  </si>
  <si>
    <t>Total All Fund</t>
  </si>
  <si>
    <t>General Government Capital Improvement Program</t>
  </si>
  <si>
    <t>2004 Propsed</t>
  </si>
  <si>
    <t>Proposed Ordinance 2003-0462 - Section 122:</t>
  </si>
  <si>
    <t>Attachment B, dated 11-21-03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</si>
</sst>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8">
    <font>
      <sz val="10"/>
      <name val="Arial"/>
      <family val="0"/>
    </font>
    <font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MS Sans Serif"/>
      <family val="2"/>
    </font>
    <font>
      <u val="single"/>
      <sz val="10"/>
      <color indexed="8"/>
      <name val="MS Sans Serif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MS Sans Serif"/>
      <family val="2"/>
    </font>
    <font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7" fontId="1" fillId="0" borderId="0" xfId="0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37" fontId="1" fillId="0" borderId="0" xfId="15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 horizontal="left" wrapText="1"/>
    </xf>
    <xf numFmtId="37" fontId="6" fillId="0" borderId="0" xfId="0" applyNumberFormat="1" applyFont="1" applyFill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left" wrapText="1"/>
    </xf>
    <xf numFmtId="37" fontId="5" fillId="0" borderId="0" xfId="0" applyNumberFormat="1" applyFont="1" applyFill="1" applyBorder="1" applyAlignment="1">
      <alignment horizontal="center" wrapText="1"/>
    </xf>
    <xf numFmtId="37" fontId="5" fillId="0" borderId="0" xfId="15" applyNumberFormat="1" applyFont="1" applyFill="1" applyBorder="1" applyAlignment="1">
      <alignment horizontal="right" wrapText="1"/>
    </xf>
    <xf numFmtId="37" fontId="3" fillId="0" borderId="0" xfId="19" applyNumberFormat="1" applyFont="1" applyFill="1" applyAlignment="1" quotePrefix="1">
      <alignment horizontal="center"/>
      <protection/>
    </xf>
    <xf numFmtId="37" fontId="2" fillId="0" borderId="0" xfId="19" applyNumberFormat="1" applyFont="1" applyFill="1" applyBorder="1" applyAlignment="1">
      <alignment horizontal="center"/>
      <protection/>
    </xf>
    <xf numFmtId="37" fontId="3" fillId="0" borderId="0" xfId="19" applyNumberFormat="1" applyFont="1" applyFill="1" applyBorder="1" applyAlignment="1" quotePrefix="1">
      <alignment horizontal="left"/>
      <protection/>
    </xf>
    <xf numFmtId="37" fontId="2" fillId="0" borderId="1" xfId="19" applyNumberFormat="1" applyFont="1" applyFill="1" applyBorder="1" applyAlignment="1">
      <alignment horizontal="center"/>
      <protection/>
    </xf>
    <xf numFmtId="37" fontId="3" fillId="0" borderId="2" xfId="19" applyNumberFormat="1" applyFont="1" applyFill="1" applyBorder="1">
      <alignment/>
      <protection/>
    </xf>
    <xf numFmtId="37" fontId="1" fillId="0" borderId="0" xfId="19" applyNumberFormat="1" applyFont="1" applyFill="1" applyAlignment="1" quotePrefix="1">
      <alignment horizontal="center"/>
      <protection/>
    </xf>
    <xf numFmtId="37" fontId="1" fillId="0" borderId="0" xfId="19" applyNumberFormat="1" applyFont="1" applyFill="1" applyBorder="1" applyAlignment="1" quotePrefix="1">
      <alignment horizontal="center"/>
      <protection/>
    </xf>
    <xf numFmtId="37" fontId="1" fillId="0" borderId="0" xfId="19" applyNumberFormat="1" applyFont="1" applyFill="1" applyBorder="1" quotePrefix="1">
      <alignment/>
      <protection/>
    </xf>
    <xf numFmtId="37" fontId="1" fillId="0" borderId="1" xfId="15" applyNumberFormat="1" applyFont="1" applyFill="1" applyBorder="1" applyAlignment="1" quotePrefix="1">
      <alignment/>
    </xf>
    <xf numFmtId="37" fontId="1" fillId="0" borderId="1" xfId="0" applyNumberFormat="1" applyFont="1" applyFill="1" applyBorder="1" applyAlignment="1">
      <alignment/>
    </xf>
    <xf numFmtId="37" fontId="1" fillId="0" borderId="2" xfId="15" applyNumberFormat="1" applyFont="1" applyFill="1" applyBorder="1" applyAlignment="1" quotePrefix="1">
      <alignment/>
    </xf>
    <xf numFmtId="37" fontId="1" fillId="0" borderId="3" xfId="15" applyNumberFormat="1" applyFont="1" applyFill="1" applyBorder="1" applyAlignment="1" quotePrefix="1">
      <alignment/>
    </xf>
    <xf numFmtId="37" fontId="1" fillId="0" borderId="4" xfId="15" applyNumberFormat="1" applyFont="1" applyFill="1" applyBorder="1" applyAlignment="1" quotePrefix="1">
      <alignment/>
    </xf>
    <xf numFmtId="37" fontId="3" fillId="0" borderId="0" xfId="19" applyNumberFormat="1" applyFont="1" applyFill="1" applyBorder="1" applyAlignment="1" quotePrefix="1">
      <alignment horizontal="center"/>
      <protection/>
    </xf>
    <xf numFmtId="37" fontId="3" fillId="0" borderId="5" xfId="19" applyNumberFormat="1" applyFont="1" applyFill="1" applyBorder="1">
      <alignment/>
      <protection/>
    </xf>
    <xf numFmtId="37" fontId="3" fillId="0" borderId="3" xfId="19" applyNumberFormat="1" applyFont="1" applyFill="1" applyBorder="1" quotePrefix="1">
      <alignment/>
      <protection/>
    </xf>
    <xf numFmtId="37" fontId="3" fillId="0" borderId="6" xfId="19" applyNumberFormat="1" applyFont="1" applyFill="1" applyBorder="1" quotePrefix="1">
      <alignment/>
      <protection/>
    </xf>
    <xf numFmtId="37" fontId="1" fillId="0" borderId="1" xfId="19" applyNumberFormat="1" applyFont="1" applyFill="1" applyBorder="1" quotePrefix="1">
      <alignment/>
      <protection/>
    </xf>
    <xf numFmtId="37" fontId="1" fillId="0" borderId="2" xfId="19" applyNumberFormat="1" applyFont="1" applyFill="1" applyBorder="1" quotePrefix="1">
      <alignment/>
      <protection/>
    </xf>
    <xf numFmtId="37" fontId="1" fillId="0" borderId="0" xfId="19" applyNumberFormat="1" applyFont="1" applyFill="1">
      <alignment/>
      <protection/>
    </xf>
    <xf numFmtId="37" fontId="3" fillId="0" borderId="0" xfId="19" applyNumberFormat="1" applyFont="1" applyFill="1" applyBorder="1" applyAlignment="1">
      <alignment horizontal="center"/>
      <protection/>
    </xf>
    <xf numFmtId="37" fontId="3" fillId="0" borderId="0" xfId="19" applyNumberFormat="1" applyFont="1" applyFill="1" applyBorder="1" quotePrefix="1">
      <alignment/>
      <protection/>
    </xf>
    <xf numFmtId="37" fontId="3" fillId="0" borderId="1" xfId="19" applyNumberFormat="1" applyFont="1" applyFill="1" applyBorder="1">
      <alignment/>
      <protection/>
    </xf>
    <xf numFmtId="37" fontId="3" fillId="0" borderId="0" xfId="19" applyNumberFormat="1" applyFont="1" applyFill="1">
      <alignment/>
      <protection/>
    </xf>
    <xf numFmtId="37" fontId="1" fillId="0" borderId="2" xfId="0" applyNumberFormat="1" applyFont="1" applyFill="1" applyBorder="1" applyAlignment="1">
      <alignment/>
    </xf>
    <xf numFmtId="37" fontId="1" fillId="0" borderId="0" xfId="19" applyNumberFormat="1" applyFont="1" applyFill="1" applyBorder="1">
      <alignment/>
      <protection/>
    </xf>
    <xf numFmtId="37" fontId="1" fillId="0" borderId="0" xfId="19" applyNumberFormat="1" applyFont="1" applyFill="1" applyBorder="1" applyAlignment="1">
      <alignment horizontal="center"/>
      <protection/>
    </xf>
    <xf numFmtId="37" fontId="3" fillId="0" borderId="1" xfId="0" applyNumberFormat="1" applyFont="1" applyFill="1" applyBorder="1" applyAlignment="1">
      <alignment/>
    </xf>
    <xf numFmtId="37" fontId="3" fillId="0" borderId="2" xfId="0" applyNumberFormat="1" applyFont="1" applyFill="1" applyBorder="1" applyAlignment="1">
      <alignment/>
    </xf>
    <xf numFmtId="37" fontId="3" fillId="0" borderId="1" xfId="19" applyNumberFormat="1" applyFont="1" applyFill="1" applyBorder="1" quotePrefix="1">
      <alignment/>
      <protection/>
    </xf>
    <xf numFmtId="37" fontId="3" fillId="0" borderId="1" xfId="15" applyNumberFormat="1" applyFont="1" applyFill="1" applyBorder="1" applyAlignment="1" quotePrefix="1">
      <alignment/>
    </xf>
    <xf numFmtId="37" fontId="1" fillId="0" borderId="0" xfId="19" applyNumberFormat="1" applyFont="1" applyFill="1" applyAlignment="1">
      <alignment horizontal="center"/>
      <protection/>
    </xf>
    <xf numFmtId="37" fontId="3" fillId="0" borderId="0" xfId="19" applyNumberFormat="1" applyFont="1" applyFill="1" applyBorder="1" applyAlignment="1">
      <alignment horizontal="left"/>
      <protection/>
    </xf>
    <xf numFmtId="37" fontId="3" fillId="0" borderId="6" xfId="15" applyNumberFormat="1" applyFont="1" applyFill="1" applyBorder="1" applyAlignment="1" quotePrefix="1">
      <alignment/>
    </xf>
    <xf numFmtId="37" fontId="1" fillId="0" borderId="1" xfId="15" applyNumberFormat="1" applyFont="1" applyFill="1" applyBorder="1" applyAlignment="1">
      <alignment/>
    </xf>
    <xf numFmtId="37" fontId="3" fillId="0" borderId="0" xfId="19" applyNumberFormat="1" applyFont="1" applyFill="1" applyBorder="1">
      <alignment/>
      <protection/>
    </xf>
    <xf numFmtId="37" fontId="3" fillId="0" borderId="2" xfId="19" applyNumberFormat="1" applyFont="1" applyFill="1" applyBorder="1" quotePrefix="1">
      <alignment/>
      <protection/>
    </xf>
    <xf numFmtId="37" fontId="1" fillId="0" borderId="1" xfId="19" applyNumberFormat="1" applyFont="1" applyFill="1" applyBorder="1">
      <alignment/>
      <protection/>
    </xf>
    <xf numFmtId="37" fontId="3" fillId="0" borderId="0" xfId="19" applyNumberFormat="1" applyFont="1" applyFill="1" applyAlignment="1">
      <alignment horizontal="center"/>
      <protection/>
    </xf>
    <xf numFmtId="37" fontId="3" fillId="0" borderId="0" xfId="19" applyNumberFormat="1" applyFont="1" applyFill="1" quotePrefix="1">
      <alignment/>
      <protection/>
    </xf>
    <xf numFmtId="37" fontId="3" fillId="0" borderId="1" xfId="15" applyNumberFormat="1" applyFont="1" applyFill="1" applyBorder="1" applyAlignment="1">
      <alignment/>
    </xf>
    <xf numFmtId="37" fontId="1" fillId="0" borderId="0" xfId="19" applyNumberFormat="1" applyFont="1" applyFill="1" quotePrefix="1">
      <alignment/>
      <protection/>
    </xf>
    <xf numFmtId="37" fontId="3" fillId="0" borderId="6" xfId="19" applyNumberFormat="1" applyFont="1" applyFill="1" applyBorder="1">
      <alignment/>
      <protection/>
    </xf>
    <xf numFmtId="37" fontId="7" fillId="0" borderId="0" xfId="0" applyNumberFormat="1" applyFont="1" applyFill="1" applyBorder="1" applyAlignment="1">
      <alignment horizontal="left"/>
    </xf>
    <xf numFmtId="37" fontId="7" fillId="0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48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7.7109375" style="1" customWidth="1"/>
    <col min="2" max="2" width="9.421875" style="2" customWidth="1"/>
    <col min="3" max="3" width="35.8515625" style="3" customWidth="1"/>
    <col min="4" max="4" width="15.28125" style="3" bestFit="1" customWidth="1"/>
    <col min="5" max="7" width="13.57421875" style="3" bestFit="1" customWidth="1"/>
    <col min="8" max="10" width="12.28125" style="3" bestFit="1" customWidth="1"/>
    <col min="11" max="11" width="13.57421875" style="3" bestFit="1" customWidth="1"/>
    <col min="12" max="16384" width="9.140625" style="3" customWidth="1"/>
  </cols>
  <sheetData>
    <row r="1" spans="1:2" ht="12.75">
      <c r="A1" s="57" t="s">
        <v>751</v>
      </c>
      <c r="B1" s="58"/>
    </row>
    <row r="2" ht="12.75">
      <c r="A2" s="1" t="s">
        <v>748</v>
      </c>
    </row>
    <row r="3" ht="12.75">
      <c r="A3" s="57" t="s">
        <v>750</v>
      </c>
    </row>
    <row r="4" spans="1:11" ht="12.75">
      <c r="A4" s="6"/>
      <c r="C4" s="7"/>
      <c r="D4" s="7"/>
      <c r="E4" s="8" t="s">
        <v>2</v>
      </c>
      <c r="F4" s="7"/>
      <c r="G4" s="7"/>
      <c r="H4" s="7"/>
      <c r="I4" s="7"/>
      <c r="J4" s="7"/>
      <c r="K4" s="7"/>
    </row>
    <row r="5" spans="1:11" s="4" customFormat="1" ht="12.75">
      <c r="A5" s="9" t="s">
        <v>0</v>
      </c>
      <c r="B5" s="10" t="s">
        <v>3</v>
      </c>
      <c r="C5" s="10" t="s">
        <v>4</v>
      </c>
      <c r="D5" s="10" t="s">
        <v>749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</row>
    <row r="6" spans="1:11" ht="12.75">
      <c r="A6" s="11"/>
      <c r="B6" s="12"/>
      <c r="C6" s="11"/>
      <c r="D6" s="13"/>
      <c r="E6" s="13"/>
      <c r="F6" s="13"/>
      <c r="G6" s="13"/>
      <c r="H6" s="13"/>
      <c r="I6" s="13"/>
      <c r="J6" s="13"/>
      <c r="K6" s="13"/>
    </row>
    <row r="7" spans="1:11" s="4" customFormat="1" ht="12.75">
      <c r="A7" s="14" t="s">
        <v>12</v>
      </c>
      <c r="B7" s="15"/>
      <c r="C7" s="16" t="s">
        <v>13</v>
      </c>
      <c r="D7" s="15"/>
      <c r="E7" s="17"/>
      <c r="F7" s="17"/>
      <c r="G7" s="17"/>
      <c r="H7" s="17"/>
      <c r="I7" s="17"/>
      <c r="J7" s="18"/>
      <c r="K7" s="18"/>
    </row>
    <row r="8" spans="1:11" ht="12.75">
      <c r="A8" s="19" t="s">
        <v>14</v>
      </c>
      <c r="B8" s="20" t="s">
        <v>15</v>
      </c>
      <c r="C8" s="21" t="s">
        <v>16</v>
      </c>
      <c r="D8" s="22">
        <v>1349</v>
      </c>
      <c r="E8" s="23">
        <f>D8</f>
        <v>1349</v>
      </c>
      <c r="F8" s="22">
        <v>1349</v>
      </c>
      <c r="G8" s="22">
        <v>1349</v>
      </c>
      <c r="H8" s="22">
        <v>1349</v>
      </c>
      <c r="I8" s="22">
        <v>1349</v>
      </c>
      <c r="J8" s="24">
        <v>1349</v>
      </c>
      <c r="K8" s="24">
        <f>SUM(E8:J8)</f>
        <v>8094</v>
      </c>
    </row>
    <row r="9" spans="1:11" ht="12.75">
      <c r="A9" s="19"/>
      <c r="B9" s="20" t="s">
        <v>17</v>
      </c>
      <c r="C9" s="21" t="s">
        <v>18</v>
      </c>
      <c r="D9" s="25">
        <v>29168</v>
      </c>
      <c r="E9" s="23">
        <f>D9</f>
        <v>29168</v>
      </c>
      <c r="F9" s="25">
        <v>10000</v>
      </c>
      <c r="G9" s="25">
        <v>10000</v>
      </c>
      <c r="H9" s="25">
        <v>10000</v>
      </c>
      <c r="I9" s="25">
        <v>10000</v>
      </c>
      <c r="J9" s="26">
        <v>10000</v>
      </c>
      <c r="K9" s="25">
        <f>SUM(E9:J9)</f>
        <v>79168</v>
      </c>
    </row>
    <row r="10" spans="1:11" s="4" customFormat="1" ht="12.75">
      <c r="A10" s="14"/>
      <c r="B10" s="27"/>
      <c r="C10" s="28" t="s">
        <v>19</v>
      </c>
      <c r="D10" s="29">
        <f aca="true" t="shared" si="0" ref="D10:K10">SUM(D8:D9)</f>
        <v>30517</v>
      </c>
      <c r="E10" s="30">
        <f t="shared" si="0"/>
        <v>30517</v>
      </c>
      <c r="F10" s="29">
        <f t="shared" si="0"/>
        <v>11349</v>
      </c>
      <c r="G10" s="29">
        <f t="shared" si="0"/>
        <v>11349</v>
      </c>
      <c r="H10" s="29">
        <f t="shared" si="0"/>
        <v>11349</v>
      </c>
      <c r="I10" s="29">
        <f t="shared" si="0"/>
        <v>11349</v>
      </c>
      <c r="J10" s="29">
        <f t="shared" si="0"/>
        <v>11349</v>
      </c>
      <c r="K10" s="29">
        <f t="shared" si="0"/>
        <v>87262</v>
      </c>
    </row>
    <row r="11" spans="1:11" ht="12.75">
      <c r="A11" s="19"/>
      <c r="B11" s="20"/>
      <c r="C11" s="21"/>
      <c r="D11" s="31"/>
      <c r="E11" s="32"/>
      <c r="F11" s="31"/>
      <c r="G11" s="31"/>
      <c r="H11" s="31"/>
      <c r="I11" s="31"/>
      <c r="J11" s="33"/>
      <c r="K11" s="33"/>
    </row>
    <row r="12" spans="1:11" s="4" customFormat="1" ht="12.75">
      <c r="A12" s="14" t="s">
        <v>20</v>
      </c>
      <c r="B12" s="34"/>
      <c r="C12" s="35" t="s">
        <v>21</v>
      </c>
      <c r="D12" s="36"/>
      <c r="E12" s="18"/>
      <c r="F12" s="36"/>
      <c r="G12" s="36"/>
      <c r="H12" s="36"/>
      <c r="I12" s="36"/>
      <c r="J12" s="37"/>
      <c r="K12" s="37"/>
    </row>
    <row r="13" spans="1:11" ht="12.75">
      <c r="A13" s="19"/>
      <c r="B13" s="20" t="s">
        <v>22</v>
      </c>
      <c r="C13" s="21" t="s">
        <v>23</v>
      </c>
      <c r="D13" s="22">
        <v>332446</v>
      </c>
      <c r="E13" s="24">
        <f>D13</f>
        <v>332446</v>
      </c>
      <c r="F13" s="22">
        <v>0</v>
      </c>
      <c r="G13" s="24">
        <v>0</v>
      </c>
      <c r="H13" s="22">
        <v>0</v>
      </c>
      <c r="I13" s="22">
        <v>0</v>
      </c>
      <c r="J13" s="22">
        <v>0</v>
      </c>
      <c r="K13" s="22">
        <f>SUM(E13:J13)</f>
        <v>332446</v>
      </c>
    </row>
    <row r="14" spans="1:11" s="4" customFormat="1" ht="12.75">
      <c r="A14" s="14"/>
      <c r="B14" s="27"/>
      <c r="C14" s="28" t="s">
        <v>24</v>
      </c>
      <c r="D14" s="30">
        <f aca="true" t="shared" si="1" ref="D14:K14">SUM(D13)</f>
        <v>332446</v>
      </c>
      <c r="E14" s="30">
        <f t="shared" si="1"/>
        <v>332446</v>
      </c>
      <c r="F14" s="30">
        <f t="shared" si="1"/>
        <v>0</v>
      </c>
      <c r="G14" s="30">
        <f t="shared" si="1"/>
        <v>0</v>
      </c>
      <c r="H14" s="30">
        <f t="shared" si="1"/>
        <v>0</v>
      </c>
      <c r="I14" s="30">
        <f t="shared" si="1"/>
        <v>0</v>
      </c>
      <c r="J14" s="30">
        <f t="shared" si="1"/>
        <v>0</v>
      </c>
      <c r="K14" s="30">
        <f t="shared" si="1"/>
        <v>332446</v>
      </c>
    </row>
    <row r="15" spans="1:11" ht="12.75">
      <c r="A15" s="19"/>
      <c r="B15" s="20"/>
      <c r="C15" s="21"/>
      <c r="D15" s="22"/>
      <c r="E15" s="24"/>
      <c r="F15" s="22"/>
      <c r="G15" s="22"/>
      <c r="H15" s="22"/>
      <c r="I15" s="22"/>
      <c r="J15" s="33"/>
      <c r="K15" s="33"/>
    </row>
    <row r="16" spans="1:11" s="4" customFormat="1" ht="12.75">
      <c r="A16" s="14" t="s">
        <v>25</v>
      </c>
      <c r="B16" s="34"/>
      <c r="C16" s="35" t="s">
        <v>26</v>
      </c>
      <c r="D16" s="36"/>
      <c r="E16" s="18"/>
      <c r="F16" s="36"/>
      <c r="G16" s="36"/>
      <c r="H16" s="36"/>
      <c r="I16" s="36"/>
      <c r="J16" s="37"/>
      <c r="K16" s="37"/>
    </row>
    <row r="17" spans="1:11" ht="12.75">
      <c r="A17" s="19"/>
      <c r="B17" s="20" t="s">
        <v>27</v>
      </c>
      <c r="C17" s="21" t="s">
        <v>28</v>
      </c>
      <c r="D17" s="22">
        <v>8398</v>
      </c>
      <c r="E17" s="38">
        <f>D17</f>
        <v>8398</v>
      </c>
      <c r="F17" s="22">
        <v>8650</v>
      </c>
      <c r="G17" s="22">
        <v>8910</v>
      </c>
      <c r="H17" s="22">
        <v>9175</v>
      </c>
      <c r="I17" s="22">
        <v>9450</v>
      </c>
      <c r="J17" s="22">
        <v>9735</v>
      </c>
      <c r="K17" s="22">
        <f>SUM(E17:J17)</f>
        <v>54318</v>
      </c>
    </row>
    <row r="18" spans="1:11" ht="12.75">
      <c r="A18" s="19"/>
      <c r="B18" s="20" t="s">
        <v>29</v>
      </c>
      <c r="C18" s="21" t="s">
        <v>30</v>
      </c>
      <c r="D18" s="22">
        <v>60991</v>
      </c>
      <c r="E18" s="38">
        <f aca="true" t="shared" si="2" ref="E18:E48">D18</f>
        <v>60991</v>
      </c>
      <c r="F18" s="22">
        <v>62500</v>
      </c>
      <c r="G18" s="22">
        <v>64000</v>
      </c>
      <c r="H18" s="22">
        <v>65500</v>
      </c>
      <c r="I18" s="22">
        <v>67000</v>
      </c>
      <c r="J18" s="22">
        <v>68500</v>
      </c>
      <c r="K18" s="22">
        <f aca="true" t="shared" si="3" ref="K18:K48">SUM(E18:J18)</f>
        <v>388491</v>
      </c>
    </row>
    <row r="19" spans="1:11" ht="12.75">
      <c r="A19" s="19"/>
      <c r="B19" s="20" t="s">
        <v>31</v>
      </c>
      <c r="C19" s="21" t="s">
        <v>32</v>
      </c>
      <c r="D19" s="22">
        <v>286982</v>
      </c>
      <c r="E19" s="38">
        <f t="shared" si="2"/>
        <v>286982</v>
      </c>
      <c r="F19" s="22">
        <v>286982</v>
      </c>
      <c r="G19" s="22">
        <v>286982</v>
      </c>
      <c r="H19" s="22">
        <v>286982</v>
      </c>
      <c r="I19" s="22">
        <v>286982</v>
      </c>
      <c r="J19" s="22">
        <v>286982</v>
      </c>
      <c r="K19" s="22">
        <f t="shared" si="3"/>
        <v>1721892</v>
      </c>
    </row>
    <row r="20" spans="1:11" ht="12.75">
      <c r="A20" s="19"/>
      <c r="B20" s="20" t="s">
        <v>33</v>
      </c>
      <c r="C20" s="21" t="s">
        <v>34</v>
      </c>
      <c r="D20" s="22">
        <v>0</v>
      </c>
      <c r="E20" s="38">
        <f t="shared" si="2"/>
        <v>0</v>
      </c>
      <c r="F20" s="22">
        <v>0</v>
      </c>
      <c r="G20" s="22">
        <v>0</v>
      </c>
      <c r="H20" s="22">
        <v>0</v>
      </c>
      <c r="I20" s="22">
        <v>0</v>
      </c>
      <c r="J20" s="22">
        <v>1</v>
      </c>
      <c r="K20" s="22">
        <f t="shared" si="3"/>
        <v>1</v>
      </c>
    </row>
    <row r="21" spans="1:11" ht="12.75">
      <c r="A21" s="19"/>
      <c r="B21" s="20" t="s">
        <v>35</v>
      </c>
      <c r="C21" s="21" t="s">
        <v>36</v>
      </c>
      <c r="D21" s="22">
        <v>200000</v>
      </c>
      <c r="E21" s="38">
        <f t="shared" si="2"/>
        <v>200000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f t="shared" si="3"/>
        <v>200000</v>
      </c>
    </row>
    <row r="22" spans="1:11" ht="12.75">
      <c r="A22" s="19"/>
      <c r="B22" s="20" t="s">
        <v>37</v>
      </c>
      <c r="C22" s="21" t="s">
        <v>38</v>
      </c>
      <c r="D22" s="22">
        <v>220000</v>
      </c>
      <c r="E22" s="38">
        <f t="shared" si="2"/>
        <v>220000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f t="shared" si="3"/>
        <v>220000</v>
      </c>
    </row>
    <row r="23" spans="1:11" ht="12.75">
      <c r="A23" s="19"/>
      <c r="B23" s="20" t="s">
        <v>39</v>
      </c>
      <c r="C23" s="21" t="s">
        <v>40</v>
      </c>
      <c r="D23" s="22">
        <v>425000</v>
      </c>
      <c r="E23" s="38">
        <f t="shared" si="2"/>
        <v>425000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f t="shared" si="3"/>
        <v>425000</v>
      </c>
    </row>
    <row r="24" spans="1:11" ht="12.75">
      <c r="A24" s="19"/>
      <c r="B24" s="20" t="s">
        <v>41</v>
      </c>
      <c r="C24" s="21" t="s">
        <v>42</v>
      </c>
      <c r="D24" s="22">
        <v>200000</v>
      </c>
      <c r="E24" s="38">
        <f t="shared" si="2"/>
        <v>200000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f t="shared" si="3"/>
        <v>200000</v>
      </c>
    </row>
    <row r="25" spans="1:11" ht="12.75">
      <c r="A25" s="19"/>
      <c r="B25" s="20" t="s">
        <v>43</v>
      </c>
      <c r="C25" s="21" t="s">
        <v>44</v>
      </c>
      <c r="D25" s="22">
        <v>64500</v>
      </c>
      <c r="E25" s="38">
        <f t="shared" si="2"/>
        <v>64500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3"/>
        <v>64500</v>
      </c>
    </row>
    <row r="26" spans="1:11" ht="12.75">
      <c r="A26" s="19"/>
      <c r="B26" s="20" t="s">
        <v>45</v>
      </c>
      <c r="C26" s="21" t="s">
        <v>46</v>
      </c>
      <c r="D26" s="22">
        <v>250000</v>
      </c>
      <c r="E26" s="38">
        <f t="shared" si="2"/>
        <v>250000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f t="shared" si="3"/>
        <v>250000</v>
      </c>
    </row>
    <row r="27" spans="1:11" ht="12.75">
      <c r="A27" s="19"/>
      <c r="B27" s="20" t="s">
        <v>47</v>
      </c>
      <c r="C27" s="21" t="s">
        <v>48</v>
      </c>
      <c r="D27" s="22">
        <v>330000</v>
      </c>
      <c r="E27" s="38">
        <f t="shared" si="2"/>
        <v>330000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f t="shared" si="3"/>
        <v>330000</v>
      </c>
    </row>
    <row r="28" spans="1:11" ht="12.75">
      <c r="A28" s="19"/>
      <c r="B28" s="20" t="s">
        <v>49</v>
      </c>
      <c r="C28" s="21" t="s">
        <v>50</v>
      </c>
      <c r="D28" s="22">
        <v>300000</v>
      </c>
      <c r="E28" s="38">
        <f t="shared" si="2"/>
        <v>300000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f t="shared" si="3"/>
        <v>300000</v>
      </c>
    </row>
    <row r="29" spans="1:11" ht="12.75">
      <c r="A29" s="19"/>
      <c r="B29" s="20" t="s">
        <v>51</v>
      </c>
      <c r="C29" s="21" t="s">
        <v>52</v>
      </c>
      <c r="D29" s="22">
        <f>300000-200000</f>
        <v>100000</v>
      </c>
      <c r="E29" s="38">
        <f t="shared" si="2"/>
        <v>100000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f t="shared" si="3"/>
        <v>100000</v>
      </c>
    </row>
    <row r="30" spans="1:11" ht="12.75">
      <c r="A30" s="19"/>
      <c r="B30" s="20" t="s">
        <v>53</v>
      </c>
      <c r="C30" s="21" t="s">
        <v>54</v>
      </c>
      <c r="D30" s="22">
        <v>250000</v>
      </c>
      <c r="E30" s="38">
        <f t="shared" si="2"/>
        <v>250000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f t="shared" si="3"/>
        <v>250000</v>
      </c>
    </row>
    <row r="31" spans="1:11" ht="12.75">
      <c r="A31" s="19"/>
      <c r="B31" s="20" t="s">
        <v>55</v>
      </c>
      <c r="C31" s="21" t="s">
        <v>56</v>
      </c>
      <c r="D31" s="22">
        <v>100000</v>
      </c>
      <c r="E31" s="38">
        <f t="shared" si="2"/>
        <v>100000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f t="shared" si="3"/>
        <v>100000</v>
      </c>
    </row>
    <row r="32" spans="1:11" ht="12.75">
      <c r="A32" s="19"/>
      <c r="B32" s="20" t="s">
        <v>57</v>
      </c>
      <c r="C32" s="21" t="s">
        <v>58</v>
      </c>
      <c r="D32" s="22">
        <v>200000</v>
      </c>
      <c r="E32" s="38">
        <f t="shared" si="2"/>
        <v>200000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f t="shared" si="3"/>
        <v>200000</v>
      </c>
    </row>
    <row r="33" spans="1:11" ht="12.75">
      <c r="A33" s="19"/>
      <c r="B33" s="20" t="s">
        <v>59</v>
      </c>
      <c r="C33" s="21" t="s">
        <v>60</v>
      </c>
      <c r="D33" s="22">
        <v>28731</v>
      </c>
      <c r="E33" s="38">
        <f t="shared" si="2"/>
        <v>28731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f t="shared" si="3"/>
        <v>28731</v>
      </c>
    </row>
    <row r="34" spans="1:11" ht="12.75">
      <c r="A34" s="19"/>
      <c r="B34" s="20" t="s">
        <v>61</v>
      </c>
      <c r="C34" s="21" t="s">
        <v>62</v>
      </c>
      <c r="D34" s="22">
        <v>185000</v>
      </c>
      <c r="E34" s="38">
        <f t="shared" si="2"/>
        <v>185000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f t="shared" si="3"/>
        <v>185000</v>
      </c>
    </row>
    <row r="35" spans="1:11" ht="12.75">
      <c r="A35" s="19"/>
      <c r="B35" s="20" t="s">
        <v>63</v>
      </c>
      <c r="C35" s="21" t="s">
        <v>64</v>
      </c>
      <c r="D35" s="22">
        <v>170000</v>
      </c>
      <c r="E35" s="38">
        <f t="shared" si="2"/>
        <v>170000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f t="shared" si="3"/>
        <v>170000</v>
      </c>
    </row>
    <row r="36" spans="1:11" ht="12.75">
      <c r="A36" s="19"/>
      <c r="B36" s="20" t="s">
        <v>65</v>
      </c>
      <c r="C36" s="21" t="s">
        <v>66</v>
      </c>
      <c r="D36" s="22">
        <v>100000</v>
      </c>
      <c r="E36" s="38">
        <f t="shared" si="2"/>
        <v>100000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f t="shared" si="3"/>
        <v>100000</v>
      </c>
    </row>
    <row r="37" spans="1:11" ht="12.75">
      <c r="A37" s="19"/>
      <c r="B37" s="20" t="s">
        <v>67</v>
      </c>
      <c r="C37" s="21" t="s">
        <v>68</v>
      </c>
      <c r="D37" s="22">
        <v>200000</v>
      </c>
      <c r="E37" s="38">
        <f t="shared" si="2"/>
        <v>200000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f t="shared" si="3"/>
        <v>200000</v>
      </c>
    </row>
    <row r="38" spans="1:11" ht="12.75">
      <c r="A38" s="19"/>
      <c r="B38" s="20" t="s">
        <v>69</v>
      </c>
      <c r="C38" s="21" t="s">
        <v>70</v>
      </c>
      <c r="D38" s="22">
        <v>280000</v>
      </c>
      <c r="E38" s="38">
        <f t="shared" si="2"/>
        <v>280000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f t="shared" si="3"/>
        <v>280000</v>
      </c>
    </row>
    <row r="39" spans="1:11" ht="12.75">
      <c r="A39" s="19"/>
      <c r="B39" s="20" t="s">
        <v>71</v>
      </c>
      <c r="C39" s="21" t="s">
        <v>72</v>
      </c>
      <c r="D39" s="22">
        <v>1900000</v>
      </c>
      <c r="E39" s="38">
        <f t="shared" si="2"/>
        <v>1900000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f t="shared" si="3"/>
        <v>1900000</v>
      </c>
    </row>
    <row r="40" spans="1:11" ht="12.75">
      <c r="A40" s="19"/>
      <c r="B40" s="20" t="s">
        <v>73</v>
      </c>
      <c r="C40" s="21" t="s">
        <v>74</v>
      </c>
      <c r="D40" s="22">
        <v>500000</v>
      </c>
      <c r="E40" s="38">
        <f t="shared" si="2"/>
        <v>500000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f t="shared" si="3"/>
        <v>500000</v>
      </c>
    </row>
    <row r="41" spans="1:11" ht="12.75">
      <c r="A41" s="19"/>
      <c r="B41" s="20" t="s">
        <v>75</v>
      </c>
      <c r="C41" s="21" t="s">
        <v>76</v>
      </c>
      <c r="D41" s="22">
        <v>300000</v>
      </c>
      <c r="E41" s="38">
        <f t="shared" si="2"/>
        <v>300000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f t="shared" si="3"/>
        <v>300000</v>
      </c>
    </row>
    <row r="42" spans="1:11" ht="12.75">
      <c r="A42" s="19"/>
      <c r="B42" s="20" t="s">
        <v>77</v>
      </c>
      <c r="C42" s="21" t="s">
        <v>78</v>
      </c>
      <c r="D42" s="22">
        <v>165000</v>
      </c>
      <c r="E42" s="38">
        <f t="shared" si="2"/>
        <v>165000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f t="shared" si="3"/>
        <v>165000</v>
      </c>
    </row>
    <row r="43" spans="1:11" ht="12.75">
      <c r="A43" s="19"/>
      <c r="B43" s="20" t="s">
        <v>79</v>
      </c>
      <c r="C43" s="21" t="s">
        <v>80</v>
      </c>
      <c r="D43" s="22">
        <v>1500000</v>
      </c>
      <c r="E43" s="38">
        <f t="shared" si="2"/>
        <v>1500000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f t="shared" si="3"/>
        <v>1500000</v>
      </c>
    </row>
    <row r="44" spans="1:11" ht="12.75">
      <c r="A44" s="19"/>
      <c r="B44" s="20" t="s">
        <v>81</v>
      </c>
      <c r="C44" s="21" t="s">
        <v>82</v>
      </c>
      <c r="D44" s="22">
        <v>194000</v>
      </c>
      <c r="E44" s="38">
        <f t="shared" si="2"/>
        <v>194000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f t="shared" si="3"/>
        <v>194000</v>
      </c>
    </row>
    <row r="45" spans="1:11" ht="12.75">
      <c r="A45" s="19"/>
      <c r="B45" s="20" t="s">
        <v>83</v>
      </c>
      <c r="C45" s="21" t="s">
        <v>84</v>
      </c>
      <c r="D45" s="22">
        <v>500000</v>
      </c>
      <c r="E45" s="38">
        <f t="shared" si="2"/>
        <v>500000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f t="shared" si="3"/>
        <v>500000</v>
      </c>
    </row>
    <row r="46" spans="1:11" ht="12.75">
      <c r="A46" s="19"/>
      <c r="B46" s="20" t="s">
        <v>85</v>
      </c>
      <c r="C46" s="21" t="s">
        <v>86</v>
      </c>
      <c r="D46" s="22">
        <v>300000</v>
      </c>
      <c r="E46" s="38">
        <f t="shared" si="2"/>
        <v>300000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f t="shared" si="3"/>
        <v>300000</v>
      </c>
    </row>
    <row r="47" spans="1:11" ht="12.75">
      <c r="A47" s="19"/>
      <c r="B47" s="20" t="s">
        <v>87</v>
      </c>
      <c r="C47" s="21" t="s">
        <v>88</v>
      </c>
      <c r="D47" s="22">
        <v>125000</v>
      </c>
      <c r="E47" s="38">
        <f t="shared" si="2"/>
        <v>125000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f>SUM(E47:J47)</f>
        <v>125000</v>
      </c>
    </row>
    <row r="48" spans="1:11" ht="12.75">
      <c r="A48" s="19"/>
      <c r="B48" s="20"/>
      <c r="C48" s="39" t="s">
        <v>89</v>
      </c>
      <c r="D48" s="22">
        <v>1689759</v>
      </c>
      <c r="E48" s="38">
        <f t="shared" si="2"/>
        <v>1689759</v>
      </c>
      <c r="F48" s="22"/>
      <c r="G48" s="22"/>
      <c r="H48" s="22"/>
      <c r="I48" s="22"/>
      <c r="J48" s="22"/>
      <c r="K48" s="22">
        <f t="shared" si="3"/>
        <v>1689759</v>
      </c>
    </row>
    <row r="49" spans="1:11" s="4" customFormat="1" ht="12.75">
      <c r="A49" s="14"/>
      <c r="B49" s="27"/>
      <c r="C49" s="28" t="s">
        <v>90</v>
      </c>
      <c r="D49" s="30">
        <f aca="true" t="shared" si="4" ref="D49:K49">SUM(D17:D48)</f>
        <v>11133361</v>
      </c>
      <c r="E49" s="30">
        <f t="shared" si="4"/>
        <v>11133361</v>
      </c>
      <c r="F49" s="30">
        <f t="shared" si="4"/>
        <v>358132</v>
      </c>
      <c r="G49" s="30">
        <f t="shared" si="4"/>
        <v>359892</v>
      </c>
      <c r="H49" s="30">
        <f t="shared" si="4"/>
        <v>361657</v>
      </c>
      <c r="I49" s="30">
        <f t="shared" si="4"/>
        <v>363432</v>
      </c>
      <c r="J49" s="30">
        <f t="shared" si="4"/>
        <v>365218</v>
      </c>
      <c r="K49" s="30">
        <f t="shared" si="4"/>
        <v>12941692</v>
      </c>
    </row>
    <row r="50" spans="1:11" ht="12.75">
      <c r="A50" s="19"/>
      <c r="B50" s="20"/>
      <c r="C50" s="21"/>
      <c r="D50" s="22"/>
      <c r="E50" s="24"/>
      <c r="F50" s="22"/>
      <c r="G50" s="22"/>
      <c r="H50" s="22"/>
      <c r="I50" s="22"/>
      <c r="J50" s="33"/>
      <c r="K50" s="33"/>
    </row>
    <row r="51" spans="1:11" s="4" customFormat="1" ht="12.75">
      <c r="A51" s="14" t="s">
        <v>91</v>
      </c>
      <c r="B51" s="34"/>
      <c r="C51" s="35" t="s">
        <v>92</v>
      </c>
      <c r="D51" s="36"/>
      <c r="E51" s="18"/>
      <c r="F51" s="36"/>
      <c r="G51" s="36"/>
      <c r="H51" s="36"/>
      <c r="I51" s="36"/>
      <c r="J51" s="37"/>
      <c r="K51" s="37"/>
    </row>
    <row r="52" spans="1:11" ht="12.75">
      <c r="A52" s="19"/>
      <c r="B52" s="20" t="s">
        <v>93</v>
      </c>
      <c r="C52" s="21" t="s">
        <v>94</v>
      </c>
      <c r="D52" s="22">
        <v>312011</v>
      </c>
      <c r="E52" s="38">
        <f>D52</f>
        <v>312011</v>
      </c>
      <c r="F52" s="22">
        <v>312011</v>
      </c>
      <c r="G52" s="22">
        <v>312011</v>
      </c>
      <c r="H52" s="22">
        <v>312011</v>
      </c>
      <c r="I52" s="22">
        <v>312011</v>
      </c>
      <c r="J52" s="22">
        <v>312011</v>
      </c>
      <c r="K52" s="22">
        <f>SUM(E52:J52)</f>
        <v>1872066</v>
      </c>
    </row>
    <row r="53" spans="1:11" ht="12.75">
      <c r="A53" s="19"/>
      <c r="B53" s="20" t="s">
        <v>95</v>
      </c>
      <c r="C53" s="21" t="s">
        <v>96</v>
      </c>
      <c r="D53" s="22">
        <f>312011-312011+312011</f>
        <v>312011</v>
      </c>
      <c r="E53" s="38">
        <f aca="true" t="shared" si="5" ref="E53:E88">D53</f>
        <v>312011</v>
      </c>
      <c r="F53" s="22">
        <v>312011</v>
      </c>
      <c r="G53" s="22">
        <v>312011</v>
      </c>
      <c r="H53" s="22">
        <v>312011</v>
      </c>
      <c r="I53" s="22">
        <v>312011</v>
      </c>
      <c r="J53" s="22">
        <v>312011</v>
      </c>
      <c r="K53" s="22">
        <f aca="true" t="shared" si="6" ref="K53:K88">SUM(E53:J53)</f>
        <v>1872066</v>
      </c>
    </row>
    <row r="54" spans="1:11" ht="12.75">
      <c r="A54" s="19"/>
      <c r="B54" s="20" t="s">
        <v>97</v>
      </c>
      <c r="C54" s="21" t="s">
        <v>98</v>
      </c>
      <c r="D54" s="22">
        <v>236731</v>
      </c>
      <c r="E54" s="38">
        <f t="shared" si="5"/>
        <v>236731</v>
      </c>
      <c r="F54" s="22">
        <v>236731</v>
      </c>
      <c r="G54" s="22">
        <v>236731</v>
      </c>
      <c r="H54" s="22">
        <v>236731</v>
      </c>
      <c r="I54" s="22">
        <v>236731</v>
      </c>
      <c r="J54" s="22">
        <v>236731</v>
      </c>
      <c r="K54" s="22">
        <f t="shared" si="6"/>
        <v>1420386</v>
      </c>
    </row>
    <row r="55" spans="1:11" ht="12.75">
      <c r="A55" s="19"/>
      <c r="B55" s="20" t="s">
        <v>99</v>
      </c>
      <c r="C55" s="21" t="s">
        <v>100</v>
      </c>
      <c r="D55" s="22">
        <v>30000</v>
      </c>
      <c r="E55" s="38">
        <f t="shared" si="5"/>
        <v>30000</v>
      </c>
      <c r="F55" s="22">
        <v>30000</v>
      </c>
      <c r="G55" s="22">
        <v>30000</v>
      </c>
      <c r="H55" s="22">
        <v>30000</v>
      </c>
      <c r="I55" s="22">
        <v>30000</v>
      </c>
      <c r="J55" s="22">
        <v>30000</v>
      </c>
      <c r="K55" s="22">
        <f t="shared" si="6"/>
        <v>180000</v>
      </c>
    </row>
    <row r="56" spans="1:11" ht="12.75">
      <c r="A56" s="19"/>
      <c r="B56" s="20" t="s">
        <v>101</v>
      </c>
      <c r="C56" s="21" t="s">
        <v>102</v>
      </c>
      <c r="D56" s="22">
        <f>75000-75000</f>
        <v>0</v>
      </c>
      <c r="E56" s="38">
        <f t="shared" si="5"/>
        <v>0</v>
      </c>
      <c r="F56" s="22">
        <v>30000</v>
      </c>
      <c r="G56" s="22">
        <v>30000</v>
      </c>
      <c r="H56" s="22">
        <v>30000</v>
      </c>
      <c r="I56" s="22">
        <v>30000</v>
      </c>
      <c r="J56" s="22">
        <v>30000</v>
      </c>
      <c r="K56" s="22">
        <f t="shared" si="6"/>
        <v>150000</v>
      </c>
    </row>
    <row r="57" spans="1:11" ht="12.75">
      <c r="A57" s="19"/>
      <c r="B57" s="20" t="s">
        <v>103</v>
      </c>
      <c r="C57" s="21" t="s">
        <v>104</v>
      </c>
      <c r="D57" s="22">
        <v>40000</v>
      </c>
      <c r="E57" s="38">
        <f t="shared" si="5"/>
        <v>40000</v>
      </c>
      <c r="F57" s="22">
        <v>40000</v>
      </c>
      <c r="G57" s="22">
        <v>40000</v>
      </c>
      <c r="H57" s="22">
        <v>40000</v>
      </c>
      <c r="I57" s="22">
        <v>40000</v>
      </c>
      <c r="J57" s="22">
        <v>40000</v>
      </c>
      <c r="K57" s="22">
        <f t="shared" si="6"/>
        <v>240000</v>
      </c>
    </row>
    <row r="58" spans="1:11" ht="12.75">
      <c r="A58" s="19"/>
      <c r="B58" s="20" t="s">
        <v>105</v>
      </c>
      <c r="C58" s="21" t="s">
        <v>106</v>
      </c>
      <c r="D58" s="22">
        <v>40000</v>
      </c>
      <c r="E58" s="38">
        <f t="shared" si="5"/>
        <v>40000</v>
      </c>
      <c r="F58" s="22">
        <v>40000</v>
      </c>
      <c r="G58" s="22">
        <v>40000</v>
      </c>
      <c r="H58" s="22">
        <v>40000</v>
      </c>
      <c r="I58" s="22">
        <v>40000</v>
      </c>
      <c r="J58" s="22">
        <v>40000</v>
      </c>
      <c r="K58" s="22">
        <f t="shared" si="6"/>
        <v>240000</v>
      </c>
    </row>
    <row r="59" spans="1:11" ht="12.75">
      <c r="A59" s="19"/>
      <c r="B59" s="20" t="s">
        <v>107</v>
      </c>
      <c r="C59" s="39" t="s">
        <v>108</v>
      </c>
      <c r="D59" s="22">
        <v>0</v>
      </c>
      <c r="E59" s="38">
        <f t="shared" si="5"/>
        <v>0</v>
      </c>
      <c r="F59" s="22">
        <v>30000</v>
      </c>
      <c r="G59" s="22">
        <v>30000</v>
      </c>
      <c r="H59" s="22">
        <v>30000</v>
      </c>
      <c r="I59" s="22">
        <v>30000</v>
      </c>
      <c r="J59" s="22">
        <v>30000</v>
      </c>
      <c r="K59" s="22">
        <f t="shared" si="6"/>
        <v>150000</v>
      </c>
    </row>
    <row r="60" spans="1:11" ht="12.75">
      <c r="A60" s="19"/>
      <c r="B60" s="20" t="s">
        <v>109</v>
      </c>
      <c r="C60" s="21" t="s">
        <v>110</v>
      </c>
      <c r="D60" s="22">
        <f>100000-90000</f>
        <v>10000</v>
      </c>
      <c r="E60" s="38">
        <f t="shared" si="5"/>
        <v>10000</v>
      </c>
      <c r="F60" s="22">
        <v>100000</v>
      </c>
      <c r="G60" s="22">
        <v>100000</v>
      </c>
      <c r="H60" s="22">
        <v>100000</v>
      </c>
      <c r="I60" s="22">
        <v>100000</v>
      </c>
      <c r="J60" s="22">
        <v>100000</v>
      </c>
      <c r="K60" s="22">
        <f t="shared" si="6"/>
        <v>510000</v>
      </c>
    </row>
    <row r="61" spans="1:11" ht="12.75">
      <c r="A61" s="19"/>
      <c r="B61" s="20" t="s">
        <v>111</v>
      </c>
      <c r="C61" s="21" t="s">
        <v>112</v>
      </c>
      <c r="D61" s="22">
        <v>10000</v>
      </c>
      <c r="E61" s="38">
        <f t="shared" si="5"/>
        <v>10000</v>
      </c>
      <c r="F61" s="22">
        <v>10000</v>
      </c>
      <c r="G61" s="22">
        <v>10000</v>
      </c>
      <c r="H61" s="22">
        <v>10000</v>
      </c>
      <c r="I61" s="22">
        <v>10000</v>
      </c>
      <c r="J61" s="22">
        <v>10000</v>
      </c>
      <c r="K61" s="22">
        <f t="shared" si="6"/>
        <v>60000</v>
      </c>
    </row>
    <row r="62" spans="1:11" ht="12.75">
      <c r="A62" s="19"/>
      <c r="B62" s="20" t="s">
        <v>113</v>
      </c>
      <c r="C62" s="21" t="s">
        <v>114</v>
      </c>
      <c r="D62" s="22">
        <v>709620</v>
      </c>
      <c r="E62" s="38">
        <f t="shared" si="5"/>
        <v>709620</v>
      </c>
      <c r="F62" s="22">
        <v>1000000</v>
      </c>
      <c r="G62" s="22">
        <v>1000000</v>
      </c>
      <c r="H62" s="22">
        <v>1000000</v>
      </c>
      <c r="I62" s="22">
        <v>1000000</v>
      </c>
      <c r="J62" s="22">
        <v>1000000</v>
      </c>
      <c r="K62" s="22">
        <f t="shared" si="6"/>
        <v>5709620</v>
      </c>
    </row>
    <row r="63" spans="1:11" ht="12.75">
      <c r="A63" s="19"/>
      <c r="B63" s="20" t="s">
        <v>115</v>
      </c>
      <c r="C63" s="21" t="s">
        <v>116</v>
      </c>
      <c r="D63" s="22">
        <v>159434</v>
      </c>
      <c r="E63" s="38">
        <f t="shared" si="5"/>
        <v>159434</v>
      </c>
      <c r="F63" s="22">
        <v>159434</v>
      </c>
      <c r="G63" s="22">
        <v>159434</v>
      </c>
      <c r="H63" s="22">
        <v>159434</v>
      </c>
      <c r="I63" s="22">
        <v>159434</v>
      </c>
      <c r="J63" s="22">
        <v>159434</v>
      </c>
      <c r="K63" s="22">
        <f t="shared" si="6"/>
        <v>956604</v>
      </c>
    </row>
    <row r="64" spans="1:11" ht="12.75">
      <c r="A64" s="19"/>
      <c r="B64" s="20" t="s">
        <v>117</v>
      </c>
      <c r="C64" s="21" t="s">
        <v>118</v>
      </c>
      <c r="D64" s="22">
        <f>500000-250000</f>
        <v>250000</v>
      </c>
      <c r="E64" s="38">
        <f t="shared" si="5"/>
        <v>250000</v>
      </c>
      <c r="F64" s="22">
        <v>500000</v>
      </c>
      <c r="G64" s="22">
        <v>500000</v>
      </c>
      <c r="H64" s="22">
        <v>500000</v>
      </c>
      <c r="I64" s="22">
        <v>500000</v>
      </c>
      <c r="J64" s="22">
        <v>500000</v>
      </c>
      <c r="K64" s="22">
        <f t="shared" si="6"/>
        <v>2750000</v>
      </c>
    </row>
    <row r="65" spans="1:11" ht="12.75">
      <c r="A65" s="19"/>
      <c r="B65" s="20" t="s">
        <v>119</v>
      </c>
      <c r="C65" s="21" t="s">
        <v>120</v>
      </c>
      <c r="D65" s="22">
        <f>300000-300000+300000</f>
        <v>300000</v>
      </c>
      <c r="E65" s="38">
        <f t="shared" si="5"/>
        <v>300000</v>
      </c>
      <c r="F65" s="22">
        <v>300000</v>
      </c>
      <c r="G65" s="22">
        <v>300000</v>
      </c>
      <c r="H65" s="22">
        <v>300000</v>
      </c>
      <c r="I65" s="22">
        <v>300000</v>
      </c>
      <c r="J65" s="22">
        <v>300000</v>
      </c>
      <c r="K65" s="22">
        <f t="shared" si="6"/>
        <v>1800000</v>
      </c>
    </row>
    <row r="66" spans="1:11" ht="12.75">
      <c r="A66" s="19"/>
      <c r="B66" s="20" t="s">
        <v>121</v>
      </c>
      <c r="C66" s="21" t="s">
        <v>122</v>
      </c>
      <c r="D66" s="22">
        <v>350000</v>
      </c>
      <c r="E66" s="38">
        <f t="shared" si="5"/>
        <v>350000</v>
      </c>
      <c r="F66" s="22">
        <v>350000</v>
      </c>
      <c r="G66" s="22">
        <v>0</v>
      </c>
      <c r="H66" s="22">
        <v>0</v>
      </c>
      <c r="I66" s="22">
        <v>0</v>
      </c>
      <c r="J66" s="22">
        <v>0</v>
      </c>
      <c r="K66" s="22">
        <f t="shared" si="6"/>
        <v>700000</v>
      </c>
    </row>
    <row r="67" spans="1:11" ht="12.75">
      <c r="A67" s="19"/>
      <c r="B67" s="20" t="s">
        <v>123</v>
      </c>
      <c r="C67" s="21" t="s">
        <v>124</v>
      </c>
      <c r="D67" s="22">
        <f>150000-150000</f>
        <v>0</v>
      </c>
      <c r="E67" s="38">
        <f t="shared" si="5"/>
        <v>0</v>
      </c>
      <c r="F67" s="22">
        <v>150000</v>
      </c>
      <c r="G67" s="22">
        <v>150000</v>
      </c>
      <c r="H67" s="22">
        <v>150000</v>
      </c>
      <c r="I67" s="22">
        <v>150000</v>
      </c>
      <c r="J67" s="22">
        <v>150000</v>
      </c>
      <c r="K67" s="22">
        <f t="shared" si="6"/>
        <v>750000</v>
      </c>
    </row>
    <row r="68" spans="1:11" ht="12.75">
      <c r="A68" s="19"/>
      <c r="B68" s="20" t="s">
        <v>125</v>
      </c>
      <c r="C68" s="21" t="s">
        <v>126</v>
      </c>
      <c r="D68" s="22">
        <v>0</v>
      </c>
      <c r="E68" s="38">
        <f t="shared" si="5"/>
        <v>0</v>
      </c>
      <c r="F68" s="22">
        <v>200000</v>
      </c>
      <c r="G68" s="22">
        <v>200000</v>
      </c>
      <c r="H68" s="22">
        <v>200000</v>
      </c>
      <c r="I68" s="22">
        <v>200000</v>
      </c>
      <c r="J68" s="22">
        <v>200000</v>
      </c>
      <c r="K68" s="22">
        <f t="shared" si="6"/>
        <v>1000000</v>
      </c>
    </row>
    <row r="69" spans="1:11" ht="12.75">
      <c r="A69" s="19"/>
      <c r="B69" s="20" t="s">
        <v>127</v>
      </c>
      <c r="C69" s="21" t="s">
        <v>128</v>
      </c>
      <c r="D69" s="22">
        <v>300000</v>
      </c>
      <c r="E69" s="38">
        <f t="shared" si="5"/>
        <v>300000</v>
      </c>
      <c r="F69" s="22">
        <v>350000</v>
      </c>
      <c r="G69" s="22">
        <v>350000</v>
      </c>
      <c r="H69" s="22">
        <v>350000</v>
      </c>
      <c r="I69" s="22">
        <v>350000</v>
      </c>
      <c r="J69" s="22">
        <v>350000</v>
      </c>
      <c r="K69" s="22">
        <f t="shared" si="6"/>
        <v>2050000</v>
      </c>
    </row>
    <row r="70" spans="1:11" ht="12.75">
      <c r="A70" s="19"/>
      <c r="B70" s="20" t="s">
        <v>129</v>
      </c>
      <c r="C70" s="21" t="s">
        <v>130</v>
      </c>
      <c r="D70" s="22">
        <v>400000</v>
      </c>
      <c r="E70" s="38">
        <f t="shared" si="5"/>
        <v>400000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f t="shared" si="6"/>
        <v>400000</v>
      </c>
    </row>
    <row r="71" spans="1:11" ht="12.75">
      <c r="A71" s="19"/>
      <c r="B71" s="20" t="s">
        <v>131</v>
      </c>
      <c r="C71" s="21" t="s">
        <v>132</v>
      </c>
      <c r="D71" s="22">
        <v>30000</v>
      </c>
      <c r="E71" s="38">
        <f t="shared" si="5"/>
        <v>30000</v>
      </c>
      <c r="F71" s="22">
        <v>30000</v>
      </c>
      <c r="G71" s="22">
        <v>30000</v>
      </c>
      <c r="H71" s="22">
        <v>30000</v>
      </c>
      <c r="I71" s="22">
        <v>30000</v>
      </c>
      <c r="J71" s="22">
        <v>30000</v>
      </c>
      <c r="K71" s="22">
        <f t="shared" si="6"/>
        <v>180000</v>
      </c>
    </row>
    <row r="72" spans="1:11" ht="12.75">
      <c r="A72" s="19"/>
      <c r="B72" s="20" t="s">
        <v>133</v>
      </c>
      <c r="C72" s="21" t="s">
        <v>134</v>
      </c>
      <c r="D72" s="22">
        <v>110220</v>
      </c>
      <c r="E72" s="38">
        <f t="shared" si="5"/>
        <v>110220</v>
      </c>
      <c r="F72" s="22">
        <v>110220</v>
      </c>
      <c r="G72" s="22">
        <v>110220</v>
      </c>
      <c r="H72" s="22">
        <v>110220</v>
      </c>
      <c r="I72" s="22">
        <v>110220</v>
      </c>
      <c r="J72" s="22">
        <v>110220</v>
      </c>
      <c r="K72" s="22">
        <f t="shared" si="6"/>
        <v>661320</v>
      </c>
    </row>
    <row r="73" spans="1:11" ht="12.75">
      <c r="A73" s="19"/>
      <c r="B73" s="20" t="s">
        <v>135</v>
      </c>
      <c r="C73" s="21" t="s">
        <v>136</v>
      </c>
      <c r="D73" s="22">
        <v>-250000</v>
      </c>
      <c r="E73" s="38">
        <f t="shared" si="5"/>
        <v>-250000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f t="shared" si="6"/>
        <v>-250000</v>
      </c>
    </row>
    <row r="74" spans="1:11" ht="12.75">
      <c r="A74" s="19"/>
      <c r="B74" s="20" t="s">
        <v>137</v>
      </c>
      <c r="C74" s="21" t="s">
        <v>138</v>
      </c>
      <c r="D74" s="22">
        <v>-377052</v>
      </c>
      <c r="E74" s="38">
        <f t="shared" si="5"/>
        <v>-377052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f t="shared" si="6"/>
        <v>-377052</v>
      </c>
    </row>
    <row r="75" spans="1:11" ht="12.75">
      <c r="A75" s="19"/>
      <c r="B75" s="20" t="s">
        <v>139</v>
      </c>
      <c r="C75" s="21" t="s">
        <v>140</v>
      </c>
      <c r="D75" s="22">
        <v>-41529</v>
      </c>
      <c r="E75" s="38">
        <f t="shared" si="5"/>
        <v>-41529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f t="shared" si="6"/>
        <v>-41529</v>
      </c>
    </row>
    <row r="76" spans="1:11" ht="12.75">
      <c r="A76" s="19"/>
      <c r="B76" s="20" t="s">
        <v>141</v>
      </c>
      <c r="C76" s="21" t="s">
        <v>142</v>
      </c>
      <c r="D76" s="22">
        <v>350000</v>
      </c>
      <c r="E76" s="38">
        <f t="shared" si="5"/>
        <v>350000</v>
      </c>
      <c r="F76" s="22">
        <v>350000</v>
      </c>
      <c r="G76" s="22">
        <v>350000</v>
      </c>
      <c r="H76" s="22">
        <v>350000</v>
      </c>
      <c r="I76" s="22">
        <v>350000</v>
      </c>
      <c r="J76" s="22">
        <v>350000</v>
      </c>
      <c r="K76" s="22">
        <f t="shared" si="6"/>
        <v>2100000</v>
      </c>
    </row>
    <row r="77" spans="1:11" ht="12.75">
      <c r="A77" s="19"/>
      <c r="B77" s="20" t="s">
        <v>143</v>
      </c>
      <c r="C77" s="21" t="s">
        <v>144</v>
      </c>
      <c r="D77" s="22">
        <v>16250</v>
      </c>
      <c r="E77" s="38">
        <f t="shared" si="5"/>
        <v>16250</v>
      </c>
      <c r="F77" s="22">
        <v>16250</v>
      </c>
      <c r="G77" s="22">
        <v>16250</v>
      </c>
      <c r="H77" s="22">
        <v>16250</v>
      </c>
      <c r="I77" s="22">
        <v>16250</v>
      </c>
      <c r="J77" s="22">
        <v>16250</v>
      </c>
      <c r="K77" s="22">
        <f t="shared" si="6"/>
        <v>97500</v>
      </c>
    </row>
    <row r="78" spans="1:11" ht="12.75">
      <c r="A78" s="19"/>
      <c r="B78" s="20" t="s">
        <v>145</v>
      </c>
      <c r="C78" s="21" t="s">
        <v>146</v>
      </c>
      <c r="D78" s="22">
        <v>685255</v>
      </c>
      <c r="E78" s="38">
        <f t="shared" si="5"/>
        <v>685255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f t="shared" si="6"/>
        <v>685255</v>
      </c>
    </row>
    <row r="79" spans="1:11" ht="12.75">
      <c r="A79" s="19"/>
      <c r="B79" s="20" t="s">
        <v>147</v>
      </c>
      <c r="C79" s="21" t="s">
        <v>148</v>
      </c>
      <c r="D79" s="22">
        <v>-56987</v>
      </c>
      <c r="E79" s="38">
        <f t="shared" si="5"/>
        <v>-56987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f t="shared" si="6"/>
        <v>-56987</v>
      </c>
    </row>
    <row r="80" spans="1:11" ht="12.75">
      <c r="A80" s="19"/>
      <c r="B80" s="20" t="s">
        <v>149</v>
      </c>
      <c r="C80" s="21" t="s">
        <v>150</v>
      </c>
      <c r="D80" s="22">
        <v>377052</v>
      </c>
      <c r="E80" s="38">
        <f t="shared" si="5"/>
        <v>377052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f t="shared" si="6"/>
        <v>377052</v>
      </c>
    </row>
    <row r="81" spans="1:11" ht="12.75">
      <c r="A81" s="19"/>
      <c r="B81" s="20" t="s">
        <v>151</v>
      </c>
      <c r="C81" s="21" t="s">
        <v>152</v>
      </c>
      <c r="D81" s="22">
        <v>15000</v>
      </c>
      <c r="E81" s="38">
        <f t="shared" si="5"/>
        <v>15000</v>
      </c>
      <c r="F81" s="22">
        <v>15000</v>
      </c>
      <c r="G81" s="22">
        <v>15000</v>
      </c>
      <c r="H81" s="22">
        <v>15000</v>
      </c>
      <c r="I81" s="22">
        <v>15000</v>
      </c>
      <c r="J81" s="22">
        <v>15000</v>
      </c>
      <c r="K81" s="22">
        <f t="shared" si="6"/>
        <v>90000</v>
      </c>
    </row>
    <row r="82" spans="1:11" ht="12.75">
      <c r="A82" s="19"/>
      <c r="B82" s="40" t="s">
        <v>153</v>
      </c>
      <c r="C82" s="39" t="s">
        <v>154</v>
      </c>
      <c r="D82" s="22">
        <v>5000</v>
      </c>
      <c r="E82" s="38">
        <f t="shared" si="5"/>
        <v>5000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f t="shared" si="6"/>
        <v>5000</v>
      </c>
    </row>
    <row r="83" spans="1:11" ht="12.75">
      <c r="A83" s="19"/>
      <c r="B83" s="40" t="s">
        <v>153</v>
      </c>
      <c r="C83" s="39" t="s">
        <v>155</v>
      </c>
      <c r="D83" s="22">
        <v>15000</v>
      </c>
      <c r="E83" s="38">
        <f t="shared" si="5"/>
        <v>15000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f t="shared" si="6"/>
        <v>15000</v>
      </c>
    </row>
    <row r="84" spans="1:11" ht="12.75">
      <c r="A84" s="19"/>
      <c r="B84" s="40" t="s">
        <v>153</v>
      </c>
      <c r="C84" s="39" t="s">
        <v>156</v>
      </c>
      <c r="D84" s="22">
        <v>25000</v>
      </c>
      <c r="E84" s="38">
        <f t="shared" si="5"/>
        <v>25000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f t="shared" si="6"/>
        <v>25000</v>
      </c>
    </row>
    <row r="85" spans="1:11" ht="12.75">
      <c r="A85" s="19"/>
      <c r="B85" s="40" t="s">
        <v>153</v>
      </c>
      <c r="C85" s="39" t="s">
        <v>157</v>
      </c>
      <c r="D85" s="22">
        <v>25000</v>
      </c>
      <c r="E85" s="38">
        <f t="shared" si="5"/>
        <v>25000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f t="shared" si="6"/>
        <v>25000</v>
      </c>
    </row>
    <row r="86" spans="1:11" ht="12.75">
      <c r="A86" s="19"/>
      <c r="B86" s="40" t="s">
        <v>153</v>
      </c>
      <c r="C86" s="39" t="s">
        <v>158</v>
      </c>
      <c r="D86" s="22">
        <v>20000</v>
      </c>
      <c r="E86" s="38">
        <f t="shared" si="5"/>
        <v>20000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f t="shared" si="6"/>
        <v>20000</v>
      </c>
    </row>
    <row r="87" spans="1:11" ht="12.75">
      <c r="A87" s="19"/>
      <c r="B87" s="40" t="s">
        <v>153</v>
      </c>
      <c r="C87" s="39" t="s">
        <v>159</v>
      </c>
      <c r="D87" s="22">
        <v>26000</v>
      </c>
      <c r="E87" s="38">
        <f t="shared" si="5"/>
        <v>26000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f t="shared" si="6"/>
        <v>26000</v>
      </c>
    </row>
    <row r="88" spans="1:11" ht="12.75">
      <c r="A88" s="19"/>
      <c r="B88" s="40" t="s">
        <v>153</v>
      </c>
      <c r="C88" s="39" t="s">
        <v>160</v>
      </c>
      <c r="D88" s="22">
        <v>200000</v>
      </c>
      <c r="E88" s="38">
        <f t="shared" si="5"/>
        <v>200000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f t="shared" si="6"/>
        <v>200000</v>
      </c>
    </row>
    <row r="89" spans="1:11" s="4" customFormat="1" ht="12.75">
      <c r="A89" s="14"/>
      <c r="B89" s="27"/>
      <c r="C89" s="28" t="s">
        <v>161</v>
      </c>
      <c r="D89" s="30">
        <f aca="true" t="shared" si="7" ref="D89:K89">SUM(D52:D88)</f>
        <v>4634016</v>
      </c>
      <c r="E89" s="30">
        <f t="shared" si="7"/>
        <v>4634016</v>
      </c>
      <c r="F89" s="30">
        <f t="shared" si="7"/>
        <v>4671657</v>
      </c>
      <c r="G89" s="30">
        <f t="shared" si="7"/>
        <v>4321657</v>
      </c>
      <c r="H89" s="30">
        <f t="shared" si="7"/>
        <v>4321657</v>
      </c>
      <c r="I89" s="30">
        <f t="shared" si="7"/>
        <v>4321657</v>
      </c>
      <c r="J89" s="30">
        <f t="shared" si="7"/>
        <v>4321657</v>
      </c>
      <c r="K89" s="30">
        <f t="shared" si="7"/>
        <v>26592301</v>
      </c>
    </row>
    <row r="90" spans="1:11" ht="12.75">
      <c r="A90" s="19"/>
      <c r="B90" s="20"/>
      <c r="C90" s="21"/>
      <c r="D90" s="22"/>
      <c r="E90" s="24"/>
      <c r="F90" s="22"/>
      <c r="G90" s="22"/>
      <c r="H90" s="22"/>
      <c r="I90" s="22"/>
      <c r="J90" s="33"/>
      <c r="K90" s="33"/>
    </row>
    <row r="91" spans="1:11" s="4" customFormat="1" ht="12.75">
      <c r="A91" s="14" t="s">
        <v>162</v>
      </c>
      <c r="B91" s="34"/>
      <c r="C91" s="35" t="s">
        <v>163</v>
      </c>
      <c r="D91" s="36"/>
      <c r="E91" s="18"/>
      <c r="F91" s="36"/>
      <c r="G91" s="36"/>
      <c r="H91" s="36"/>
      <c r="I91" s="36"/>
      <c r="J91" s="37"/>
      <c r="K91" s="37"/>
    </row>
    <row r="92" spans="1:11" ht="12.75">
      <c r="A92" s="19"/>
      <c r="B92" s="20" t="s">
        <v>164</v>
      </c>
      <c r="C92" s="21" t="s">
        <v>165</v>
      </c>
      <c r="D92" s="22">
        <v>-150000</v>
      </c>
      <c r="E92" s="38">
        <f>D92</f>
        <v>-150000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f>SUM(E92:J92)</f>
        <v>-150000</v>
      </c>
    </row>
    <row r="93" spans="1:11" ht="12.75">
      <c r="A93" s="19"/>
      <c r="B93" s="20" t="s">
        <v>166</v>
      </c>
      <c r="C93" s="21" t="s">
        <v>167</v>
      </c>
      <c r="D93" s="22">
        <v>377000</v>
      </c>
      <c r="E93" s="38">
        <f aca="true" t="shared" si="8" ref="E93:E99">D93</f>
        <v>377000</v>
      </c>
      <c r="F93" s="22">
        <v>11500</v>
      </c>
      <c r="G93" s="22">
        <v>0</v>
      </c>
      <c r="H93" s="22">
        <v>0</v>
      </c>
      <c r="I93" s="22">
        <v>0</v>
      </c>
      <c r="J93" s="22">
        <v>0</v>
      </c>
      <c r="K93" s="22">
        <f aca="true" t="shared" si="9" ref="K93:K99">SUM(E93:J93)</f>
        <v>388500</v>
      </c>
    </row>
    <row r="94" spans="1:11" ht="12.75">
      <c r="A94" s="19"/>
      <c r="B94" s="20" t="s">
        <v>168</v>
      </c>
      <c r="C94" s="21" t="s">
        <v>169</v>
      </c>
      <c r="D94" s="22">
        <v>40000</v>
      </c>
      <c r="E94" s="38">
        <f t="shared" si="8"/>
        <v>40000</v>
      </c>
      <c r="F94" s="22">
        <v>235000</v>
      </c>
      <c r="G94" s="22">
        <v>235000</v>
      </c>
      <c r="H94" s="22">
        <v>235000</v>
      </c>
      <c r="I94" s="22">
        <v>235000</v>
      </c>
      <c r="J94" s="22">
        <v>235000</v>
      </c>
      <c r="K94" s="22">
        <f t="shared" si="9"/>
        <v>1215000</v>
      </c>
    </row>
    <row r="95" spans="1:11" ht="12.75">
      <c r="A95" s="19"/>
      <c r="B95" s="20" t="s">
        <v>170</v>
      </c>
      <c r="C95" s="21" t="s">
        <v>171</v>
      </c>
      <c r="D95" s="22">
        <v>473709</v>
      </c>
      <c r="E95" s="38">
        <f t="shared" si="8"/>
        <v>473709</v>
      </c>
      <c r="F95" s="22">
        <v>2149803</v>
      </c>
      <c r="G95" s="22">
        <v>77600</v>
      </c>
      <c r="H95" s="22">
        <v>77600</v>
      </c>
      <c r="I95" s="22">
        <v>77600</v>
      </c>
      <c r="J95" s="22">
        <v>77600</v>
      </c>
      <c r="K95" s="22">
        <f t="shared" si="9"/>
        <v>2933912</v>
      </c>
    </row>
    <row r="96" spans="1:11" ht="12.75">
      <c r="A96" s="19"/>
      <c r="B96" s="20" t="s">
        <v>172</v>
      </c>
      <c r="C96" s="21" t="s">
        <v>173</v>
      </c>
      <c r="D96" s="22">
        <v>104100</v>
      </c>
      <c r="E96" s="38">
        <f t="shared" si="8"/>
        <v>104100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f t="shared" si="9"/>
        <v>104100</v>
      </c>
    </row>
    <row r="97" spans="1:11" ht="12.75">
      <c r="A97" s="19"/>
      <c r="B97" s="20" t="s">
        <v>174</v>
      </c>
      <c r="C97" s="21" t="s">
        <v>175</v>
      </c>
      <c r="D97" s="22">
        <v>2320</v>
      </c>
      <c r="E97" s="38">
        <f t="shared" si="8"/>
        <v>2320</v>
      </c>
      <c r="F97" s="22">
        <v>2390</v>
      </c>
      <c r="G97" s="22">
        <v>2460</v>
      </c>
      <c r="H97" s="22">
        <v>2535</v>
      </c>
      <c r="I97" s="22">
        <v>2610</v>
      </c>
      <c r="J97" s="22">
        <v>2690</v>
      </c>
      <c r="K97" s="22">
        <f t="shared" si="9"/>
        <v>15005</v>
      </c>
    </row>
    <row r="98" spans="1:11" ht="12.75">
      <c r="A98" s="19"/>
      <c r="B98" s="20" t="s">
        <v>176</v>
      </c>
      <c r="C98" s="21" t="s">
        <v>177</v>
      </c>
      <c r="D98" s="22">
        <v>564000</v>
      </c>
      <c r="E98" s="38">
        <f t="shared" si="8"/>
        <v>564000</v>
      </c>
      <c r="F98" s="22">
        <v>170000</v>
      </c>
      <c r="G98" s="22">
        <v>919000</v>
      </c>
      <c r="H98" s="22">
        <v>560000</v>
      </c>
      <c r="I98" s="22">
        <v>0</v>
      </c>
      <c r="J98" s="22">
        <v>0</v>
      </c>
      <c r="K98" s="22">
        <f t="shared" si="9"/>
        <v>2213000</v>
      </c>
    </row>
    <row r="99" spans="1:11" ht="12.75">
      <c r="A99" s="19"/>
      <c r="B99" s="20" t="s">
        <v>178</v>
      </c>
      <c r="C99" s="21" t="s">
        <v>179</v>
      </c>
      <c r="D99" s="22">
        <v>70000</v>
      </c>
      <c r="E99" s="38">
        <f t="shared" si="8"/>
        <v>70000</v>
      </c>
      <c r="F99" s="22">
        <v>296500</v>
      </c>
      <c r="G99" s="22">
        <v>76500</v>
      </c>
      <c r="H99" s="22">
        <v>76500</v>
      </c>
      <c r="I99" s="22">
        <v>76500</v>
      </c>
      <c r="J99" s="22">
        <v>1257750</v>
      </c>
      <c r="K99" s="22">
        <f t="shared" si="9"/>
        <v>1853750</v>
      </c>
    </row>
    <row r="100" spans="1:11" s="4" customFormat="1" ht="12.75">
      <c r="A100" s="14"/>
      <c r="B100" s="27"/>
      <c r="C100" s="28" t="s">
        <v>180</v>
      </c>
      <c r="D100" s="30">
        <f aca="true" t="shared" si="10" ref="D100:K100">SUM(D92:D99)</f>
        <v>1481129</v>
      </c>
      <c r="E100" s="30">
        <f t="shared" si="10"/>
        <v>1481129</v>
      </c>
      <c r="F100" s="30">
        <f t="shared" si="10"/>
        <v>2865193</v>
      </c>
      <c r="G100" s="30">
        <f t="shared" si="10"/>
        <v>1310560</v>
      </c>
      <c r="H100" s="30">
        <f t="shared" si="10"/>
        <v>951635</v>
      </c>
      <c r="I100" s="30">
        <f t="shared" si="10"/>
        <v>391710</v>
      </c>
      <c r="J100" s="30">
        <f t="shared" si="10"/>
        <v>1573040</v>
      </c>
      <c r="K100" s="30">
        <f t="shared" si="10"/>
        <v>8573267</v>
      </c>
    </row>
    <row r="101" spans="1:11" ht="12.75">
      <c r="A101" s="19"/>
      <c r="B101" s="20"/>
      <c r="C101" s="21"/>
      <c r="D101" s="22"/>
      <c r="E101" s="24"/>
      <c r="F101" s="22"/>
      <c r="G101" s="22"/>
      <c r="H101" s="22"/>
      <c r="I101" s="22"/>
      <c r="J101" s="33"/>
      <c r="K101" s="33"/>
    </row>
    <row r="102" spans="1:11" s="4" customFormat="1" ht="12.75">
      <c r="A102" s="14" t="s">
        <v>181</v>
      </c>
      <c r="B102" s="34"/>
      <c r="C102" s="35" t="s">
        <v>182</v>
      </c>
      <c r="D102" s="36"/>
      <c r="E102" s="18"/>
      <c r="F102" s="36"/>
      <c r="G102" s="36"/>
      <c r="H102" s="36"/>
      <c r="I102" s="36"/>
      <c r="J102" s="37"/>
      <c r="K102" s="37"/>
    </row>
    <row r="103" spans="1:11" ht="12.75">
      <c r="A103" s="19"/>
      <c r="B103" s="20" t="s">
        <v>183</v>
      </c>
      <c r="C103" s="21" t="s">
        <v>184</v>
      </c>
      <c r="D103" s="22">
        <v>869</v>
      </c>
      <c r="E103" s="38">
        <f>D103</f>
        <v>869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f>SUM(E103:J103)</f>
        <v>869</v>
      </c>
    </row>
    <row r="104" spans="1:11" s="4" customFormat="1" ht="12.75">
      <c r="A104" s="14"/>
      <c r="B104" s="27"/>
      <c r="C104" s="28" t="s">
        <v>185</v>
      </c>
      <c r="D104" s="30">
        <f aca="true" t="shared" si="11" ref="D104:K104">SUM(D103)</f>
        <v>869</v>
      </c>
      <c r="E104" s="30">
        <f t="shared" si="11"/>
        <v>869</v>
      </c>
      <c r="F104" s="30">
        <f t="shared" si="11"/>
        <v>0</v>
      </c>
      <c r="G104" s="30">
        <f t="shared" si="11"/>
        <v>0</v>
      </c>
      <c r="H104" s="30">
        <f t="shared" si="11"/>
        <v>0</v>
      </c>
      <c r="I104" s="30">
        <f t="shared" si="11"/>
        <v>0</v>
      </c>
      <c r="J104" s="30">
        <f t="shared" si="11"/>
        <v>0</v>
      </c>
      <c r="K104" s="30">
        <f t="shared" si="11"/>
        <v>869</v>
      </c>
    </row>
    <row r="105" spans="1:11" ht="12.75">
      <c r="A105" s="19"/>
      <c r="B105" s="20"/>
      <c r="C105" s="21"/>
      <c r="D105" s="22"/>
      <c r="E105" s="24"/>
      <c r="F105" s="22"/>
      <c r="G105" s="22"/>
      <c r="H105" s="22"/>
      <c r="I105" s="22"/>
      <c r="J105" s="33"/>
      <c r="K105" s="33"/>
    </row>
    <row r="106" spans="1:11" s="4" customFormat="1" ht="12.75">
      <c r="A106" s="14" t="s">
        <v>186</v>
      </c>
      <c r="B106" s="34"/>
      <c r="C106" s="35" t="s">
        <v>187</v>
      </c>
      <c r="D106" s="36"/>
      <c r="E106" s="18"/>
      <c r="F106" s="36"/>
      <c r="G106" s="36"/>
      <c r="H106" s="36"/>
      <c r="I106" s="36"/>
      <c r="J106" s="37"/>
      <c r="K106" s="37"/>
    </row>
    <row r="107" spans="1:11" ht="12.75">
      <c r="A107" s="19"/>
      <c r="B107" s="20" t="s">
        <v>188</v>
      </c>
      <c r="C107" s="21" t="s">
        <v>189</v>
      </c>
      <c r="D107" s="22">
        <f>4828261-100000+100000</f>
        <v>4828261</v>
      </c>
      <c r="E107" s="38">
        <f>D107</f>
        <v>4828261</v>
      </c>
      <c r="F107" s="22">
        <v>4452422</v>
      </c>
      <c r="G107" s="22">
        <v>4214099</v>
      </c>
      <c r="H107" s="22">
        <v>0</v>
      </c>
      <c r="I107" s="22">
        <v>0</v>
      </c>
      <c r="J107" s="22">
        <v>0</v>
      </c>
      <c r="K107" s="22">
        <f>SUM(E107:J107)</f>
        <v>13494782</v>
      </c>
    </row>
    <row r="108" spans="1:11" s="4" customFormat="1" ht="12.75">
      <c r="A108" s="14"/>
      <c r="B108" s="27"/>
      <c r="C108" s="28" t="s">
        <v>190</v>
      </c>
      <c r="D108" s="30">
        <f aca="true" t="shared" si="12" ref="D108:K108">SUM(D107)</f>
        <v>4828261</v>
      </c>
      <c r="E108" s="30">
        <f t="shared" si="12"/>
        <v>4828261</v>
      </c>
      <c r="F108" s="30">
        <f t="shared" si="12"/>
        <v>4452422</v>
      </c>
      <c r="G108" s="30">
        <f t="shared" si="12"/>
        <v>4214099</v>
      </c>
      <c r="H108" s="30">
        <f t="shared" si="12"/>
        <v>0</v>
      </c>
      <c r="I108" s="30">
        <f t="shared" si="12"/>
        <v>0</v>
      </c>
      <c r="J108" s="30">
        <f t="shared" si="12"/>
        <v>0</v>
      </c>
      <c r="K108" s="30">
        <f t="shared" si="12"/>
        <v>13494782</v>
      </c>
    </row>
    <row r="109" spans="1:11" ht="12.75">
      <c r="A109" s="19"/>
      <c r="B109" s="20"/>
      <c r="C109" s="21"/>
      <c r="D109" s="22"/>
      <c r="E109" s="24"/>
      <c r="F109" s="22"/>
      <c r="G109" s="22"/>
      <c r="H109" s="22"/>
      <c r="I109" s="22"/>
      <c r="J109" s="33"/>
      <c r="K109" s="33"/>
    </row>
    <row r="110" spans="1:11" s="4" customFormat="1" ht="12.75">
      <c r="A110" s="14" t="s">
        <v>191</v>
      </c>
      <c r="B110" s="34"/>
      <c r="C110" s="35" t="s">
        <v>192</v>
      </c>
      <c r="D110" s="36"/>
      <c r="E110" s="18"/>
      <c r="F110" s="36"/>
      <c r="G110" s="36"/>
      <c r="H110" s="36"/>
      <c r="I110" s="36"/>
      <c r="J110" s="37"/>
      <c r="K110" s="37"/>
    </row>
    <row r="111" spans="1:11" ht="12.75">
      <c r="A111" s="19"/>
      <c r="B111" s="20" t="s">
        <v>193</v>
      </c>
      <c r="C111" s="21" t="s">
        <v>194</v>
      </c>
      <c r="D111" s="22">
        <v>4712</v>
      </c>
      <c r="E111" s="38">
        <f>D111</f>
        <v>4712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f>SUM(E111:J111)</f>
        <v>4712</v>
      </c>
    </row>
    <row r="112" spans="1:11" s="4" customFormat="1" ht="12.75">
      <c r="A112" s="14"/>
      <c r="B112" s="27"/>
      <c r="C112" s="28" t="s">
        <v>195</v>
      </c>
      <c r="D112" s="30">
        <f aca="true" t="shared" si="13" ref="D112:K112">SUM(D111)</f>
        <v>4712</v>
      </c>
      <c r="E112" s="30">
        <f t="shared" si="13"/>
        <v>4712</v>
      </c>
      <c r="F112" s="30">
        <f t="shared" si="13"/>
        <v>0</v>
      </c>
      <c r="G112" s="30">
        <f t="shared" si="13"/>
        <v>0</v>
      </c>
      <c r="H112" s="30">
        <f t="shared" si="13"/>
        <v>0</v>
      </c>
      <c r="I112" s="30">
        <f t="shared" si="13"/>
        <v>0</v>
      </c>
      <c r="J112" s="30">
        <f t="shared" si="13"/>
        <v>0</v>
      </c>
      <c r="K112" s="30">
        <f t="shared" si="13"/>
        <v>4712</v>
      </c>
    </row>
    <row r="113" spans="1:11" ht="12.75">
      <c r="A113" s="19"/>
      <c r="B113" s="20"/>
      <c r="C113" s="21"/>
      <c r="D113" s="22"/>
      <c r="E113" s="24"/>
      <c r="F113" s="22"/>
      <c r="G113" s="22"/>
      <c r="H113" s="22"/>
      <c r="I113" s="22"/>
      <c r="J113" s="33"/>
      <c r="K113" s="33"/>
    </row>
    <row r="114" spans="1:11" s="4" customFormat="1" ht="12.75">
      <c r="A114" s="14" t="s">
        <v>196</v>
      </c>
      <c r="B114" s="34"/>
      <c r="C114" s="35" t="s">
        <v>197</v>
      </c>
      <c r="D114" s="36"/>
      <c r="E114" s="18"/>
      <c r="F114" s="36"/>
      <c r="G114" s="36"/>
      <c r="H114" s="36"/>
      <c r="I114" s="36"/>
      <c r="J114" s="37"/>
      <c r="K114" s="37"/>
    </row>
    <row r="115" spans="1:11" ht="12.75">
      <c r="A115" s="19"/>
      <c r="B115" s="20" t="s">
        <v>198</v>
      </c>
      <c r="C115" s="21" t="s">
        <v>199</v>
      </c>
      <c r="D115" s="22">
        <v>21365271</v>
      </c>
      <c r="E115" s="38">
        <f>D115</f>
        <v>21365271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f>SUM(E115:J115)</f>
        <v>21365271</v>
      </c>
    </row>
    <row r="116" spans="1:11" s="4" customFormat="1" ht="12.75">
      <c r="A116" s="14"/>
      <c r="B116" s="27"/>
      <c r="C116" s="28" t="s">
        <v>200</v>
      </c>
      <c r="D116" s="30">
        <f aca="true" t="shared" si="14" ref="D116:K116">SUM(D115)</f>
        <v>21365271</v>
      </c>
      <c r="E116" s="30">
        <f t="shared" si="14"/>
        <v>21365271</v>
      </c>
      <c r="F116" s="30">
        <f t="shared" si="14"/>
        <v>0</v>
      </c>
      <c r="G116" s="30">
        <f t="shared" si="14"/>
        <v>0</v>
      </c>
      <c r="H116" s="30">
        <f t="shared" si="14"/>
        <v>0</v>
      </c>
      <c r="I116" s="30">
        <f t="shared" si="14"/>
        <v>0</v>
      </c>
      <c r="J116" s="30">
        <f t="shared" si="14"/>
        <v>0</v>
      </c>
      <c r="K116" s="30">
        <f t="shared" si="14"/>
        <v>21365271</v>
      </c>
    </row>
    <row r="117" spans="1:11" ht="12.75">
      <c r="A117" s="19"/>
      <c r="B117" s="20"/>
      <c r="C117" s="21"/>
      <c r="D117" s="23"/>
      <c r="E117" s="38"/>
      <c r="F117" s="22"/>
      <c r="G117" s="22"/>
      <c r="H117" s="22"/>
      <c r="I117" s="22"/>
      <c r="J117" s="22"/>
      <c r="K117" s="22"/>
    </row>
    <row r="118" spans="1:11" s="4" customFormat="1" ht="12.75">
      <c r="A118" s="14" t="s">
        <v>201</v>
      </c>
      <c r="B118" s="34"/>
      <c r="C118" s="35" t="s">
        <v>202</v>
      </c>
      <c r="D118" s="41"/>
      <c r="E118" s="42"/>
      <c r="F118" s="36"/>
      <c r="G118" s="36"/>
      <c r="H118" s="36"/>
      <c r="I118" s="36"/>
      <c r="J118" s="36"/>
      <c r="K118" s="36"/>
    </row>
    <row r="119" spans="1:11" ht="12.75">
      <c r="A119" s="19"/>
      <c r="B119" s="20" t="s">
        <v>203</v>
      </c>
      <c r="C119" s="21" t="s">
        <v>194</v>
      </c>
      <c r="D119" s="22">
        <v>2211</v>
      </c>
      <c r="E119" s="38">
        <f>D119</f>
        <v>2211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f>SUM(E119:J119)</f>
        <v>2211</v>
      </c>
    </row>
    <row r="120" spans="1:11" s="4" customFormat="1" ht="12.75">
      <c r="A120" s="14"/>
      <c r="B120" s="27"/>
      <c r="C120" s="28" t="s">
        <v>204</v>
      </c>
      <c r="D120" s="30">
        <f aca="true" t="shared" si="15" ref="D120:J120">SUM(D119)</f>
        <v>2211</v>
      </c>
      <c r="E120" s="30">
        <f t="shared" si="15"/>
        <v>2211</v>
      </c>
      <c r="F120" s="30">
        <f t="shared" si="15"/>
        <v>0</v>
      </c>
      <c r="G120" s="30">
        <f t="shared" si="15"/>
        <v>0</v>
      </c>
      <c r="H120" s="30">
        <f t="shared" si="15"/>
        <v>0</v>
      </c>
      <c r="I120" s="30">
        <f t="shared" si="15"/>
        <v>0</v>
      </c>
      <c r="J120" s="30">
        <f t="shared" si="15"/>
        <v>0</v>
      </c>
      <c r="K120" s="30">
        <f>SUM(K119)</f>
        <v>2211</v>
      </c>
    </row>
    <row r="121" spans="1:11" ht="12.75">
      <c r="A121" s="19"/>
      <c r="B121" s="20"/>
      <c r="C121" s="21"/>
      <c r="D121" s="23"/>
      <c r="E121" s="38"/>
      <c r="F121" s="22"/>
      <c r="G121" s="22"/>
      <c r="H121" s="22"/>
      <c r="I121" s="22"/>
      <c r="J121" s="22"/>
      <c r="K121" s="22"/>
    </row>
    <row r="122" spans="1:11" s="4" customFormat="1" ht="12.75">
      <c r="A122" s="14" t="s">
        <v>205</v>
      </c>
      <c r="B122" s="34"/>
      <c r="C122" s="35" t="s">
        <v>206</v>
      </c>
      <c r="D122" s="41"/>
      <c r="E122" s="42"/>
      <c r="F122" s="36"/>
      <c r="G122" s="36"/>
      <c r="H122" s="36"/>
      <c r="I122" s="36"/>
      <c r="J122" s="36"/>
      <c r="K122" s="36"/>
    </row>
    <row r="123" spans="1:11" ht="12.75">
      <c r="A123" s="19"/>
      <c r="B123" s="20" t="s">
        <v>207</v>
      </c>
      <c r="C123" s="21" t="s">
        <v>208</v>
      </c>
      <c r="D123" s="22">
        <v>0</v>
      </c>
      <c r="E123" s="38">
        <f>D123</f>
        <v>0</v>
      </c>
      <c r="F123" s="22">
        <v>0</v>
      </c>
      <c r="G123" s="22">
        <v>6900000</v>
      </c>
      <c r="H123" s="22">
        <v>0</v>
      </c>
      <c r="I123" s="22">
        <v>0</v>
      </c>
      <c r="J123" s="22">
        <v>0</v>
      </c>
      <c r="K123" s="22">
        <f>SUM(E123:J123)</f>
        <v>6900000</v>
      </c>
    </row>
    <row r="124" spans="1:11" ht="12.75">
      <c r="A124" s="19"/>
      <c r="B124" s="20" t="s">
        <v>209</v>
      </c>
      <c r="C124" s="21" t="s">
        <v>210</v>
      </c>
      <c r="D124" s="22">
        <v>416581</v>
      </c>
      <c r="E124" s="38">
        <f aca="true" t="shared" si="16" ref="E124:E154">D124</f>
        <v>416581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f aca="true" t="shared" si="17" ref="K124:K154">SUM(E124:J124)</f>
        <v>416581</v>
      </c>
    </row>
    <row r="125" spans="1:11" ht="12.75">
      <c r="A125" s="19"/>
      <c r="B125" s="20" t="s">
        <v>211</v>
      </c>
      <c r="C125" s="21" t="s">
        <v>212</v>
      </c>
      <c r="D125" s="22">
        <v>-859984</v>
      </c>
      <c r="E125" s="38">
        <f t="shared" si="16"/>
        <v>-859984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f t="shared" si="17"/>
        <v>-859984</v>
      </c>
    </row>
    <row r="126" spans="1:11" ht="12.75">
      <c r="A126" s="19"/>
      <c r="B126" s="20" t="s">
        <v>213</v>
      </c>
      <c r="C126" s="21" t="s">
        <v>214</v>
      </c>
      <c r="D126" s="22">
        <v>0</v>
      </c>
      <c r="E126" s="38">
        <f t="shared" si="16"/>
        <v>0</v>
      </c>
      <c r="F126" s="22">
        <v>3676242</v>
      </c>
      <c r="G126" s="22">
        <v>0</v>
      </c>
      <c r="H126" s="22">
        <v>0</v>
      </c>
      <c r="I126" s="22">
        <v>0</v>
      </c>
      <c r="J126" s="22">
        <v>0</v>
      </c>
      <c r="K126" s="22">
        <f t="shared" si="17"/>
        <v>3676242</v>
      </c>
    </row>
    <row r="127" spans="1:11" ht="12.75">
      <c r="A127" s="19"/>
      <c r="B127" s="20" t="s">
        <v>215</v>
      </c>
      <c r="C127" s="21" t="s">
        <v>216</v>
      </c>
      <c r="D127" s="22">
        <v>210000</v>
      </c>
      <c r="E127" s="38">
        <f t="shared" si="16"/>
        <v>210000</v>
      </c>
      <c r="F127" s="22">
        <v>318146</v>
      </c>
      <c r="G127" s="22">
        <v>150000</v>
      </c>
      <c r="H127" s="22">
        <v>150000</v>
      </c>
      <c r="I127" s="22">
        <v>150000</v>
      </c>
      <c r="J127" s="22">
        <v>150000</v>
      </c>
      <c r="K127" s="22">
        <f t="shared" si="17"/>
        <v>1128146</v>
      </c>
    </row>
    <row r="128" spans="1:11" ht="12.75">
      <c r="A128" s="19"/>
      <c r="B128" s="20" t="s">
        <v>217</v>
      </c>
      <c r="C128" s="21" t="s">
        <v>218</v>
      </c>
      <c r="D128" s="22">
        <v>-745000</v>
      </c>
      <c r="E128" s="38">
        <f t="shared" si="16"/>
        <v>-745000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f t="shared" si="17"/>
        <v>-745000</v>
      </c>
    </row>
    <row r="129" spans="1:11" ht="12.75">
      <c r="A129" s="19"/>
      <c r="B129" s="20" t="s">
        <v>219</v>
      </c>
      <c r="C129" s="21" t="s">
        <v>220</v>
      </c>
      <c r="D129" s="22">
        <v>0</v>
      </c>
      <c r="E129" s="38">
        <f t="shared" si="16"/>
        <v>0</v>
      </c>
      <c r="F129" s="22">
        <v>0</v>
      </c>
      <c r="G129" s="22">
        <v>1000000</v>
      </c>
      <c r="H129" s="22">
        <v>5100000</v>
      </c>
      <c r="I129" s="22">
        <v>5100000</v>
      </c>
      <c r="J129" s="22">
        <v>5000000</v>
      </c>
      <c r="K129" s="22">
        <f t="shared" si="17"/>
        <v>16200000</v>
      </c>
    </row>
    <row r="130" spans="1:11" ht="12.75">
      <c r="A130" s="19"/>
      <c r="B130" s="20" t="s">
        <v>221</v>
      </c>
      <c r="C130" s="21" t="s">
        <v>222</v>
      </c>
      <c r="D130" s="22">
        <v>0</v>
      </c>
      <c r="E130" s="38">
        <f t="shared" si="16"/>
        <v>0</v>
      </c>
      <c r="F130" s="22">
        <v>0</v>
      </c>
      <c r="G130" s="22">
        <v>-100000</v>
      </c>
      <c r="H130" s="22">
        <v>0</v>
      </c>
      <c r="I130" s="22">
        <v>0</v>
      </c>
      <c r="J130" s="22">
        <v>0</v>
      </c>
      <c r="K130" s="22">
        <f t="shared" si="17"/>
        <v>-100000</v>
      </c>
    </row>
    <row r="131" spans="1:11" ht="12.75">
      <c r="A131" s="19"/>
      <c r="B131" s="20" t="s">
        <v>223</v>
      </c>
      <c r="C131" s="21" t="s">
        <v>224</v>
      </c>
      <c r="D131" s="22">
        <v>447902</v>
      </c>
      <c r="E131" s="38">
        <f t="shared" si="16"/>
        <v>447902</v>
      </c>
      <c r="F131" s="22">
        <v>657506</v>
      </c>
      <c r="G131" s="22">
        <v>656832</v>
      </c>
      <c r="H131" s="22">
        <v>655806</v>
      </c>
      <c r="I131" s="22">
        <v>658618</v>
      </c>
      <c r="J131" s="22">
        <v>685018</v>
      </c>
      <c r="K131" s="22">
        <f t="shared" si="17"/>
        <v>3761682</v>
      </c>
    </row>
    <row r="132" spans="1:11" ht="12.75">
      <c r="A132" s="19"/>
      <c r="B132" s="20" t="s">
        <v>225</v>
      </c>
      <c r="C132" s="21" t="s">
        <v>226</v>
      </c>
      <c r="D132" s="22">
        <v>335000</v>
      </c>
      <c r="E132" s="38">
        <f t="shared" si="16"/>
        <v>335000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f t="shared" si="17"/>
        <v>335000</v>
      </c>
    </row>
    <row r="133" spans="1:11" ht="12.75">
      <c r="A133" s="19"/>
      <c r="B133" s="20" t="s">
        <v>227</v>
      </c>
      <c r="C133" s="21" t="s">
        <v>228</v>
      </c>
      <c r="D133" s="22">
        <v>240000</v>
      </c>
      <c r="E133" s="38">
        <f t="shared" si="16"/>
        <v>240000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f t="shared" si="17"/>
        <v>240000</v>
      </c>
    </row>
    <row r="134" spans="1:11" ht="12.75">
      <c r="A134" s="19"/>
      <c r="B134" s="20" t="s">
        <v>229</v>
      </c>
      <c r="C134" s="21" t="s">
        <v>230</v>
      </c>
      <c r="D134" s="22">
        <v>120000</v>
      </c>
      <c r="E134" s="38">
        <f t="shared" si="16"/>
        <v>120000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f t="shared" si="17"/>
        <v>120000</v>
      </c>
    </row>
    <row r="135" spans="1:11" ht="12.75">
      <c r="A135" s="19"/>
      <c r="B135" s="20" t="s">
        <v>231</v>
      </c>
      <c r="C135" s="21" t="s">
        <v>232</v>
      </c>
      <c r="D135" s="22">
        <v>-55000</v>
      </c>
      <c r="E135" s="38">
        <f t="shared" si="16"/>
        <v>-55000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f t="shared" si="17"/>
        <v>-55000</v>
      </c>
    </row>
    <row r="136" spans="1:11" ht="12.75">
      <c r="A136" s="19"/>
      <c r="B136" s="20" t="s">
        <v>233</v>
      </c>
      <c r="C136" s="21" t="s">
        <v>234</v>
      </c>
      <c r="D136" s="22">
        <v>-25000</v>
      </c>
      <c r="E136" s="38">
        <f t="shared" si="16"/>
        <v>-25000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f t="shared" si="17"/>
        <v>-25000</v>
      </c>
    </row>
    <row r="137" spans="1:11" ht="12.75">
      <c r="A137" s="19"/>
      <c r="B137" s="20" t="s">
        <v>235</v>
      </c>
      <c r="C137" s="21" t="s">
        <v>236</v>
      </c>
      <c r="D137" s="22">
        <v>-50000</v>
      </c>
      <c r="E137" s="38">
        <f t="shared" si="16"/>
        <v>-50000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f t="shared" si="17"/>
        <v>-50000</v>
      </c>
    </row>
    <row r="138" spans="1:11" ht="12.75">
      <c r="A138" s="19"/>
      <c r="B138" s="20" t="s">
        <v>237</v>
      </c>
      <c r="C138" s="21" t="s">
        <v>238</v>
      </c>
      <c r="D138" s="22">
        <v>500000</v>
      </c>
      <c r="E138" s="38">
        <f t="shared" si="16"/>
        <v>500000</v>
      </c>
      <c r="F138" s="22">
        <v>200000</v>
      </c>
      <c r="G138" s="22">
        <v>200000</v>
      </c>
      <c r="H138" s="22">
        <v>200000</v>
      </c>
      <c r="I138" s="22">
        <v>200000</v>
      </c>
      <c r="J138" s="22">
        <v>200000</v>
      </c>
      <c r="K138" s="22">
        <f t="shared" si="17"/>
        <v>1500000</v>
      </c>
    </row>
    <row r="139" spans="1:11" ht="12.75">
      <c r="A139" s="19"/>
      <c r="B139" s="20" t="s">
        <v>239</v>
      </c>
      <c r="C139" s="21" t="s">
        <v>240</v>
      </c>
      <c r="D139" s="22">
        <v>0</v>
      </c>
      <c r="E139" s="38">
        <f t="shared" si="16"/>
        <v>0</v>
      </c>
      <c r="F139" s="22">
        <v>3432000</v>
      </c>
      <c r="G139" s="22">
        <v>0</v>
      </c>
      <c r="H139" s="22">
        <v>0</v>
      </c>
      <c r="I139" s="22">
        <v>0</v>
      </c>
      <c r="J139" s="22">
        <v>0</v>
      </c>
      <c r="K139" s="22">
        <f t="shared" si="17"/>
        <v>3432000</v>
      </c>
    </row>
    <row r="140" spans="1:11" ht="12.75">
      <c r="A140" s="19"/>
      <c r="B140" s="20" t="s">
        <v>241</v>
      </c>
      <c r="C140" s="21" t="s">
        <v>242</v>
      </c>
      <c r="D140" s="22">
        <v>0</v>
      </c>
      <c r="E140" s="38">
        <f t="shared" si="16"/>
        <v>0</v>
      </c>
      <c r="F140" s="22">
        <v>0</v>
      </c>
      <c r="G140" s="22">
        <v>200000</v>
      </c>
      <c r="H140" s="22">
        <v>0</v>
      </c>
      <c r="I140" s="22">
        <v>0</v>
      </c>
      <c r="J140" s="22">
        <v>0</v>
      </c>
      <c r="K140" s="22">
        <f t="shared" si="17"/>
        <v>200000</v>
      </c>
    </row>
    <row r="141" spans="1:11" ht="12.75">
      <c r="A141" s="19"/>
      <c r="B141" s="20" t="s">
        <v>243</v>
      </c>
      <c r="C141" s="21" t="s">
        <v>244</v>
      </c>
      <c r="D141" s="22">
        <v>0</v>
      </c>
      <c r="E141" s="38">
        <f t="shared" si="16"/>
        <v>0</v>
      </c>
      <c r="F141" s="22">
        <v>0</v>
      </c>
      <c r="G141" s="22">
        <v>450000</v>
      </c>
      <c r="H141" s="22">
        <v>0</v>
      </c>
      <c r="I141" s="22">
        <v>0</v>
      </c>
      <c r="J141" s="22">
        <v>0</v>
      </c>
      <c r="K141" s="22">
        <f t="shared" si="17"/>
        <v>450000</v>
      </c>
    </row>
    <row r="142" spans="1:11" ht="12.75">
      <c r="A142" s="19"/>
      <c r="B142" s="20" t="s">
        <v>245</v>
      </c>
      <c r="C142" s="21" t="s">
        <v>246</v>
      </c>
      <c r="D142" s="22">
        <v>0</v>
      </c>
      <c r="E142" s="38">
        <f t="shared" si="16"/>
        <v>0</v>
      </c>
      <c r="F142" s="22">
        <v>0</v>
      </c>
      <c r="G142" s="22">
        <v>0</v>
      </c>
      <c r="H142" s="22">
        <v>1000000</v>
      </c>
      <c r="I142" s="22">
        <v>0</v>
      </c>
      <c r="J142" s="22">
        <v>0</v>
      </c>
      <c r="K142" s="22">
        <f t="shared" si="17"/>
        <v>1000000</v>
      </c>
    </row>
    <row r="143" spans="1:11" ht="12.75">
      <c r="A143" s="19"/>
      <c r="B143" s="20" t="s">
        <v>247</v>
      </c>
      <c r="C143" s="21" t="s">
        <v>248</v>
      </c>
      <c r="D143" s="22">
        <v>100000</v>
      </c>
      <c r="E143" s="38">
        <f t="shared" si="16"/>
        <v>100000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f t="shared" si="17"/>
        <v>100000</v>
      </c>
    </row>
    <row r="144" spans="1:11" ht="12.75">
      <c r="A144" s="19"/>
      <c r="B144" s="20" t="s">
        <v>249</v>
      </c>
      <c r="C144" s="21" t="s">
        <v>250</v>
      </c>
      <c r="D144" s="22">
        <v>225000</v>
      </c>
      <c r="E144" s="38">
        <f t="shared" si="16"/>
        <v>225000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f t="shared" si="17"/>
        <v>225000</v>
      </c>
    </row>
    <row r="145" spans="1:11" ht="12.75">
      <c r="A145" s="19"/>
      <c r="B145" s="20" t="s">
        <v>251</v>
      </c>
      <c r="C145" s="21" t="s">
        <v>252</v>
      </c>
      <c r="D145" s="22">
        <v>130000</v>
      </c>
      <c r="E145" s="38">
        <f t="shared" si="16"/>
        <v>130000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f t="shared" si="17"/>
        <v>130000</v>
      </c>
    </row>
    <row r="146" spans="1:11" ht="12.75">
      <c r="A146" s="19"/>
      <c r="B146" s="20" t="s">
        <v>253</v>
      </c>
      <c r="C146" s="21" t="s">
        <v>254</v>
      </c>
      <c r="D146" s="22">
        <v>50000</v>
      </c>
      <c r="E146" s="38">
        <f t="shared" si="16"/>
        <v>50000</v>
      </c>
      <c r="F146" s="22">
        <v>150000</v>
      </c>
      <c r="G146" s="22">
        <v>250000</v>
      </c>
      <c r="H146" s="22">
        <v>300000</v>
      </c>
      <c r="I146" s="22">
        <v>300000</v>
      </c>
      <c r="J146" s="22">
        <v>0</v>
      </c>
      <c r="K146" s="22">
        <f t="shared" si="17"/>
        <v>1050000</v>
      </c>
    </row>
    <row r="147" spans="1:11" ht="12.75">
      <c r="A147" s="19"/>
      <c r="B147" s="20" t="s">
        <v>255</v>
      </c>
      <c r="C147" s="21" t="s">
        <v>256</v>
      </c>
      <c r="D147" s="22">
        <v>0</v>
      </c>
      <c r="E147" s="38">
        <f t="shared" si="16"/>
        <v>0</v>
      </c>
      <c r="F147" s="22">
        <v>250000</v>
      </c>
      <c r="G147" s="22">
        <v>300000</v>
      </c>
      <c r="H147" s="22">
        <v>300000</v>
      </c>
      <c r="I147" s="22">
        <v>150000</v>
      </c>
      <c r="J147" s="22">
        <v>0</v>
      </c>
      <c r="K147" s="22">
        <f t="shared" si="17"/>
        <v>1000000</v>
      </c>
    </row>
    <row r="148" spans="1:11" ht="12.75">
      <c r="A148" s="19"/>
      <c r="B148" s="20" t="s">
        <v>257</v>
      </c>
      <c r="C148" s="21" t="s">
        <v>258</v>
      </c>
      <c r="D148" s="22">
        <v>0</v>
      </c>
      <c r="E148" s="38">
        <f t="shared" si="16"/>
        <v>0</v>
      </c>
      <c r="F148" s="22">
        <v>0</v>
      </c>
      <c r="G148" s="22">
        <v>0</v>
      </c>
      <c r="H148" s="22">
        <v>1000000</v>
      </c>
      <c r="I148" s="22">
        <v>0</v>
      </c>
      <c r="J148" s="22">
        <v>0</v>
      </c>
      <c r="K148" s="22">
        <f t="shared" si="17"/>
        <v>1000000</v>
      </c>
    </row>
    <row r="149" spans="1:11" ht="12.75">
      <c r="A149" s="19"/>
      <c r="B149" s="20" t="s">
        <v>259</v>
      </c>
      <c r="C149" s="21" t="s">
        <v>260</v>
      </c>
      <c r="D149" s="22">
        <v>0</v>
      </c>
      <c r="E149" s="38">
        <f t="shared" si="16"/>
        <v>0</v>
      </c>
      <c r="F149" s="22">
        <v>0</v>
      </c>
      <c r="G149" s="22">
        <v>0</v>
      </c>
      <c r="H149" s="22">
        <v>0</v>
      </c>
      <c r="I149" s="22">
        <v>250000</v>
      </c>
      <c r="J149" s="22">
        <v>0</v>
      </c>
      <c r="K149" s="22">
        <f t="shared" si="17"/>
        <v>250000</v>
      </c>
    </row>
    <row r="150" spans="1:11" ht="12.75">
      <c r="A150" s="19"/>
      <c r="B150" s="20" t="s">
        <v>261</v>
      </c>
      <c r="C150" s="21" t="s">
        <v>262</v>
      </c>
      <c r="D150" s="22">
        <v>310000</v>
      </c>
      <c r="E150" s="38">
        <f t="shared" si="16"/>
        <v>310000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f t="shared" si="17"/>
        <v>310000</v>
      </c>
    </row>
    <row r="151" spans="1:11" ht="12.75">
      <c r="A151" s="19"/>
      <c r="B151" s="20" t="s">
        <v>263</v>
      </c>
      <c r="C151" s="21" t="s">
        <v>264</v>
      </c>
      <c r="D151" s="22">
        <v>-441321</v>
      </c>
      <c r="E151" s="38">
        <f t="shared" si="16"/>
        <v>-441321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f t="shared" si="17"/>
        <v>-441321</v>
      </c>
    </row>
    <row r="152" spans="1:11" ht="12.75">
      <c r="A152" s="19"/>
      <c r="B152" s="20" t="s">
        <v>265</v>
      </c>
      <c r="C152" s="21" t="s">
        <v>266</v>
      </c>
      <c r="D152" s="22">
        <v>-372031</v>
      </c>
      <c r="E152" s="38">
        <f t="shared" si="16"/>
        <v>-372031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f t="shared" si="17"/>
        <v>-372031</v>
      </c>
    </row>
    <row r="153" spans="1:11" ht="12.75">
      <c r="A153" s="19"/>
      <c r="B153" s="20" t="s">
        <v>267</v>
      </c>
      <c r="C153" s="21" t="s">
        <v>268</v>
      </c>
      <c r="D153" s="22">
        <v>-101158</v>
      </c>
      <c r="E153" s="38">
        <f t="shared" si="16"/>
        <v>-101158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f t="shared" si="17"/>
        <v>-101158</v>
      </c>
    </row>
    <row r="154" spans="1:11" ht="12.75">
      <c r="A154" s="19"/>
      <c r="B154" s="20" t="s">
        <v>269</v>
      </c>
      <c r="C154" s="21" t="s">
        <v>270</v>
      </c>
      <c r="D154" s="22">
        <v>-59361</v>
      </c>
      <c r="E154" s="38">
        <f t="shared" si="16"/>
        <v>-59361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f t="shared" si="17"/>
        <v>-59361</v>
      </c>
    </row>
    <row r="155" spans="1:11" s="4" customFormat="1" ht="12.75">
      <c r="A155" s="14"/>
      <c r="B155" s="27"/>
      <c r="C155" s="28" t="s">
        <v>271</v>
      </c>
      <c r="D155" s="30">
        <f aca="true" t="shared" si="18" ref="D155:J155">SUM(D123:D154)</f>
        <v>375628</v>
      </c>
      <c r="E155" s="30">
        <f t="shared" si="18"/>
        <v>375628</v>
      </c>
      <c r="F155" s="30">
        <f t="shared" si="18"/>
        <v>8683894</v>
      </c>
      <c r="G155" s="30">
        <f t="shared" si="18"/>
        <v>10006832</v>
      </c>
      <c r="H155" s="30">
        <f t="shared" si="18"/>
        <v>8705806</v>
      </c>
      <c r="I155" s="30">
        <f t="shared" si="18"/>
        <v>6808618</v>
      </c>
      <c r="J155" s="30">
        <f t="shared" si="18"/>
        <v>6035018</v>
      </c>
      <c r="K155" s="30">
        <f>SUM(K123:K154)</f>
        <v>40615796</v>
      </c>
    </row>
    <row r="156" spans="1:11" ht="12.75">
      <c r="A156" s="19"/>
      <c r="B156" s="20"/>
      <c r="C156" s="21"/>
      <c r="D156" s="23"/>
      <c r="E156" s="38"/>
      <c r="F156" s="22"/>
      <c r="G156" s="22"/>
      <c r="H156" s="22"/>
      <c r="I156" s="22"/>
      <c r="J156" s="22"/>
      <c r="K156" s="22"/>
    </row>
    <row r="157" spans="1:11" s="4" customFormat="1" ht="12.75">
      <c r="A157" s="14" t="s">
        <v>272</v>
      </c>
      <c r="B157" s="34"/>
      <c r="C157" s="35" t="s">
        <v>273</v>
      </c>
      <c r="D157" s="41"/>
      <c r="E157" s="42"/>
      <c r="F157" s="44"/>
      <c r="G157" s="44"/>
      <c r="H157" s="44"/>
      <c r="I157" s="44"/>
      <c r="J157" s="44"/>
      <c r="K157" s="44"/>
    </row>
    <row r="158" spans="1:11" ht="12.75">
      <c r="A158" s="45"/>
      <c r="B158" s="20" t="s">
        <v>274</v>
      </c>
      <c r="C158" s="21" t="s">
        <v>28</v>
      </c>
      <c r="D158" s="22">
        <v>671</v>
      </c>
      <c r="E158" s="38">
        <f>D158</f>
        <v>671</v>
      </c>
      <c r="F158" s="22">
        <v>690</v>
      </c>
      <c r="G158" s="22">
        <v>710</v>
      </c>
      <c r="H158" s="22">
        <v>730</v>
      </c>
      <c r="I158" s="22">
        <v>755</v>
      </c>
      <c r="J158" s="22">
        <v>775</v>
      </c>
      <c r="K158" s="22">
        <f>SUM(E158:J158)</f>
        <v>4331</v>
      </c>
    </row>
    <row r="159" spans="1:11" s="4" customFormat="1" ht="12.75">
      <c r="A159" s="14"/>
      <c r="B159" s="27"/>
      <c r="C159" s="28" t="s">
        <v>275</v>
      </c>
      <c r="D159" s="30">
        <f aca="true" t="shared" si="19" ref="D159:J159">SUM(D158)</f>
        <v>671</v>
      </c>
      <c r="E159" s="30">
        <f t="shared" si="19"/>
        <v>671</v>
      </c>
      <c r="F159" s="30">
        <f t="shared" si="19"/>
        <v>690</v>
      </c>
      <c r="G159" s="30">
        <f t="shared" si="19"/>
        <v>710</v>
      </c>
      <c r="H159" s="30">
        <f t="shared" si="19"/>
        <v>730</v>
      </c>
      <c r="I159" s="30">
        <f t="shared" si="19"/>
        <v>755</v>
      </c>
      <c r="J159" s="30">
        <f t="shared" si="19"/>
        <v>775</v>
      </c>
      <c r="K159" s="30">
        <f>SUM(K158)</f>
        <v>4331</v>
      </c>
    </row>
    <row r="160" spans="1:11" ht="12.75">
      <c r="A160" s="19"/>
      <c r="B160" s="20"/>
      <c r="C160" s="21"/>
      <c r="D160" s="23"/>
      <c r="E160" s="38"/>
      <c r="F160" s="22"/>
      <c r="G160" s="22"/>
      <c r="H160" s="22"/>
      <c r="I160" s="22"/>
      <c r="J160" s="22"/>
      <c r="K160" s="22"/>
    </row>
    <row r="161" spans="1:11" s="4" customFormat="1" ht="12.75">
      <c r="A161" s="14" t="s">
        <v>276</v>
      </c>
      <c r="B161" s="34"/>
      <c r="C161" s="35" t="s">
        <v>277</v>
      </c>
      <c r="D161" s="41"/>
      <c r="E161" s="42"/>
      <c r="F161" s="36"/>
      <c r="G161" s="36"/>
      <c r="H161" s="36"/>
      <c r="I161" s="36"/>
      <c r="J161" s="36"/>
      <c r="K161" s="36"/>
    </row>
    <row r="162" spans="1:11" ht="12.75">
      <c r="A162" s="19"/>
      <c r="B162" s="20" t="s">
        <v>278</v>
      </c>
      <c r="C162" s="21" t="s">
        <v>279</v>
      </c>
      <c r="D162" s="22">
        <v>170000</v>
      </c>
      <c r="E162" s="38">
        <f>D162</f>
        <v>170000</v>
      </c>
      <c r="F162" s="22">
        <v>170000</v>
      </c>
      <c r="G162" s="22">
        <v>170000</v>
      </c>
      <c r="H162" s="22">
        <v>0</v>
      </c>
      <c r="I162" s="22">
        <v>0</v>
      </c>
      <c r="J162" s="22">
        <v>0</v>
      </c>
      <c r="K162" s="22">
        <f>SUM(E162:J162)</f>
        <v>510000</v>
      </c>
    </row>
    <row r="163" spans="1:11" ht="12.75">
      <c r="A163" s="19"/>
      <c r="B163" s="20" t="s">
        <v>280</v>
      </c>
      <c r="C163" s="21" t="s">
        <v>281</v>
      </c>
      <c r="D163" s="22">
        <v>120000</v>
      </c>
      <c r="E163" s="38">
        <f>D163</f>
        <v>120000</v>
      </c>
      <c r="F163" s="22">
        <v>120000</v>
      </c>
      <c r="G163" s="22">
        <v>120000</v>
      </c>
      <c r="H163" s="22">
        <v>0</v>
      </c>
      <c r="I163" s="22">
        <v>0</v>
      </c>
      <c r="J163" s="22">
        <v>0</v>
      </c>
      <c r="K163" s="22">
        <f>SUM(E163:J163)</f>
        <v>360000</v>
      </c>
    </row>
    <row r="164" spans="1:11" ht="12.75">
      <c r="A164" s="19"/>
      <c r="B164" s="20" t="s">
        <v>282</v>
      </c>
      <c r="C164" s="21" t="s">
        <v>283</v>
      </c>
      <c r="D164" s="22">
        <v>120000</v>
      </c>
      <c r="E164" s="38">
        <f>D164</f>
        <v>120000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f>SUM(E164:J164)</f>
        <v>120000</v>
      </c>
    </row>
    <row r="165" spans="1:11" s="4" customFormat="1" ht="12.75">
      <c r="A165" s="14"/>
      <c r="B165" s="27"/>
      <c r="C165" s="28" t="s">
        <v>284</v>
      </c>
      <c r="D165" s="30">
        <f aca="true" t="shared" si="20" ref="D165:J165">SUM(D162:D164)</f>
        <v>410000</v>
      </c>
      <c r="E165" s="30">
        <f t="shared" si="20"/>
        <v>410000</v>
      </c>
      <c r="F165" s="30">
        <f t="shared" si="20"/>
        <v>290000</v>
      </c>
      <c r="G165" s="30">
        <f t="shared" si="20"/>
        <v>290000</v>
      </c>
      <c r="H165" s="30">
        <f t="shared" si="20"/>
        <v>0</v>
      </c>
      <c r="I165" s="30">
        <f t="shared" si="20"/>
        <v>0</v>
      </c>
      <c r="J165" s="30">
        <f t="shared" si="20"/>
        <v>0</v>
      </c>
      <c r="K165" s="30">
        <f>SUM(K162:K164)</f>
        <v>990000</v>
      </c>
    </row>
    <row r="166" spans="1:11" ht="12.75">
      <c r="A166" s="19"/>
      <c r="B166" s="20"/>
      <c r="C166" s="21"/>
      <c r="D166" s="23"/>
      <c r="E166" s="38"/>
      <c r="F166" s="22"/>
      <c r="G166" s="22"/>
      <c r="H166" s="22"/>
      <c r="I166" s="22"/>
      <c r="J166" s="22"/>
      <c r="K166" s="22"/>
    </row>
    <row r="167" spans="1:11" s="4" customFormat="1" ht="12.75">
      <c r="A167" s="14" t="s">
        <v>285</v>
      </c>
      <c r="B167" s="34"/>
      <c r="C167" s="35" t="s">
        <v>286</v>
      </c>
      <c r="D167" s="41"/>
      <c r="E167" s="42"/>
      <c r="F167" s="36"/>
      <c r="G167" s="36"/>
      <c r="H167" s="36"/>
      <c r="I167" s="36"/>
      <c r="J167" s="36"/>
      <c r="K167" s="36"/>
    </row>
    <row r="168" spans="1:11" ht="12.75">
      <c r="A168" s="19"/>
      <c r="B168" s="20" t="s">
        <v>287</v>
      </c>
      <c r="C168" s="21" t="s">
        <v>288</v>
      </c>
      <c r="D168" s="22">
        <v>480168</v>
      </c>
      <c r="E168" s="38">
        <f>D168</f>
        <v>480168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f>SUM(E168:J168)</f>
        <v>480168</v>
      </c>
    </row>
    <row r="169" spans="1:11" s="4" customFormat="1" ht="12.75">
      <c r="A169" s="14"/>
      <c r="B169" s="27"/>
      <c r="C169" s="28" t="s">
        <v>289</v>
      </c>
      <c r="D169" s="30">
        <f aca="true" t="shared" si="21" ref="D169:J169">SUM(D168)</f>
        <v>480168</v>
      </c>
      <c r="E169" s="30">
        <f t="shared" si="21"/>
        <v>480168</v>
      </c>
      <c r="F169" s="30">
        <f t="shared" si="21"/>
        <v>0</v>
      </c>
      <c r="G169" s="30">
        <f t="shared" si="21"/>
        <v>0</v>
      </c>
      <c r="H169" s="30">
        <f t="shared" si="21"/>
        <v>0</v>
      </c>
      <c r="I169" s="30">
        <f t="shared" si="21"/>
        <v>0</v>
      </c>
      <c r="J169" s="30">
        <f t="shared" si="21"/>
        <v>0</v>
      </c>
      <c r="K169" s="30">
        <f>SUM(K168)</f>
        <v>480168</v>
      </c>
    </row>
    <row r="170" spans="1:11" ht="12.75">
      <c r="A170" s="19"/>
      <c r="B170" s="20"/>
      <c r="C170" s="21"/>
      <c r="D170" s="23"/>
      <c r="E170" s="38"/>
      <c r="F170" s="22"/>
      <c r="G170" s="22"/>
      <c r="H170" s="22"/>
      <c r="I170" s="22"/>
      <c r="J170" s="22"/>
      <c r="K170" s="22"/>
    </row>
    <row r="171" spans="1:11" s="4" customFormat="1" ht="12.75">
      <c r="A171" s="14">
        <v>3442</v>
      </c>
      <c r="B171" s="27"/>
      <c r="C171" s="46" t="s">
        <v>1</v>
      </c>
      <c r="D171" s="41"/>
      <c r="E171" s="42"/>
      <c r="F171" s="44"/>
      <c r="G171" s="44"/>
      <c r="H171" s="44"/>
      <c r="I171" s="44"/>
      <c r="J171" s="44"/>
      <c r="K171" s="44"/>
    </row>
    <row r="172" spans="1:11" ht="12.75">
      <c r="A172" s="19"/>
      <c r="B172" s="20" t="s">
        <v>290</v>
      </c>
      <c r="C172" s="39" t="s">
        <v>291</v>
      </c>
      <c r="D172" s="22">
        <v>545457</v>
      </c>
      <c r="E172" s="38">
        <f>D172</f>
        <v>545457</v>
      </c>
      <c r="F172" s="22"/>
      <c r="G172" s="22"/>
      <c r="H172" s="22"/>
      <c r="I172" s="22"/>
      <c r="J172" s="22"/>
      <c r="K172" s="22">
        <f>SUM(E172:J172)</f>
        <v>545457</v>
      </c>
    </row>
    <row r="173" spans="1:11" s="4" customFormat="1" ht="12.75">
      <c r="A173" s="14"/>
      <c r="B173" s="27"/>
      <c r="C173" s="28" t="s">
        <v>292</v>
      </c>
      <c r="D173" s="47">
        <f aca="true" t="shared" si="22" ref="D173:K173">SUM(D172)</f>
        <v>545457</v>
      </c>
      <c r="E173" s="47">
        <f t="shared" si="22"/>
        <v>545457</v>
      </c>
      <c r="F173" s="47">
        <f t="shared" si="22"/>
        <v>0</v>
      </c>
      <c r="G173" s="47">
        <f t="shared" si="22"/>
        <v>0</v>
      </c>
      <c r="H173" s="47">
        <f t="shared" si="22"/>
        <v>0</v>
      </c>
      <c r="I173" s="47">
        <f t="shared" si="22"/>
        <v>0</v>
      </c>
      <c r="J173" s="47">
        <f t="shared" si="22"/>
        <v>0</v>
      </c>
      <c r="K173" s="47">
        <f t="shared" si="22"/>
        <v>545457</v>
      </c>
    </row>
    <row r="174" spans="1:11" ht="12.75">
      <c r="A174" s="19"/>
      <c r="B174" s="20"/>
      <c r="C174" s="21"/>
      <c r="D174" s="23"/>
      <c r="E174" s="38"/>
      <c r="F174" s="22"/>
      <c r="G174" s="22"/>
      <c r="H174" s="22"/>
      <c r="I174" s="22"/>
      <c r="J174" s="22"/>
      <c r="K174" s="22"/>
    </row>
    <row r="175" spans="1:11" s="4" customFormat="1" ht="12.75">
      <c r="A175" s="14" t="s">
        <v>293</v>
      </c>
      <c r="B175" s="34"/>
      <c r="C175" s="35" t="s">
        <v>294</v>
      </c>
      <c r="D175" s="41"/>
      <c r="E175" s="42"/>
      <c r="F175" s="36"/>
      <c r="G175" s="36"/>
      <c r="H175" s="36"/>
      <c r="I175" s="36"/>
      <c r="J175" s="36"/>
      <c r="K175" s="36"/>
    </row>
    <row r="176" spans="1:11" ht="12.75">
      <c r="A176" s="19"/>
      <c r="B176" s="20" t="s">
        <v>295</v>
      </c>
      <c r="C176" s="21" t="s">
        <v>296</v>
      </c>
      <c r="D176" s="48">
        <v>0</v>
      </c>
      <c r="E176" s="38">
        <f>D176</f>
        <v>0</v>
      </c>
      <c r="F176" s="48">
        <v>-205000</v>
      </c>
      <c r="G176" s="48">
        <v>-175000</v>
      </c>
      <c r="H176" s="48">
        <v>0</v>
      </c>
      <c r="I176" s="48">
        <v>0</v>
      </c>
      <c r="J176" s="48">
        <v>0</v>
      </c>
      <c r="K176" s="48">
        <f>SUM(E176:J176)</f>
        <v>-380000</v>
      </c>
    </row>
    <row r="177" spans="1:11" ht="12.75">
      <c r="A177" s="19"/>
      <c r="B177" s="20" t="s">
        <v>297</v>
      </c>
      <c r="C177" s="21" t="s">
        <v>298</v>
      </c>
      <c r="D177" s="22">
        <v>195251</v>
      </c>
      <c r="E177" s="38">
        <f>D177</f>
        <v>195251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48">
        <f>SUM(E177:J177)</f>
        <v>195251</v>
      </c>
    </row>
    <row r="178" spans="1:11" s="4" customFormat="1" ht="12.75">
      <c r="A178" s="14"/>
      <c r="B178" s="27"/>
      <c r="C178" s="28" t="s">
        <v>299</v>
      </c>
      <c r="D178" s="30">
        <f aca="true" t="shared" si="23" ref="D178:J178">SUM(D176:D177)</f>
        <v>195251</v>
      </c>
      <c r="E178" s="30">
        <f t="shared" si="23"/>
        <v>195251</v>
      </c>
      <c r="F178" s="30">
        <f t="shared" si="23"/>
        <v>-205000</v>
      </c>
      <c r="G178" s="30">
        <f t="shared" si="23"/>
        <v>-175000</v>
      </c>
      <c r="H178" s="30">
        <f t="shared" si="23"/>
        <v>0</v>
      </c>
      <c r="I178" s="30">
        <f t="shared" si="23"/>
        <v>0</v>
      </c>
      <c r="J178" s="30">
        <f t="shared" si="23"/>
        <v>0</v>
      </c>
      <c r="K178" s="30">
        <f>SUM(K176:K177)</f>
        <v>-184749</v>
      </c>
    </row>
    <row r="179" spans="1:11" s="4" customFormat="1" ht="12.75">
      <c r="A179" s="14"/>
      <c r="B179" s="27"/>
      <c r="C179" s="49"/>
      <c r="D179" s="43"/>
      <c r="E179" s="50"/>
      <c r="F179" s="43"/>
      <c r="G179" s="43"/>
      <c r="H179" s="43"/>
      <c r="I179" s="43"/>
      <c r="J179" s="43"/>
      <c r="K179" s="43"/>
    </row>
    <row r="180" spans="1:11" s="4" customFormat="1" ht="12.75">
      <c r="A180" s="14" t="s">
        <v>300</v>
      </c>
      <c r="B180" s="34"/>
      <c r="C180" s="35" t="s">
        <v>301</v>
      </c>
      <c r="D180" s="41"/>
      <c r="E180" s="42"/>
      <c r="F180" s="36"/>
      <c r="G180" s="36"/>
      <c r="H180" s="36"/>
      <c r="I180" s="36"/>
      <c r="J180" s="36"/>
      <c r="K180" s="36"/>
    </row>
    <row r="181" spans="1:11" ht="12.75">
      <c r="A181" s="19"/>
      <c r="B181" s="20" t="s">
        <v>302</v>
      </c>
      <c r="C181" s="39" t="s">
        <v>303</v>
      </c>
      <c r="D181" s="23">
        <v>100000</v>
      </c>
      <c r="E181" s="38">
        <f>D181</f>
        <v>100000</v>
      </c>
      <c r="F181" s="51">
        <v>100000</v>
      </c>
      <c r="G181" s="51">
        <v>100000</v>
      </c>
      <c r="H181" s="51">
        <v>100000</v>
      </c>
      <c r="I181" s="51">
        <v>100000</v>
      </c>
      <c r="J181" s="51">
        <v>100000</v>
      </c>
      <c r="K181" s="22">
        <f>SUM(E181:J181)</f>
        <v>600000</v>
      </c>
    </row>
    <row r="182" spans="1:11" ht="12.75">
      <c r="A182" s="19"/>
      <c r="B182" s="20" t="s">
        <v>304</v>
      </c>
      <c r="C182" s="21" t="s">
        <v>305</v>
      </c>
      <c r="D182" s="22">
        <f>1011537-100000</f>
        <v>911537</v>
      </c>
      <c r="E182" s="38">
        <f>D182</f>
        <v>911537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f>SUM(E182:J182)</f>
        <v>911537</v>
      </c>
    </row>
    <row r="183" spans="1:11" s="4" customFormat="1" ht="12.75">
      <c r="A183" s="14"/>
      <c r="B183" s="27"/>
      <c r="C183" s="28" t="s">
        <v>306</v>
      </c>
      <c r="D183" s="30">
        <f aca="true" t="shared" si="24" ref="D183:J183">SUM(D181:D182)</f>
        <v>1011537</v>
      </c>
      <c r="E183" s="30">
        <f t="shared" si="24"/>
        <v>1011537</v>
      </c>
      <c r="F183" s="30">
        <f t="shared" si="24"/>
        <v>100000</v>
      </c>
      <c r="G183" s="30">
        <f t="shared" si="24"/>
        <v>100000</v>
      </c>
      <c r="H183" s="30">
        <f t="shared" si="24"/>
        <v>100000</v>
      </c>
      <c r="I183" s="30">
        <f t="shared" si="24"/>
        <v>100000</v>
      </c>
      <c r="J183" s="30">
        <f t="shared" si="24"/>
        <v>100000</v>
      </c>
      <c r="K183" s="30">
        <f>SUM(K181:K182)</f>
        <v>1511537</v>
      </c>
    </row>
    <row r="184" spans="1:11" ht="12.75">
      <c r="A184" s="19"/>
      <c r="B184" s="20"/>
      <c r="C184" s="39"/>
      <c r="D184" s="23"/>
      <c r="E184" s="38"/>
      <c r="F184" s="31"/>
      <c r="G184" s="31"/>
      <c r="H184" s="31"/>
      <c r="I184" s="31"/>
      <c r="J184" s="31"/>
      <c r="K184" s="31"/>
    </row>
    <row r="185" spans="1:11" s="4" customFormat="1" ht="12.75">
      <c r="A185" s="14" t="s">
        <v>307</v>
      </c>
      <c r="B185" s="34"/>
      <c r="C185" s="35" t="s">
        <v>308</v>
      </c>
      <c r="D185" s="41"/>
      <c r="E185" s="42"/>
      <c r="F185" s="44"/>
      <c r="G185" s="44"/>
      <c r="H185" s="44"/>
      <c r="I185" s="44"/>
      <c r="J185" s="44"/>
      <c r="K185" s="44"/>
    </row>
    <row r="186" spans="1:11" ht="12.75">
      <c r="A186" s="45"/>
      <c r="B186" s="20" t="s">
        <v>309</v>
      </c>
      <c r="C186" s="21" t="s">
        <v>144</v>
      </c>
      <c r="D186" s="22">
        <v>15038</v>
      </c>
      <c r="E186" s="38">
        <f>D186</f>
        <v>15038</v>
      </c>
      <c r="F186" s="22">
        <v>15038</v>
      </c>
      <c r="G186" s="22">
        <v>15038</v>
      </c>
      <c r="H186" s="22">
        <v>15038</v>
      </c>
      <c r="I186" s="22">
        <v>15038</v>
      </c>
      <c r="J186" s="22">
        <v>15038</v>
      </c>
      <c r="K186" s="22">
        <f>SUM(E186:J186)</f>
        <v>90228</v>
      </c>
    </row>
    <row r="187" spans="1:11" ht="12.75">
      <c r="A187" s="19"/>
      <c r="B187" s="20" t="s">
        <v>310</v>
      </c>
      <c r="C187" s="21" t="s">
        <v>311</v>
      </c>
      <c r="D187" s="22">
        <f>100000-90000</f>
        <v>10000</v>
      </c>
      <c r="E187" s="38">
        <f aca="true" t="shared" si="25" ref="E187:E203">D187</f>
        <v>10000</v>
      </c>
      <c r="F187" s="22">
        <v>100000</v>
      </c>
      <c r="G187" s="22">
        <v>100000</v>
      </c>
      <c r="H187" s="22">
        <v>100000</v>
      </c>
      <c r="I187" s="22">
        <v>100000</v>
      </c>
      <c r="J187" s="22">
        <v>100000</v>
      </c>
      <c r="K187" s="22">
        <f aca="true" t="shared" si="26" ref="K187:K203">SUM(E187:J187)</f>
        <v>510000</v>
      </c>
    </row>
    <row r="188" spans="1:11" ht="12.75">
      <c r="A188" s="19"/>
      <c r="B188" s="20" t="s">
        <v>312</v>
      </c>
      <c r="C188" s="21" t="s">
        <v>313</v>
      </c>
      <c r="D188" s="22">
        <f>497323-143011</f>
        <v>354312</v>
      </c>
      <c r="E188" s="38">
        <f t="shared" si="25"/>
        <v>354312</v>
      </c>
      <c r="F188" s="22">
        <v>550000</v>
      </c>
      <c r="G188" s="22">
        <v>550000</v>
      </c>
      <c r="H188" s="22">
        <v>550000</v>
      </c>
      <c r="I188" s="22">
        <v>550000</v>
      </c>
      <c r="J188" s="22">
        <v>550000</v>
      </c>
      <c r="K188" s="22">
        <f t="shared" si="26"/>
        <v>3104312</v>
      </c>
    </row>
    <row r="189" spans="1:11" ht="12.75">
      <c r="A189" s="19"/>
      <c r="B189" s="20" t="s">
        <v>314</v>
      </c>
      <c r="C189" s="21" t="s">
        <v>315</v>
      </c>
      <c r="D189" s="22">
        <v>226920</v>
      </c>
      <c r="E189" s="38">
        <f t="shared" si="25"/>
        <v>226920</v>
      </c>
      <c r="F189" s="22">
        <v>326527</v>
      </c>
      <c r="G189" s="22">
        <v>326527</v>
      </c>
      <c r="H189" s="22">
        <v>326527</v>
      </c>
      <c r="I189" s="22">
        <v>326527</v>
      </c>
      <c r="J189" s="22">
        <v>326527</v>
      </c>
      <c r="K189" s="22">
        <f t="shared" si="26"/>
        <v>1859555</v>
      </c>
    </row>
    <row r="190" spans="1:11" ht="12.75">
      <c r="A190" s="19"/>
      <c r="B190" s="20" t="s">
        <v>316</v>
      </c>
      <c r="C190" s="21" t="s">
        <v>317</v>
      </c>
      <c r="D190" s="22">
        <v>0</v>
      </c>
      <c r="E190" s="38">
        <f t="shared" si="25"/>
        <v>0</v>
      </c>
      <c r="F190" s="22">
        <v>222209</v>
      </c>
      <c r="G190" s="22">
        <v>500000</v>
      </c>
      <c r="H190" s="22">
        <v>500000</v>
      </c>
      <c r="I190" s="22">
        <v>0</v>
      </c>
      <c r="J190" s="22">
        <v>0</v>
      </c>
      <c r="K190" s="22">
        <f t="shared" si="26"/>
        <v>1222209</v>
      </c>
    </row>
    <row r="191" spans="1:11" ht="12.75">
      <c r="A191" s="19"/>
      <c r="B191" s="20" t="s">
        <v>318</v>
      </c>
      <c r="C191" s="21" t="s">
        <v>319</v>
      </c>
      <c r="D191" s="22">
        <v>-100000</v>
      </c>
      <c r="E191" s="38">
        <f t="shared" si="25"/>
        <v>-100000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f t="shared" si="26"/>
        <v>-100000</v>
      </c>
    </row>
    <row r="192" spans="1:11" ht="12.75">
      <c r="A192" s="19"/>
      <c r="B192" s="20" t="s">
        <v>320</v>
      </c>
      <c r="C192" s="21" t="s">
        <v>321</v>
      </c>
      <c r="D192" s="22">
        <v>500000</v>
      </c>
      <c r="E192" s="38">
        <f t="shared" si="25"/>
        <v>500000</v>
      </c>
      <c r="F192" s="22">
        <v>500000</v>
      </c>
      <c r="G192" s="22">
        <v>500000</v>
      </c>
      <c r="H192" s="22">
        <v>500000</v>
      </c>
      <c r="I192" s="22">
        <v>500000</v>
      </c>
      <c r="J192" s="22">
        <v>500000</v>
      </c>
      <c r="K192" s="22">
        <f t="shared" si="26"/>
        <v>3000000</v>
      </c>
    </row>
    <row r="193" spans="1:11" ht="12.75">
      <c r="A193" s="19"/>
      <c r="B193" s="20" t="s">
        <v>322</v>
      </c>
      <c r="C193" s="21" t="s">
        <v>323</v>
      </c>
      <c r="D193" s="22">
        <v>0</v>
      </c>
      <c r="E193" s="38">
        <f t="shared" si="25"/>
        <v>0</v>
      </c>
      <c r="F193" s="22">
        <v>130554</v>
      </c>
      <c r="G193" s="22">
        <v>130554</v>
      </c>
      <c r="H193" s="22">
        <v>0</v>
      </c>
      <c r="I193" s="22">
        <v>0</v>
      </c>
      <c r="J193" s="22">
        <v>0</v>
      </c>
      <c r="K193" s="22">
        <f t="shared" si="26"/>
        <v>261108</v>
      </c>
    </row>
    <row r="194" spans="1:11" ht="12.75">
      <c r="A194" s="19"/>
      <c r="B194" s="20" t="s">
        <v>324</v>
      </c>
      <c r="C194" s="21" t="s">
        <v>325</v>
      </c>
      <c r="D194" s="22">
        <v>140000</v>
      </c>
      <c r="E194" s="38">
        <f t="shared" si="25"/>
        <v>140000</v>
      </c>
      <c r="F194" s="22">
        <v>140000</v>
      </c>
      <c r="G194" s="22">
        <v>140000</v>
      </c>
      <c r="H194" s="22">
        <v>140000</v>
      </c>
      <c r="I194" s="22">
        <v>140000</v>
      </c>
      <c r="J194" s="22">
        <v>140000</v>
      </c>
      <c r="K194" s="22">
        <f t="shared" si="26"/>
        <v>840000</v>
      </c>
    </row>
    <row r="195" spans="1:11" ht="12.75">
      <c r="A195" s="19"/>
      <c r="B195" s="20" t="s">
        <v>326</v>
      </c>
      <c r="C195" s="21" t="s">
        <v>327</v>
      </c>
      <c r="D195" s="22">
        <v>2500000</v>
      </c>
      <c r="E195" s="38">
        <f t="shared" si="25"/>
        <v>2500000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f t="shared" si="26"/>
        <v>2500000</v>
      </c>
    </row>
    <row r="196" spans="1:11" ht="12.75">
      <c r="A196" s="19"/>
      <c r="B196" s="20" t="s">
        <v>328</v>
      </c>
      <c r="C196" s="21" t="s">
        <v>329</v>
      </c>
      <c r="D196" s="22">
        <v>207243</v>
      </c>
      <c r="E196" s="38">
        <f t="shared" si="25"/>
        <v>207243</v>
      </c>
      <c r="F196" s="22">
        <v>207243</v>
      </c>
      <c r="G196" s="22">
        <v>0</v>
      </c>
      <c r="H196" s="22">
        <v>0</v>
      </c>
      <c r="I196" s="22">
        <v>0</v>
      </c>
      <c r="J196" s="22">
        <v>0</v>
      </c>
      <c r="K196" s="22">
        <f t="shared" si="26"/>
        <v>414486</v>
      </c>
    </row>
    <row r="197" spans="1:11" ht="12.75">
      <c r="A197" s="19"/>
      <c r="B197" s="20" t="s">
        <v>330</v>
      </c>
      <c r="C197" s="21" t="s">
        <v>331</v>
      </c>
      <c r="D197" s="22">
        <v>0</v>
      </c>
      <c r="E197" s="38">
        <f t="shared" si="25"/>
        <v>0</v>
      </c>
      <c r="F197" s="22">
        <v>251960</v>
      </c>
      <c r="G197" s="22">
        <v>251960</v>
      </c>
      <c r="H197" s="22">
        <v>0</v>
      </c>
      <c r="I197" s="22">
        <v>0</v>
      </c>
      <c r="J197" s="22">
        <v>0</v>
      </c>
      <c r="K197" s="22">
        <f t="shared" si="26"/>
        <v>503920</v>
      </c>
    </row>
    <row r="198" spans="1:11" ht="12.75">
      <c r="A198" s="19"/>
      <c r="B198" s="20" t="s">
        <v>332</v>
      </c>
      <c r="C198" s="21" t="s">
        <v>333</v>
      </c>
      <c r="D198" s="22">
        <v>32219</v>
      </c>
      <c r="E198" s="38">
        <f t="shared" si="25"/>
        <v>32219</v>
      </c>
      <c r="F198" s="22">
        <v>500000</v>
      </c>
      <c r="G198" s="22">
        <v>0</v>
      </c>
      <c r="H198" s="22">
        <v>0</v>
      </c>
      <c r="I198" s="22">
        <v>0</v>
      </c>
      <c r="J198" s="22">
        <v>0</v>
      </c>
      <c r="K198" s="22">
        <f t="shared" si="26"/>
        <v>532219</v>
      </c>
    </row>
    <row r="199" spans="1:11" ht="12.75">
      <c r="A199" s="19"/>
      <c r="B199" s="20" t="s">
        <v>334</v>
      </c>
      <c r="C199" s="21" t="s">
        <v>335</v>
      </c>
      <c r="D199" s="22">
        <v>202781</v>
      </c>
      <c r="E199" s="38">
        <f t="shared" si="25"/>
        <v>202781</v>
      </c>
      <c r="F199" s="22">
        <v>202781</v>
      </c>
      <c r="G199" s="22">
        <v>0</v>
      </c>
      <c r="H199" s="22">
        <v>0</v>
      </c>
      <c r="I199" s="22">
        <v>0</v>
      </c>
      <c r="J199" s="22">
        <v>0</v>
      </c>
      <c r="K199" s="22">
        <f t="shared" si="26"/>
        <v>405562</v>
      </c>
    </row>
    <row r="200" spans="1:11" ht="12.75">
      <c r="A200" s="19"/>
      <c r="B200" s="20" t="s">
        <v>336</v>
      </c>
      <c r="C200" s="21" t="s">
        <v>337</v>
      </c>
      <c r="D200" s="22">
        <v>250000</v>
      </c>
      <c r="E200" s="38">
        <f t="shared" si="25"/>
        <v>250000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f t="shared" si="26"/>
        <v>250000</v>
      </c>
    </row>
    <row r="201" spans="1:11" ht="12.75">
      <c r="A201" s="19"/>
      <c r="B201" s="20" t="s">
        <v>338</v>
      </c>
      <c r="C201" s="21" t="s">
        <v>339</v>
      </c>
      <c r="D201" s="22">
        <v>0</v>
      </c>
      <c r="E201" s="38">
        <f t="shared" si="25"/>
        <v>0</v>
      </c>
      <c r="F201" s="22">
        <v>75000</v>
      </c>
      <c r="G201" s="22">
        <v>75000</v>
      </c>
      <c r="H201" s="22">
        <v>75000</v>
      </c>
      <c r="I201" s="22">
        <v>75000</v>
      </c>
      <c r="J201" s="22">
        <v>75000</v>
      </c>
      <c r="K201" s="22">
        <f t="shared" si="26"/>
        <v>375000</v>
      </c>
    </row>
    <row r="202" spans="1:11" ht="12.75">
      <c r="A202" s="19"/>
      <c r="B202" s="20" t="s">
        <v>340</v>
      </c>
      <c r="C202" s="21" t="s">
        <v>341</v>
      </c>
      <c r="D202" s="22">
        <v>140046</v>
      </c>
      <c r="E202" s="38">
        <f t="shared" si="25"/>
        <v>140046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f t="shared" si="26"/>
        <v>140046</v>
      </c>
    </row>
    <row r="203" spans="1:11" ht="12.75">
      <c r="A203" s="19"/>
      <c r="B203" s="20" t="s">
        <v>342</v>
      </c>
      <c r="C203" s="21" t="s">
        <v>343</v>
      </c>
      <c r="D203" s="22">
        <v>580691</v>
      </c>
      <c r="E203" s="38">
        <f t="shared" si="25"/>
        <v>580691</v>
      </c>
      <c r="F203" s="22">
        <v>300000</v>
      </c>
      <c r="G203" s="22">
        <v>300000</v>
      </c>
      <c r="H203" s="22">
        <v>300000</v>
      </c>
      <c r="I203" s="22">
        <v>300000</v>
      </c>
      <c r="J203" s="22">
        <v>300000</v>
      </c>
      <c r="K203" s="22">
        <f t="shared" si="26"/>
        <v>2080691</v>
      </c>
    </row>
    <row r="204" spans="1:11" s="4" customFormat="1" ht="12.75">
      <c r="A204" s="14"/>
      <c r="B204" s="27"/>
      <c r="C204" s="28" t="s">
        <v>344</v>
      </c>
      <c r="D204" s="30">
        <f aca="true" t="shared" si="27" ref="D204:J204">SUM(D186:D203)</f>
        <v>5059250</v>
      </c>
      <c r="E204" s="30">
        <f t="shared" si="27"/>
        <v>5059250</v>
      </c>
      <c r="F204" s="30">
        <f t="shared" si="27"/>
        <v>3521312</v>
      </c>
      <c r="G204" s="30">
        <f t="shared" si="27"/>
        <v>2889079</v>
      </c>
      <c r="H204" s="30">
        <f t="shared" si="27"/>
        <v>2506565</v>
      </c>
      <c r="I204" s="30">
        <f t="shared" si="27"/>
        <v>2006565</v>
      </c>
      <c r="J204" s="30">
        <f t="shared" si="27"/>
        <v>2006565</v>
      </c>
      <c r="K204" s="30">
        <f>SUM(K186:K203)</f>
        <v>17989336</v>
      </c>
    </row>
    <row r="205" spans="1:11" ht="12.75">
      <c r="A205" s="19"/>
      <c r="B205" s="20"/>
      <c r="C205" s="21"/>
      <c r="D205" s="23"/>
      <c r="E205" s="38"/>
      <c r="F205" s="22"/>
      <c r="G205" s="22"/>
      <c r="H205" s="22"/>
      <c r="I205" s="22"/>
      <c r="J205" s="22"/>
      <c r="K205" s="22"/>
    </row>
    <row r="206" spans="1:11" s="4" customFormat="1" ht="12.75">
      <c r="A206" s="14" t="s">
        <v>345</v>
      </c>
      <c r="B206" s="34"/>
      <c r="C206" s="35" t="s">
        <v>346</v>
      </c>
      <c r="D206" s="41"/>
      <c r="E206" s="42"/>
      <c r="F206" s="44"/>
      <c r="G206" s="44"/>
      <c r="H206" s="44"/>
      <c r="I206" s="44"/>
      <c r="J206" s="44"/>
      <c r="K206" s="44"/>
    </row>
    <row r="207" spans="1:11" ht="12.75">
      <c r="A207" s="45"/>
      <c r="B207" s="20" t="s">
        <v>347</v>
      </c>
      <c r="C207" s="21" t="s">
        <v>348</v>
      </c>
      <c r="D207" s="22">
        <v>316800</v>
      </c>
      <c r="E207" s="38">
        <f>D207</f>
        <v>316800</v>
      </c>
      <c r="F207" s="22">
        <v>0</v>
      </c>
      <c r="G207" s="22">
        <v>220096</v>
      </c>
      <c r="H207" s="22">
        <v>321021</v>
      </c>
      <c r="I207" s="22">
        <v>0</v>
      </c>
      <c r="J207" s="22">
        <v>0</v>
      </c>
      <c r="K207" s="22">
        <f>SUM(E207:J207)</f>
        <v>857917</v>
      </c>
    </row>
    <row r="208" spans="1:11" ht="12.75">
      <c r="A208" s="19"/>
      <c r="B208" s="20" t="s">
        <v>349</v>
      </c>
      <c r="C208" s="21" t="s">
        <v>350</v>
      </c>
      <c r="D208" s="22">
        <v>-1533800</v>
      </c>
      <c r="E208" s="38">
        <f aca="true" t="shared" si="28" ref="E208:E271">D208</f>
        <v>-1533800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f aca="true" t="shared" si="29" ref="K208:K272">SUM(E208:J208)</f>
        <v>-1533800</v>
      </c>
    </row>
    <row r="209" spans="1:11" ht="12.75">
      <c r="A209" s="19"/>
      <c r="B209" s="20" t="s">
        <v>351</v>
      </c>
      <c r="C209" s="21" t="s">
        <v>352</v>
      </c>
      <c r="D209" s="22">
        <v>4123436</v>
      </c>
      <c r="E209" s="38">
        <f t="shared" si="28"/>
        <v>4123436</v>
      </c>
      <c r="F209" s="22">
        <v>3784000</v>
      </c>
      <c r="G209" s="22">
        <v>3965000</v>
      </c>
      <c r="H209" s="22">
        <v>1461000</v>
      </c>
      <c r="I209" s="22">
        <v>1258000</v>
      </c>
      <c r="J209" s="22">
        <v>5080000</v>
      </c>
      <c r="K209" s="22">
        <f t="shared" si="29"/>
        <v>19671436</v>
      </c>
    </row>
    <row r="210" spans="1:11" ht="12.75">
      <c r="A210" s="19"/>
      <c r="B210" s="20" t="s">
        <v>353</v>
      </c>
      <c r="C210" s="21" t="s">
        <v>354</v>
      </c>
      <c r="D210" s="22">
        <v>675481</v>
      </c>
      <c r="E210" s="38">
        <f t="shared" si="28"/>
        <v>675481</v>
      </c>
      <c r="F210" s="22">
        <v>356102</v>
      </c>
      <c r="G210" s="22">
        <v>349939</v>
      </c>
      <c r="H210" s="22">
        <v>356235</v>
      </c>
      <c r="I210" s="22">
        <v>353854</v>
      </c>
      <c r="J210" s="22">
        <v>350338</v>
      </c>
      <c r="K210" s="22">
        <f t="shared" si="29"/>
        <v>2441949</v>
      </c>
    </row>
    <row r="211" spans="1:11" ht="12.75">
      <c r="A211" s="19"/>
      <c r="B211" s="20" t="s">
        <v>355</v>
      </c>
      <c r="C211" s="21" t="s">
        <v>356</v>
      </c>
      <c r="D211" s="22">
        <v>-251</v>
      </c>
      <c r="E211" s="38">
        <f t="shared" si="28"/>
        <v>-251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f t="shared" si="29"/>
        <v>-251</v>
      </c>
    </row>
    <row r="212" spans="1:11" ht="12.75">
      <c r="A212" s="19"/>
      <c r="B212" s="20" t="s">
        <v>357</v>
      </c>
      <c r="C212" s="21" t="s">
        <v>358</v>
      </c>
      <c r="D212" s="22">
        <v>1899005</v>
      </c>
      <c r="E212" s="38">
        <f t="shared" si="28"/>
        <v>1899005</v>
      </c>
      <c r="F212" s="22">
        <v>2094512</v>
      </c>
      <c r="G212" s="22">
        <v>2178631</v>
      </c>
      <c r="H212" s="22">
        <v>1715547</v>
      </c>
      <c r="I212" s="22">
        <v>2868263</v>
      </c>
      <c r="J212" s="22">
        <v>3706206</v>
      </c>
      <c r="K212" s="22">
        <f t="shared" si="29"/>
        <v>14462164</v>
      </c>
    </row>
    <row r="213" spans="1:11" ht="12.75">
      <c r="A213" s="19"/>
      <c r="B213" s="20" t="s">
        <v>359</v>
      </c>
      <c r="C213" s="21" t="s">
        <v>360</v>
      </c>
      <c r="D213" s="22">
        <v>-32872</v>
      </c>
      <c r="E213" s="38">
        <f t="shared" si="28"/>
        <v>-32872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f t="shared" si="29"/>
        <v>-32872</v>
      </c>
    </row>
    <row r="214" spans="1:11" ht="12.75">
      <c r="A214" s="19"/>
      <c r="B214" s="20" t="s">
        <v>361</v>
      </c>
      <c r="C214" s="21" t="s">
        <v>362</v>
      </c>
      <c r="D214" s="22">
        <v>-23215</v>
      </c>
      <c r="E214" s="38">
        <f t="shared" si="28"/>
        <v>-23215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f t="shared" si="29"/>
        <v>-23215</v>
      </c>
    </row>
    <row r="215" spans="1:11" ht="12.75">
      <c r="A215" s="19"/>
      <c r="B215" s="20" t="s">
        <v>363</v>
      </c>
      <c r="C215" s="21" t="s">
        <v>364</v>
      </c>
      <c r="D215" s="22">
        <v>560011</v>
      </c>
      <c r="E215" s="38">
        <f t="shared" si="28"/>
        <v>560011</v>
      </c>
      <c r="F215" s="22">
        <v>259000</v>
      </c>
      <c r="G215" s="22">
        <v>109000</v>
      </c>
      <c r="H215" s="22">
        <v>709000</v>
      </c>
      <c r="I215" s="22">
        <v>359000</v>
      </c>
      <c r="J215" s="22">
        <v>0</v>
      </c>
      <c r="K215" s="22">
        <f t="shared" si="29"/>
        <v>1996011</v>
      </c>
    </row>
    <row r="216" spans="1:11" ht="12.75">
      <c r="A216" s="19"/>
      <c r="B216" s="20" t="s">
        <v>365</v>
      </c>
      <c r="C216" s="21" t="s">
        <v>366</v>
      </c>
      <c r="D216" s="22">
        <v>-311745</v>
      </c>
      <c r="E216" s="38">
        <f t="shared" si="28"/>
        <v>-311745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f t="shared" si="29"/>
        <v>-311745</v>
      </c>
    </row>
    <row r="217" spans="1:11" ht="12.75">
      <c r="A217" s="19"/>
      <c r="B217" s="20" t="s">
        <v>367</v>
      </c>
      <c r="C217" s="21" t="s">
        <v>368</v>
      </c>
      <c r="D217" s="22">
        <v>5652</v>
      </c>
      <c r="E217" s="38">
        <f t="shared" si="28"/>
        <v>5652</v>
      </c>
      <c r="F217" s="22">
        <v>199600</v>
      </c>
      <c r="G217" s="22">
        <v>199600</v>
      </c>
      <c r="H217" s="22">
        <v>369600</v>
      </c>
      <c r="I217" s="22">
        <v>449600</v>
      </c>
      <c r="J217" s="22">
        <v>0</v>
      </c>
      <c r="K217" s="22">
        <f t="shared" si="29"/>
        <v>1224052</v>
      </c>
    </row>
    <row r="218" spans="1:11" ht="12.75">
      <c r="A218" s="19"/>
      <c r="B218" s="20" t="s">
        <v>369</v>
      </c>
      <c r="C218" s="21" t="s">
        <v>370</v>
      </c>
      <c r="D218" s="22">
        <v>388214</v>
      </c>
      <c r="E218" s="38">
        <f t="shared" si="28"/>
        <v>388214</v>
      </c>
      <c r="F218" s="22">
        <v>238679</v>
      </c>
      <c r="G218" s="22">
        <v>250000</v>
      </c>
      <c r="H218" s="22">
        <v>250000</v>
      </c>
      <c r="I218" s="22">
        <v>250000</v>
      </c>
      <c r="J218" s="22">
        <v>250000</v>
      </c>
      <c r="K218" s="22">
        <f t="shared" si="29"/>
        <v>1626893</v>
      </c>
    </row>
    <row r="219" spans="1:11" ht="12.75">
      <c r="A219" s="19"/>
      <c r="B219" s="20" t="s">
        <v>371</v>
      </c>
      <c r="C219" s="21" t="s">
        <v>372</v>
      </c>
      <c r="D219" s="22">
        <v>98913</v>
      </c>
      <c r="E219" s="38">
        <f t="shared" si="28"/>
        <v>98913</v>
      </c>
      <c r="F219" s="22">
        <v>168181</v>
      </c>
      <c r="G219" s="22">
        <v>174069</v>
      </c>
      <c r="H219" s="22">
        <v>180161</v>
      </c>
      <c r="I219" s="22">
        <v>186466</v>
      </c>
      <c r="J219" s="22">
        <v>175169</v>
      </c>
      <c r="K219" s="22">
        <f t="shared" si="29"/>
        <v>982959</v>
      </c>
    </row>
    <row r="220" spans="1:11" ht="12.75">
      <c r="A220" s="19"/>
      <c r="B220" s="20" t="s">
        <v>373</v>
      </c>
      <c r="C220" s="21" t="s">
        <v>374</v>
      </c>
      <c r="D220" s="22">
        <v>4437751</v>
      </c>
      <c r="E220" s="38">
        <f t="shared" si="28"/>
        <v>4437751</v>
      </c>
      <c r="F220" s="22">
        <v>8923304</v>
      </c>
      <c r="G220" s="22">
        <v>9645846</v>
      </c>
      <c r="H220" s="22">
        <v>4131083</v>
      </c>
      <c r="I220" s="22">
        <v>5463357</v>
      </c>
      <c r="J220" s="22">
        <v>11511976</v>
      </c>
      <c r="K220" s="22">
        <f t="shared" si="29"/>
        <v>44113317</v>
      </c>
    </row>
    <row r="221" spans="1:11" ht="12.75">
      <c r="A221" s="19"/>
      <c r="B221" s="20" t="s">
        <v>375</v>
      </c>
      <c r="C221" s="21" t="s">
        <v>376</v>
      </c>
      <c r="D221" s="22">
        <v>131549</v>
      </c>
      <c r="E221" s="38">
        <f t="shared" si="28"/>
        <v>131549</v>
      </c>
      <c r="F221" s="22">
        <v>54242</v>
      </c>
      <c r="G221" s="22">
        <v>185671</v>
      </c>
      <c r="H221" s="22">
        <v>42111</v>
      </c>
      <c r="I221" s="22">
        <v>127861</v>
      </c>
      <c r="J221" s="22">
        <v>111560</v>
      </c>
      <c r="K221" s="22">
        <f t="shared" si="29"/>
        <v>652994</v>
      </c>
    </row>
    <row r="222" spans="1:11" ht="12.75">
      <c r="A222" s="19"/>
      <c r="B222" s="20" t="s">
        <v>377</v>
      </c>
      <c r="C222" s="21" t="s">
        <v>378</v>
      </c>
      <c r="D222" s="22">
        <v>-229</v>
      </c>
      <c r="E222" s="38">
        <f t="shared" si="28"/>
        <v>-229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f t="shared" si="29"/>
        <v>-229</v>
      </c>
    </row>
    <row r="223" spans="1:11" ht="12.75">
      <c r="A223" s="19"/>
      <c r="B223" s="20" t="s">
        <v>379</v>
      </c>
      <c r="C223" s="21" t="s">
        <v>380</v>
      </c>
      <c r="D223" s="22">
        <v>0</v>
      </c>
      <c r="E223" s="38">
        <f t="shared" si="28"/>
        <v>0</v>
      </c>
      <c r="F223" s="22">
        <v>550000</v>
      </c>
      <c r="G223" s="22">
        <v>874069</v>
      </c>
      <c r="H223" s="22">
        <v>200000</v>
      </c>
      <c r="I223" s="22">
        <v>0</v>
      </c>
      <c r="J223" s="22">
        <v>0</v>
      </c>
      <c r="K223" s="22">
        <f t="shared" si="29"/>
        <v>1624069</v>
      </c>
    </row>
    <row r="224" spans="1:11" ht="12.75">
      <c r="A224" s="19"/>
      <c r="B224" s="20" t="s">
        <v>381</v>
      </c>
      <c r="C224" s="21" t="s">
        <v>382</v>
      </c>
      <c r="D224" s="22">
        <v>-222646</v>
      </c>
      <c r="E224" s="38">
        <f t="shared" si="28"/>
        <v>-222646</v>
      </c>
      <c r="F224" s="22">
        <v>0</v>
      </c>
      <c r="G224" s="22">
        <v>4406936</v>
      </c>
      <c r="H224" s="22">
        <v>387843</v>
      </c>
      <c r="I224" s="22">
        <v>0</v>
      </c>
      <c r="J224" s="22">
        <v>0</v>
      </c>
      <c r="K224" s="22">
        <f t="shared" si="29"/>
        <v>4572133</v>
      </c>
    </row>
    <row r="225" spans="1:11" ht="12.75">
      <c r="A225" s="19"/>
      <c r="B225" s="20" t="s">
        <v>383</v>
      </c>
      <c r="C225" s="21" t="s">
        <v>384</v>
      </c>
      <c r="D225" s="22">
        <v>1600634</v>
      </c>
      <c r="E225" s="38">
        <f t="shared" si="28"/>
        <v>1600634</v>
      </c>
      <c r="F225" s="22">
        <v>1079875</v>
      </c>
      <c r="G225" s="22">
        <v>510107</v>
      </c>
      <c r="H225" s="22">
        <v>954860</v>
      </c>
      <c r="I225" s="22">
        <v>1739994</v>
      </c>
      <c r="J225" s="22">
        <v>1639977</v>
      </c>
      <c r="K225" s="22">
        <f t="shared" si="29"/>
        <v>7525447</v>
      </c>
    </row>
    <row r="226" spans="1:11" ht="12.75">
      <c r="A226" s="19"/>
      <c r="B226" s="20" t="s">
        <v>385</v>
      </c>
      <c r="C226" s="21" t="s">
        <v>386</v>
      </c>
      <c r="D226" s="22">
        <v>199416</v>
      </c>
      <c r="E226" s="38">
        <f t="shared" si="28"/>
        <v>199416</v>
      </c>
      <c r="F226" s="22">
        <v>987468</v>
      </c>
      <c r="G226" s="22">
        <v>393988</v>
      </c>
      <c r="H226" s="22">
        <v>444114</v>
      </c>
      <c r="I226" s="22">
        <v>776242</v>
      </c>
      <c r="J226" s="22">
        <v>606872</v>
      </c>
      <c r="K226" s="22">
        <f t="shared" si="29"/>
        <v>3408100</v>
      </c>
    </row>
    <row r="227" spans="1:11" ht="12.75">
      <c r="A227" s="19"/>
      <c r="B227" s="20" t="s">
        <v>387</v>
      </c>
      <c r="C227" s="21" t="s">
        <v>388</v>
      </c>
      <c r="D227" s="22">
        <v>1729668</v>
      </c>
      <c r="E227" s="38">
        <f t="shared" si="28"/>
        <v>1729668</v>
      </c>
      <c r="F227" s="22">
        <v>2994000</v>
      </c>
      <c r="G227" s="22">
        <v>3615000</v>
      </c>
      <c r="H227" s="22">
        <v>3485000</v>
      </c>
      <c r="I227" s="22">
        <v>3215000</v>
      </c>
      <c r="J227" s="22">
        <v>2860000</v>
      </c>
      <c r="K227" s="22">
        <f t="shared" si="29"/>
        <v>17898668</v>
      </c>
    </row>
    <row r="228" spans="1:11" ht="12.75">
      <c r="A228" s="19"/>
      <c r="B228" s="20" t="s">
        <v>389</v>
      </c>
      <c r="C228" s="21" t="s">
        <v>390</v>
      </c>
      <c r="D228" s="22">
        <v>248147</v>
      </c>
      <c r="E228" s="38">
        <f t="shared" si="28"/>
        <v>248147</v>
      </c>
      <c r="F228" s="22">
        <v>527710</v>
      </c>
      <c r="G228" s="22">
        <v>389638</v>
      </c>
      <c r="H228" s="22">
        <v>677202</v>
      </c>
      <c r="I228" s="22">
        <v>394500</v>
      </c>
      <c r="J228" s="22">
        <v>350976</v>
      </c>
      <c r="K228" s="22">
        <f t="shared" si="29"/>
        <v>2588173</v>
      </c>
    </row>
    <row r="229" spans="1:11" ht="12.75">
      <c r="A229" s="19"/>
      <c r="B229" s="20" t="s">
        <v>391</v>
      </c>
      <c r="C229" s="21" t="s">
        <v>392</v>
      </c>
      <c r="D229" s="22">
        <v>-2132643</v>
      </c>
      <c r="E229" s="38">
        <f t="shared" si="28"/>
        <v>-2132643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f t="shared" si="29"/>
        <v>-2132643</v>
      </c>
    </row>
    <row r="230" spans="1:11" ht="12.75">
      <c r="A230" s="19"/>
      <c r="B230" s="20" t="s">
        <v>393</v>
      </c>
      <c r="C230" s="21" t="s">
        <v>394</v>
      </c>
      <c r="D230" s="22">
        <v>2</v>
      </c>
      <c r="E230" s="38">
        <f t="shared" si="28"/>
        <v>2</v>
      </c>
      <c r="F230" s="22">
        <v>16232554</v>
      </c>
      <c r="G230" s="22">
        <v>1816850</v>
      </c>
      <c r="H230" s="22">
        <v>345829</v>
      </c>
      <c r="I230" s="22">
        <v>0</v>
      </c>
      <c r="J230" s="22">
        <v>0</v>
      </c>
      <c r="K230" s="22">
        <f t="shared" si="29"/>
        <v>18395235</v>
      </c>
    </row>
    <row r="231" spans="1:11" ht="12.75">
      <c r="A231" s="19"/>
      <c r="B231" s="20" t="s">
        <v>395</v>
      </c>
      <c r="C231" s="21" t="s">
        <v>396</v>
      </c>
      <c r="D231" s="22">
        <v>-3381</v>
      </c>
      <c r="E231" s="38">
        <f t="shared" si="28"/>
        <v>-3381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f t="shared" si="29"/>
        <v>-3381</v>
      </c>
    </row>
    <row r="232" spans="1:11" ht="12.75">
      <c r="A232" s="19"/>
      <c r="B232" s="20" t="s">
        <v>397</v>
      </c>
      <c r="C232" s="21" t="s">
        <v>398</v>
      </c>
      <c r="D232" s="22">
        <v>-3184234</v>
      </c>
      <c r="E232" s="38">
        <f t="shared" si="28"/>
        <v>-3184234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f t="shared" si="29"/>
        <v>-3184234</v>
      </c>
    </row>
    <row r="233" spans="1:11" ht="12.75">
      <c r="A233" s="19"/>
      <c r="B233" s="20" t="s">
        <v>399</v>
      </c>
      <c r="C233" s="21" t="s">
        <v>400</v>
      </c>
      <c r="D233" s="22">
        <v>-53</v>
      </c>
      <c r="E233" s="38">
        <f t="shared" si="28"/>
        <v>-53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f t="shared" si="29"/>
        <v>-53</v>
      </c>
    </row>
    <row r="234" spans="1:11" ht="12.75">
      <c r="A234" s="19"/>
      <c r="B234" s="20" t="s">
        <v>401</v>
      </c>
      <c r="C234" s="21" t="s">
        <v>402</v>
      </c>
      <c r="D234" s="22">
        <v>-13284</v>
      </c>
      <c r="E234" s="38">
        <f t="shared" si="28"/>
        <v>-13284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f t="shared" si="29"/>
        <v>-13284</v>
      </c>
    </row>
    <row r="235" spans="1:11" ht="12.75">
      <c r="A235" s="19"/>
      <c r="B235" s="20" t="s">
        <v>403</v>
      </c>
      <c r="C235" s="21" t="s">
        <v>404</v>
      </c>
      <c r="D235" s="22">
        <v>0</v>
      </c>
      <c r="E235" s="38">
        <f t="shared" si="28"/>
        <v>0</v>
      </c>
      <c r="F235" s="22">
        <v>172000</v>
      </c>
      <c r="G235" s="22">
        <v>0</v>
      </c>
      <c r="H235" s="22">
        <v>0</v>
      </c>
      <c r="I235" s="22">
        <v>0</v>
      </c>
      <c r="J235" s="22">
        <v>0</v>
      </c>
      <c r="K235" s="22">
        <f t="shared" si="29"/>
        <v>172000</v>
      </c>
    </row>
    <row r="236" spans="1:11" ht="12.75">
      <c r="A236" s="19"/>
      <c r="B236" s="20" t="s">
        <v>405</v>
      </c>
      <c r="C236" s="21" t="s">
        <v>406</v>
      </c>
      <c r="D236" s="22">
        <v>-100000</v>
      </c>
      <c r="E236" s="38">
        <f t="shared" si="28"/>
        <v>-100000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f t="shared" si="29"/>
        <v>-100000</v>
      </c>
    </row>
    <row r="237" spans="1:11" ht="12.75">
      <c r="A237" s="19"/>
      <c r="B237" s="20" t="s">
        <v>407</v>
      </c>
      <c r="C237" s="21" t="s">
        <v>408</v>
      </c>
      <c r="D237" s="22">
        <v>4481568</v>
      </c>
      <c r="E237" s="38">
        <f t="shared" si="28"/>
        <v>4481568</v>
      </c>
      <c r="F237" s="22">
        <v>1828134</v>
      </c>
      <c r="G237" s="22">
        <v>439232</v>
      </c>
      <c r="H237" s="22">
        <v>0</v>
      </c>
      <c r="I237" s="22">
        <v>0</v>
      </c>
      <c r="J237" s="22">
        <v>0</v>
      </c>
      <c r="K237" s="22">
        <f t="shared" si="29"/>
        <v>6748934</v>
      </c>
    </row>
    <row r="238" spans="1:11" ht="12.75">
      <c r="A238" s="19"/>
      <c r="B238" s="20" t="s">
        <v>409</v>
      </c>
      <c r="C238" s="21" t="s">
        <v>410</v>
      </c>
      <c r="D238" s="22">
        <f>1520774-1354774</f>
        <v>166000</v>
      </c>
      <c r="E238" s="38">
        <f t="shared" si="28"/>
        <v>166000</v>
      </c>
      <c r="F238" s="22">
        <v>478490</v>
      </c>
      <c r="G238" s="22">
        <v>0</v>
      </c>
      <c r="H238" s="22">
        <v>0</v>
      </c>
      <c r="I238" s="22">
        <v>0</v>
      </c>
      <c r="J238" s="22">
        <v>0</v>
      </c>
      <c r="K238" s="22">
        <f t="shared" si="29"/>
        <v>644490</v>
      </c>
    </row>
    <row r="239" spans="1:11" ht="12.75">
      <c r="A239" s="19"/>
      <c r="B239" s="20" t="s">
        <v>411</v>
      </c>
      <c r="C239" s="21" t="s">
        <v>412</v>
      </c>
      <c r="D239" s="22">
        <v>-633851</v>
      </c>
      <c r="E239" s="38">
        <f t="shared" si="28"/>
        <v>-633851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f t="shared" si="29"/>
        <v>-633851</v>
      </c>
    </row>
    <row r="240" spans="1:11" ht="12.75">
      <c r="A240" s="19"/>
      <c r="B240" s="20" t="s">
        <v>413</v>
      </c>
      <c r="C240" s="21" t="s">
        <v>414</v>
      </c>
      <c r="D240" s="22">
        <v>68061</v>
      </c>
      <c r="E240" s="38">
        <f t="shared" si="28"/>
        <v>68061</v>
      </c>
      <c r="F240" s="22">
        <v>424500</v>
      </c>
      <c r="G240" s="22">
        <v>1049500</v>
      </c>
      <c r="H240" s="22">
        <v>474500</v>
      </c>
      <c r="I240" s="22">
        <v>474500</v>
      </c>
      <c r="J240" s="22">
        <v>424500</v>
      </c>
      <c r="K240" s="22">
        <f t="shared" si="29"/>
        <v>2915561</v>
      </c>
    </row>
    <row r="241" spans="1:11" ht="12.75">
      <c r="A241" s="19"/>
      <c r="B241" s="20" t="s">
        <v>415</v>
      </c>
      <c r="C241" s="21" t="s">
        <v>416</v>
      </c>
      <c r="D241" s="22">
        <v>858541</v>
      </c>
      <c r="E241" s="38">
        <f t="shared" si="28"/>
        <v>858541</v>
      </c>
      <c r="F241" s="22">
        <v>613200</v>
      </c>
      <c r="G241" s="22">
        <v>813200</v>
      </c>
      <c r="H241" s="22">
        <v>863200</v>
      </c>
      <c r="I241" s="22">
        <v>863200</v>
      </c>
      <c r="J241" s="22">
        <v>863200</v>
      </c>
      <c r="K241" s="22">
        <f t="shared" si="29"/>
        <v>4874541</v>
      </c>
    </row>
    <row r="242" spans="1:11" ht="12.75">
      <c r="A242" s="19"/>
      <c r="B242" s="20" t="s">
        <v>417</v>
      </c>
      <c r="C242" s="21" t="s">
        <v>418</v>
      </c>
      <c r="D242" s="22">
        <v>1808841</v>
      </c>
      <c r="E242" s="38">
        <f t="shared" si="28"/>
        <v>1808841</v>
      </c>
      <c r="F242" s="22">
        <v>877000</v>
      </c>
      <c r="G242" s="22">
        <v>387000</v>
      </c>
      <c r="H242" s="22">
        <v>537000</v>
      </c>
      <c r="I242" s="22">
        <v>537000</v>
      </c>
      <c r="J242" s="22">
        <v>537000</v>
      </c>
      <c r="K242" s="22">
        <f t="shared" si="29"/>
        <v>4683841</v>
      </c>
    </row>
    <row r="243" spans="1:11" ht="12.75">
      <c r="A243" s="19"/>
      <c r="B243" s="20" t="s">
        <v>419</v>
      </c>
      <c r="C243" s="21" t="s">
        <v>420</v>
      </c>
      <c r="D243" s="22">
        <v>142125</v>
      </c>
      <c r="E243" s="38">
        <f t="shared" si="28"/>
        <v>142125</v>
      </c>
      <c r="F243" s="22">
        <v>246500</v>
      </c>
      <c r="G243" s="22">
        <v>346500</v>
      </c>
      <c r="H243" s="22">
        <v>200000</v>
      </c>
      <c r="I243" s="22">
        <v>200000</v>
      </c>
      <c r="J243" s="22">
        <v>200000</v>
      </c>
      <c r="K243" s="22">
        <f t="shared" si="29"/>
        <v>1335125</v>
      </c>
    </row>
    <row r="244" spans="1:11" ht="12.75">
      <c r="A244" s="19"/>
      <c r="B244" s="20" t="s">
        <v>421</v>
      </c>
      <c r="C244" s="21" t="s">
        <v>422</v>
      </c>
      <c r="D244" s="22">
        <v>402324</v>
      </c>
      <c r="E244" s="38">
        <f t="shared" si="28"/>
        <v>402324</v>
      </c>
      <c r="F244" s="22">
        <v>266484</v>
      </c>
      <c r="G244" s="22">
        <v>0</v>
      </c>
      <c r="H244" s="22">
        <v>0</v>
      </c>
      <c r="I244" s="22">
        <v>0</v>
      </c>
      <c r="J244" s="22">
        <v>0</v>
      </c>
      <c r="K244" s="22">
        <f t="shared" si="29"/>
        <v>668808</v>
      </c>
    </row>
    <row r="245" spans="1:11" ht="12.75">
      <c r="A245" s="19"/>
      <c r="B245" s="20" t="s">
        <v>423</v>
      </c>
      <c r="C245" s="21" t="s">
        <v>424</v>
      </c>
      <c r="D245" s="22">
        <v>263998</v>
      </c>
      <c r="E245" s="38">
        <f t="shared" si="28"/>
        <v>263998</v>
      </c>
      <c r="F245" s="22">
        <v>1843898</v>
      </c>
      <c r="G245" s="22">
        <v>420000</v>
      </c>
      <c r="H245" s="22">
        <v>0</v>
      </c>
      <c r="I245" s="22">
        <v>0</v>
      </c>
      <c r="J245" s="22">
        <v>518746</v>
      </c>
      <c r="K245" s="22">
        <f t="shared" si="29"/>
        <v>3046642</v>
      </c>
    </row>
    <row r="246" spans="1:11" ht="12.75">
      <c r="A246" s="19"/>
      <c r="B246" s="20" t="s">
        <v>425</v>
      </c>
      <c r="C246" s="21" t="s">
        <v>426</v>
      </c>
      <c r="D246" s="22">
        <v>-23462</v>
      </c>
      <c r="E246" s="38">
        <f t="shared" si="28"/>
        <v>-23462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f t="shared" si="29"/>
        <v>-23462</v>
      </c>
    </row>
    <row r="247" spans="1:11" ht="12.75">
      <c r="A247" s="19"/>
      <c r="B247" s="20" t="s">
        <v>427</v>
      </c>
      <c r="C247" s="21" t="s">
        <v>428</v>
      </c>
      <c r="D247" s="23">
        <f>1402287-1302287</f>
        <v>100000</v>
      </c>
      <c r="E247" s="38">
        <f t="shared" si="28"/>
        <v>100000</v>
      </c>
      <c r="F247" s="22">
        <v>18600743</v>
      </c>
      <c r="G247" s="22">
        <v>24544039</v>
      </c>
      <c r="H247" s="22">
        <v>24156830</v>
      </c>
      <c r="I247" s="22">
        <v>5938</v>
      </c>
      <c r="J247" s="22">
        <v>0</v>
      </c>
      <c r="K247" s="22">
        <f t="shared" si="29"/>
        <v>67407550</v>
      </c>
    </row>
    <row r="248" spans="1:11" ht="12.75">
      <c r="A248" s="19"/>
      <c r="B248" s="20" t="s">
        <v>429</v>
      </c>
      <c r="C248" s="21" t="s">
        <v>430</v>
      </c>
      <c r="D248" s="22">
        <f>-2304+152304</f>
        <v>150000</v>
      </c>
      <c r="E248" s="38">
        <f t="shared" si="28"/>
        <v>150000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f t="shared" si="29"/>
        <v>150000</v>
      </c>
    </row>
    <row r="249" spans="1:11" ht="12.75">
      <c r="A249" s="19"/>
      <c r="B249" s="20" t="s">
        <v>431</v>
      </c>
      <c r="C249" s="21" t="s">
        <v>432</v>
      </c>
      <c r="D249" s="22">
        <v>4952449</v>
      </c>
      <c r="E249" s="38">
        <f t="shared" si="28"/>
        <v>4952449</v>
      </c>
      <c r="F249" s="22">
        <v>2526484</v>
      </c>
      <c r="G249" s="22">
        <v>2749620</v>
      </c>
      <c r="H249" s="22">
        <v>556549</v>
      </c>
      <c r="I249" s="22">
        <v>580779</v>
      </c>
      <c r="J249" s="22">
        <v>606023</v>
      </c>
      <c r="K249" s="22">
        <f t="shared" si="29"/>
        <v>11971904</v>
      </c>
    </row>
    <row r="250" spans="1:11" ht="12.75">
      <c r="A250" s="19"/>
      <c r="B250" s="20" t="s">
        <v>433</v>
      </c>
      <c r="C250" s="21" t="s">
        <v>434</v>
      </c>
      <c r="D250" s="22">
        <v>-69340</v>
      </c>
      <c r="E250" s="38">
        <f t="shared" si="28"/>
        <v>-69340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f t="shared" si="29"/>
        <v>-69340</v>
      </c>
    </row>
    <row r="251" spans="1:11" ht="12.75">
      <c r="A251" s="19"/>
      <c r="B251" s="20" t="s">
        <v>435</v>
      </c>
      <c r="C251" s="21" t="s">
        <v>436</v>
      </c>
      <c r="D251" s="22">
        <v>803396</v>
      </c>
      <c r="E251" s="38">
        <f t="shared" si="28"/>
        <v>803396</v>
      </c>
      <c r="F251" s="22">
        <v>4551841</v>
      </c>
      <c r="G251" s="22">
        <v>0</v>
      </c>
      <c r="H251" s="22">
        <v>0</v>
      </c>
      <c r="I251" s="22">
        <v>0</v>
      </c>
      <c r="J251" s="22">
        <v>0</v>
      </c>
      <c r="K251" s="22">
        <f t="shared" si="29"/>
        <v>5355237</v>
      </c>
    </row>
    <row r="252" spans="1:11" ht="12.75">
      <c r="A252" s="19"/>
      <c r="B252" s="20" t="s">
        <v>437</v>
      </c>
      <c r="C252" s="21" t="s">
        <v>438</v>
      </c>
      <c r="D252" s="22">
        <v>759091</v>
      </c>
      <c r="E252" s="38">
        <f t="shared" si="28"/>
        <v>759091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f t="shared" si="29"/>
        <v>759091</v>
      </c>
    </row>
    <row r="253" spans="1:11" ht="12.75">
      <c r="A253" s="19"/>
      <c r="B253" s="20" t="s">
        <v>439</v>
      </c>
      <c r="C253" s="21" t="s">
        <v>440</v>
      </c>
      <c r="D253" s="22">
        <v>-142247</v>
      </c>
      <c r="E253" s="38">
        <f t="shared" si="28"/>
        <v>-142247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f t="shared" si="29"/>
        <v>-142247</v>
      </c>
    </row>
    <row r="254" spans="1:11" ht="12.75">
      <c r="A254" s="19"/>
      <c r="B254" s="20" t="s">
        <v>441</v>
      </c>
      <c r="C254" s="21" t="s">
        <v>442</v>
      </c>
      <c r="D254" s="22">
        <v>-6338424</v>
      </c>
      <c r="E254" s="38">
        <f t="shared" si="28"/>
        <v>-6338424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f t="shared" si="29"/>
        <v>-6338424</v>
      </c>
    </row>
    <row r="255" spans="1:11" ht="12.75">
      <c r="A255" s="19"/>
      <c r="B255" s="20" t="s">
        <v>443</v>
      </c>
      <c r="C255" s="21" t="s">
        <v>444</v>
      </c>
      <c r="D255" s="22">
        <v>-2012726</v>
      </c>
      <c r="E255" s="38">
        <f t="shared" si="28"/>
        <v>-2012726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f t="shared" si="29"/>
        <v>-2012726</v>
      </c>
    </row>
    <row r="256" spans="1:11" ht="12.75">
      <c r="A256" s="19"/>
      <c r="B256" s="20" t="s">
        <v>445</v>
      </c>
      <c r="C256" s="21" t="s">
        <v>446</v>
      </c>
      <c r="D256" s="22">
        <v>-80</v>
      </c>
      <c r="E256" s="38">
        <f t="shared" si="28"/>
        <v>-80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f t="shared" si="29"/>
        <v>-80</v>
      </c>
    </row>
    <row r="257" spans="1:11" ht="12.75">
      <c r="A257" s="19"/>
      <c r="B257" s="20" t="s">
        <v>447</v>
      </c>
      <c r="C257" s="21" t="s">
        <v>448</v>
      </c>
      <c r="D257" s="22">
        <v>0</v>
      </c>
      <c r="E257" s="38">
        <f t="shared" si="28"/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1659495</v>
      </c>
      <c r="K257" s="22">
        <f t="shared" si="29"/>
        <v>1659495</v>
      </c>
    </row>
    <row r="258" spans="1:11" ht="12.75">
      <c r="A258" s="19"/>
      <c r="B258" s="20" t="s">
        <v>449</v>
      </c>
      <c r="C258" s="21" t="s">
        <v>450</v>
      </c>
      <c r="D258" s="22">
        <v>0</v>
      </c>
      <c r="E258" s="38">
        <f t="shared" si="28"/>
        <v>0</v>
      </c>
      <c r="F258" s="22">
        <v>1040194</v>
      </c>
      <c r="G258" s="22">
        <v>0</v>
      </c>
      <c r="H258" s="22">
        <v>0</v>
      </c>
      <c r="I258" s="22">
        <v>0</v>
      </c>
      <c r="J258" s="22">
        <v>0</v>
      </c>
      <c r="K258" s="22">
        <f t="shared" si="29"/>
        <v>1040194</v>
      </c>
    </row>
    <row r="259" spans="1:11" ht="12.75">
      <c r="A259" s="19"/>
      <c r="B259" s="20" t="s">
        <v>451</v>
      </c>
      <c r="C259" s="21" t="s">
        <v>452</v>
      </c>
      <c r="D259" s="22">
        <v>492064</v>
      </c>
      <c r="E259" s="38">
        <f t="shared" si="28"/>
        <v>492064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f t="shared" si="29"/>
        <v>492064</v>
      </c>
    </row>
    <row r="260" spans="1:11" ht="12.75">
      <c r="A260" s="19"/>
      <c r="B260" s="20" t="s">
        <v>453</v>
      </c>
      <c r="C260" s="21" t="s">
        <v>454</v>
      </c>
      <c r="D260" s="22">
        <v>2795275</v>
      </c>
      <c r="E260" s="38">
        <f t="shared" si="28"/>
        <v>2795275</v>
      </c>
      <c r="F260" s="22">
        <v>1544557</v>
      </c>
      <c r="G260" s="22">
        <v>216360</v>
      </c>
      <c r="H260" s="22">
        <v>28560</v>
      </c>
      <c r="I260" s="22">
        <v>0</v>
      </c>
      <c r="J260" s="22">
        <v>0</v>
      </c>
      <c r="K260" s="22">
        <f t="shared" si="29"/>
        <v>4584752</v>
      </c>
    </row>
    <row r="261" spans="1:11" ht="12.75">
      <c r="A261" s="19"/>
      <c r="B261" s="20" t="s">
        <v>455</v>
      </c>
      <c r="C261" s="21" t="s">
        <v>456</v>
      </c>
      <c r="D261" s="22">
        <v>-311707</v>
      </c>
      <c r="E261" s="38">
        <f t="shared" si="28"/>
        <v>-311707</v>
      </c>
      <c r="F261" s="22">
        <v>1183765</v>
      </c>
      <c r="G261" s="22">
        <v>919913</v>
      </c>
      <c r="H261" s="22">
        <v>796291</v>
      </c>
      <c r="I261" s="22">
        <v>649754</v>
      </c>
      <c r="J261" s="22">
        <v>737947</v>
      </c>
      <c r="K261" s="22">
        <f t="shared" si="29"/>
        <v>3975963</v>
      </c>
    </row>
    <row r="262" spans="1:11" ht="12.75">
      <c r="A262" s="19"/>
      <c r="B262" s="20" t="s">
        <v>457</v>
      </c>
      <c r="C262" s="21" t="s">
        <v>458</v>
      </c>
      <c r="D262" s="22">
        <v>0</v>
      </c>
      <c r="E262" s="38">
        <f t="shared" si="28"/>
        <v>0</v>
      </c>
      <c r="F262" s="22">
        <v>0</v>
      </c>
      <c r="G262" s="22">
        <v>0</v>
      </c>
      <c r="H262" s="22">
        <v>0</v>
      </c>
      <c r="I262" s="22">
        <v>1872374</v>
      </c>
      <c r="J262" s="22">
        <v>21266888</v>
      </c>
      <c r="K262" s="22">
        <f t="shared" si="29"/>
        <v>23139262</v>
      </c>
    </row>
    <row r="263" spans="1:11" ht="12.75">
      <c r="A263" s="19"/>
      <c r="B263" s="20" t="s">
        <v>459</v>
      </c>
      <c r="C263" s="21" t="s">
        <v>460</v>
      </c>
      <c r="D263" s="23">
        <f>7435250-7335250</f>
        <v>100000</v>
      </c>
      <c r="E263" s="38">
        <f t="shared" si="28"/>
        <v>100000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f t="shared" si="29"/>
        <v>100000</v>
      </c>
    </row>
    <row r="264" spans="1:11" ht="12.75">
      <c r="A264" s="19"/>
      <c r="B264" s="20" t="s">
        <v>461</v>
      </c>
      <c r="C264" s="21" t="s">
        <v>462</v>
      </c>
      <c r="D264" s="22">
        <v>-1510000</v>
      </c>
      <c r="E264" s="38">
        <f t="shared" si="28"/>
        <v>-1510000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f t="shared" si="29"/>
        <v>-1510000</v>
      </c>
    </row>
    <row r="265" spans="1:11" ht="12.75">
      <c r="A265" s="19"/>
      <c r="B265" s="20" t="s">
        <v>463</v>
      </c>
      <c r="C265" s="21" t="s">
        <v>464</v>
      </c>
      <c r="D265" s="22">
        <v>9044780</v>
      </c>
      <c r="E265" s="38">
        <f t="shared" si="28"/>
        <v>9044780</v>
      </c>
      <c r="F265" s="22">
        <v>3094216</v>
      </c>
      <c r="G265" s="22">
        <v>779223</v>
      </c>
      <c r="H265" s="22">
        <v>515908</v>
      </c>
      <c r="I265" s="22">
        <v>82650</v>
      </c>
      <c r="J265" s="22">
        <v>0</v>
      </c>
      <c r="K265" s="22">
        <f t="shared" si="29"/>
        <v>13516777</v>
      </c>
    </row>
    <row r="266" spans="1:11" ht="12.75">
      <c r="A266" s="19"/>
      <c r="B266" s="40" t="s">
        <v>465</v>
      </c>
      <c r="C266" s="39" t="s">
        <v>466</v>
      </c>
      <c r="D266" s="22">
        <v>200000</v>
      </c>
      <c r="E266" s="38">
        <f t="shared" si="28"/>
        <v>200000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f t="shared" si="29"/>
        <v>200000</v>
      </c>
    </row>
    <row r="267" spans="1:11" ht="12.75">
      <c r="A267" s="19"/>
      <c r="B267" s="20" t="s">
        <v>467</v>
      </c>
      <c r="C267" s="21" t="s">
        <v>468</v>
      </c>
      <c r="D267" s="22">
        <v>523825</v>
      </c>
      <c r="E267" s="38">
        <f t="shared" si="28"/>
        <v>523825</v>
      </c>
      <c r="F267" s="22">
        <v>310123</v>
      </c>
      <c r="G267" s="22">
        <v>5935622</v>
      </c>
      <c r="H267" s="22">
        <v>48259</v>
      </c>
      <c r="I267" s="22">
        <v>0</v>
      </c>
      <c r="J267" s="22">
        <v>0</v>
      </c>
      <c r="K267" s="22">
        <f t="shared" si="29"/>
        <v>6817829</v>
      </c>
    </row>
    <row r="268" spans="1:11" ht="12.75">
      <c r="A268" s="19"/>
      <c r="B268" s="20" t="s">
        <v>469</v>
      </c>
      <c r="C268" s="21" t="s">
        <v>470</v>
      </c>
      <c r="D268" s="22">
        <v>1259753</v>
      </c>
      <c r="E268" s="38">
        <f t="shared" si="28"/>
        <v>1259753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f t="shared" si="29"/>
        <v>1259753</v>
      </c>
    </row>
    <row r="269" spans="1:11" ht="12.75">
      <c r="A269" s="19"/>
      <c r="B269" s="20" t="s">
        <v>471</v>
      </c>
      <c r="C269" s="21" t="s">
        <v>472</v>
      </c>
      <c r="D269" s="22">
        <v>670000</v>
      </c>
      <c r="E269" s="38">
        <f t="shared" si="28"/>
        <v>670000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f t="shared" si="29"/>
        <v>670000</v>
      </c>
    </row>
    <row r="270" spans="1:11" ht="12.75">
      <c r="A270" s="19"/>
      <c r="B270" s="20" t="s">
        <v>473</v>
      </c>
      <c r="C270" s="21" t="s">
        <v>474</v>
      </c>
      <c r="D270" s="22">
        <v>0</v>
      </c>
      <c r="E270" s="38">
        <f t="shared" si="28"/>
        <v>0</v>
      </c>
      <c r="F270" s="22">
        <v>130000</v>
      </c>
      <c r="G270" s="22">
        <v>135000</v>
      </c>
      <c r="H270" s="22">
        <v>140000</v>
      </c>
      <c r="I270" s="22">
        <v>145000</v>
      </c>
      <c r="J270" s="22">
        <v>150000</v>
      </c>
      <c r="K270" s="22">
        <f>SUM(E270:J270)</f>
        <v>700000</v>
      </c>
    </row>
    <row r="271" spans="1:11" ht="12.75">
      <c r="A271" s="19"/>
      <c r="B271" s="40" t="s">
        <v>475</v>
      </c>
      <c r="C271" s="39" t="s">
        <v>476</v>
      </c>
      <c r="D271" s="22">
        <v>250000</v>
      </c>
      <c r="E271" s="38">
        <f t="shared" si="28"/>
        <v>250000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f>SUM(E271:J271)</f>
        <v>250000</v>
      </c>
    </row>
    <row r="272" spans="1:11" ht="12.75">
      <c r="A272" s="19"/>
      <c r="B272" s="40" t="s">
        <v>477</v>
      </c>
      <c r="C272" s="39" t="s">
        <v>478</v>
      </c>
      <c r="D272" s="22">
        <v>150000</v>
      </c>
      <c r="E272" s="38">
        <f>D272</f>
        <v>150000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f t="shared" si="29"/>
        <v>150000</v>
      </c>
    </row>
    <row r="273" spans="1:11" s="4" customFormat="1" ht="12.75">
      <c r="A273" s="14"/>
      <c r="B273" s="27"/>
      <c r="C273" s="28" t="s">
        <v>479</v>
      </c>
      <c r="D273" s="30">
        <f aca="true" t="shared" si="30" ref="D273:J273">SUM(D207:D272)</f>
        <v>28256580</v>
      </c>
      <c r="E273" s="30">
        <f t="shared" si="30"/>
        <v>28256580</v>
      </c>
      <c r="F273" s="30">
        <f t="shared" si="30"/>
        <v>78181356</v>
      </c>
      <c r="G273" s="30">
        <f t="shared" si="30"/>
        <v>68019649</v>
      </c>
      <c r="H273" s="30">
        <f t="shared" si="30"/>
        <v>44347703</v>
      </c>
      <c r="I273" s="30">
        <f t="shared" si="30"/>
        <v>22853332</v>
      </c>
      <c r="J273" s="30">
        <f t="shared" si="30"/>
        <v>53606873</v>
      </c>
      <c r="K273" s="30">
        <f>SUM(K207:K272)</f>
        <v>295265493</v>
      </c>
    </row>
    <row r="274" spans="1:11" ht="12.75">
      <c r="A274" s="19"/>
      <c r="B274" s="20"/>
      <c r="C274" s="21"/>
      <c r="D274" s="23"/>
      <c r="E274" s="38"/>
      <c r="F274" s="22"/>
      <c r="G274" s="22"/>
      <c r="H274" s="22"/>
      <c r="I274" s="22"/>
      <c r="J274" s="22"/>
      <c r="K274" s="22"/>
    </row>
    <row r="275" spans="1:11" ht="12.75">
      <c r="A275" s="19"/>
      <c r="B275" s="20"/>
      <c r="C275" s="21"/>
      <c r="D275" s="23"/>
      <c r="E275" s="38"/>
      <c r="F275" s="22"/>
      <c r="G275" s="22"/>
      <c r="H275" s="22"/>
      <c r="I275" s="22"/>
      <c r="J275" s="22"/>
      <c r="K275" s="22"/>
    </row>
    <row r="276" spans="1:11" s="4" customFormat="1" ht="12.75">
      <c r="A276" s="14" t="s">
        <v>480</v>
      </c>
      <c r="B276" s="34"/>
      <c r="C276" s="35" t="s">
        <v>481</v>
      </c>
      <c r="D276" s="41"/>
      <c r="E276" s="42"/>
      <c r="F276" s="36"/>
      <c r="G276" s="36"/>
      <c r="H276" s="36"/>
      <c r="I276" s="36"/>
      <c r="J276" s="36"/>
      <c r="K276" s="36"/>
    </row>
    <row r="277" spans="1:11" ht="12.75">
      <c r="A277" s="19"/>
      <c r="B277" s="20" t="s">
        <v>482</v>
      </c>
      <c r="C277" s="21" t="s">
        <v>483</v>
      </c>
      <c r="D277" s="22">
        <v>15653000</v>
      </c>
      <c r="E277" s="38">
        <f>D277</f>
        <v>15653000</v>
      </c>
      <c r="F277" s="22">
        <v>9894000</v>
      </c>
      <c r="G277" s="22">
        <v>0</v>
      </c>
      <c r="H277" s="22">
        <v>0</v>
      </c>
      <c r="I277" s="22">
        <v>0</v>
      </c>
      <c r="J277" s="22">
        <v>0</v>
      </c>
      <c r="K277" s="22">
        <f>SUM(E277:J277)</f>
        <v>25547000</v>
      </c>
    </row>
    <row r="278" spans="1:11" s="4" customFormat="1" ht="12.75">
      <c r="A278" s="14"/>
      <c r="B278" s="27"/>
      <c r="C278" s="28" t="s">
        <v>484</v>
      </c>
      <c r="D278" s="30">
        <f aca="true" t="shared" si="31" ref="D278:J278">SUM(D277)</f>
        <v>15653000</v>
      </c>
      <c r="E278" s="30">
        <f t="shared" si="31"/>
        <v>15653000</v>
      </c>
      <c r="F278" s="30">
        <f t="shared" si="31"/>
        <v>9894000</v>
      </c>
      <c r="G278" s="30">
        <f t="shared" si="31"/>
        <v>0</v>
      </c>
      <c r="H278" s="30">
        <f t="shared" si="31"/>
        <v>0</v>
      </c>
      <c r="I278" s="30">
        <f t="shared" si="31"/>
        <v>0</v>
      </c>
      <c r="J278" s="30">
        <f t="shared" si="31"/>
        <v>0</v>
      </c>
      <c r="K278" s="30">
        <f>SUM(K277)</f>
        <v>25547000</v>
      </c>
    </row>
    <row r="279" spans="1:11" ht="12.75">
      <c r="A279" s="19"/>
      <c r="B279" s="20"/>
      <c r="C279" s="21"/>
      <c r="D279" s="23"/>
      <c r="E279" s="38"/>
      <c r="F279" s="22"/>
      <c r="G279" s="22"/>
      <c r="H279" s="22"/>
      <c r="I279" s="22"/>
      <c r="J279" s="22"/>
      <c r="K279" s="22"/>
    </row>
    <row r="280" spans="1:11" s="4" customFormat="1" ht="12.75">
      <c r="A280" s="14" t="s">
        <v>485</v>
      </c>
      <c r="B280" s="34"/>
      <c r="C280" s="35" t="s">
        <v>486</v>
      </c>
      <c r="D280" s="41"/>
      <c r="E280" s="42"/>
      <c r="F280" s="36"/>
      <c r="G280" s="36"/>
      <c r="H280" s="36"/>
      <c r="I280" s="36"/>
      <c r="J280" s="36"/>
      <c r="K280" s="36"/>
    </row>
    <row r="281" spans="1:11" ht="12.75">
      <c r="A281" s="19"/>
      <c r="B281" s="20" t="s">
        <v>487</v>
      </c>
      <c r="C281" s="21" t="s">
        <v>488</v>
      </c>
      <c r="D281" s="22">
        <v>500000</v>
      </c>
      <c r="E281" s="38">
        <f>D281</f>
        <v>500000</v>
      </c>
      <c r="F281" s="22">
        <v>125000</v>
      </c>
      <c r="G281" s="22">
        <v>125000</v>
      </c>
      <c r="H281" s="22">
        <v>125000</v>
      </c>
      <c r="I281" s="22">
        <v>125000</v>
      </c>
      <c r="J281" s="22">
        <v>125000</v>
      </c>
      <c r="K281" s="22">
        <f>SUM(E281:J281)</f>
        <v>1125000</v>
      </c>
    </row>
    <row r="282" spans="1:11" s="4" customFormat="1" ht="12.75">
      <c r="A282" s="14"/>
      <c r="B282" s="27"/>
      <c r="C282" s="28" t="s">
        <v>484</v>
      </c>
      <c r="D282" s="30">
        <f aca="true" t="shared" si="32" ref="D282:J282">SUM(D281)</f>
        <v>500000</v>
      </c>
      <c r="E282" s="30">
        <f t="shared" si="32"/>
        <v>500000</v>
      </c>
      <c r="F282" s="30">
        <f t="shared" si="32"/>
        <v>125000</v>
      </c>
      <c r="G282" s="30">
        <f t="shared" si="32"/>
        <v>125000</v>
      </c>
      <c r="H282" s="30">
        <f t="shared" si="32"/>
        <v>125000</v>
      </c>
      <c r="I282" s="30">
        <f t="shared" si="32"/>
        <v>125000</v>
      </c>
      <c r="J282" s="30">
        <f t="shared" si="32"/>
        <v>125000</v>
      </c>
      <c r="K282" s="30">
        <f>SUM(K281)</f>
        <v>1125000</v>
      </c>
    </row>
    <row r="283" spans="1:11" ht="12.75">
      <c r="A283" s="19"/>
      <c r="B283" s="20"/>
      <c r="C283" s="21"/>
      <c r="D283" s="23"/>
      <c r="E283" s="38"/>
      <c r="F283" s="22"/>
      <c r="G283" s="22"/>
      <c r="H283" s="22"/>
      <c r="I283" s="22"/>
      <c r="J283" s="22"/>
      <c r="K283" s="22"/>
    </row>
    <row r="284" spans="1:11" ht="12.75">
      <c r="A284" s="19"/>
      <c r="B284" s="20"/>
      <c r="C284" s="21"/>
      <c r="D284" s="23"/>
      <c r="E284" s="38"/>
      <c r="F284" s="22"/>
      <c r="G284" s="22"/>
      <c r="H284" s="22"/>
      <c r="I284" s="22"/>
      <c r="J284" s="22"/>
      <c r="K284" s="22"/>
    </row>
    <row r="285" spans="1:11" s="4" customFormat="1" ht="12.75">
      <c r="A285" s="14" t="s">
        <v>489</v>
      </c>
      <c r="B285" s="34"/>
      <c r="C285" s="35" t="s">
        <v>490</v>
      </c>
      <c r="D285" s="41"/>
      <c r="E285" s="42"/>
      <c r="F285" s="36"/>
      <c r="G285" s="36"/>
      <c r="H285" s="36"/>
      <c r="I285" s="36"/>
      <c r="J285" s="36"/>
      <c r="K285" s="36"/>
    </row>
    <row r="286" spans="1:11" ht="12.75">
      <c r="A286" s="19"/>
      <c r="B286" s="20" t="s">
        <v>491</v>
      </c>
      <c r="C286" s="21" t="s">
        <v>492</v>
      </c>
      <c r="D286" s="22">
        <v>4116</v>
      </c>
      <c r="E286" s="38">
        <f>D286</f>
        <v>4116</v>
      </c>
      <c r="F286" s="22">
        <v>4322</v>
      </c>
      <c r="G286" s="22">
        <v>4538</v>
      </c>
      <c r="H286" s="22">
        <v>4538</v>
      </c>
      <c r="I286" s="22">
        <v>4538</v>
      </c>
      <c r="J286" s="22">
        <v>4538</v>
      </c>
      <c r="K286" s="22">
        <f>SUM(E286:J286)</f>
        <v>26590</v>
      </c>
    </row>
    <row r="287" spans="1:11" ht="12.75">
      <c r="A287" s="19"/>
      <c r="B287" s="20" t="s">
        <v>493</v>
      </c>
      <c r="C287" s="21" t="s">
        <v>494</v>
      </c>
      <c r="D287" s="22">
        <f>916329-416210</f>
        <v>500119</v>
      </c>
      <c r="E287" s="38">
        <f>D287</f>
        <v>500119</v>
      </c>
      <c r="F287" s="22">
        <v>1515198</v>
      </c>
      <c r="G287" s="22">
        <v>2043147</v>
      </c>
      <c r="H287" s="22">
        <v>2043147</v>
      </c>
      <c r="I287" s="22">
        <v>2043147</v>
      </c>
      <c r="J287" s="22">
        <v>2043147</v>
      </c>
      <c r="K287" s="22">
        <f>SUM(E287:J287)</f>
        <v>10187905</v>
      </c>
    </row>
    <row r="288" spans="1:11" ht="12.75">
      <c r="A288" s="19"/>
      <c r="B288" s="20" t="s">
        <v>495</v>
      </c>
      <c r="C288" s="21" t="s">
        <v>496</v>
      </c>
      <c r="D288" s="22">
        <v>-52743</v>
      </c>
      <c r="E288" s="38">
        <f>D288</f>
        <v>-52743</v>
      </c>
      <c r="F288" s="22">
        <v>449715</v>
      </c>
      <c r="G288" s="22">
        <v>606413</v>
      </c>
      <c r="H288" s="22">
        <v>606413</v>
      </c>
      <c r="I288" s="22">
        <v>606413</v>
      </c>
      <c r="J288" s="22">
        <v>606413</v>
      </c>
      <c r="K288" s="22">
        <f>SUM(E288:J288)</f>
        <v>2822624</v>
      </c>
    </row>
    <row r="289" spans="1:11" ht="12.75">
      <c r="A289" s="19"/>
      <c r="B289" s="20" t="s">
        <v>497</v>
      </c>
      <c r="C289" s="21" t="s">
        <v>498</v>
      </c>
      <c r="D289" s="22">
        <v>2544206</v>
      </c>
      <c r="E289" s="38">
        <f>D289</f>
        <v>2544206</v>
      </c>
      <c r="F289" s="22">
        <v>2544206</v>
      </c>
      <c r="G289" s="22">
        <v>2544206</v>
      </c>
      <c r="H289" s="22">
        <v>2248786</v>
      </c>
      <c r="I289" s="22">
        <v>2248786</v>
      </c>
      <c r="J289" s="22">
        <v>2248786</v>
      </c>
      <c r="K289" s="22">
        <f>SUM(E289:J289)</f>
        <v>14378976</v>
      </c>
    </row>
    <row r="290" spans="1:11" ht="12.75">
      <c r="A290" s="19"/>
      <c r="B290" s="40" t="s">
        <v>499</v>
      </c>
      <c r="C290" s="39" t="s">
        <v>500</v>
      </c>
      <c r="D290" s="22">
        <v>416210</v>
      </c>
      <c r="E290" s="38">
        <f>D290</f>
        <v>416210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f>SUM(E290:J290)</f>
        <v>416210</v>
      </c>
    </row>
    <row r="291" spans="1:11" s="4" customFormat="1" ht="12.75">
      <c r="A291" s="14"/>
      <c r="B291" s="27"/>
      <c r="C291" s="28" t="s">
        <v>501</v>
      </c>
      <c r="D291" s="30">
        <f aca="true" t="shared" si="33" ref="D291:J291">SUM(D286:D290)</f>
        <v>3411908</v>
      </c>
      <c r="E291" s="30">
        <f t="shared" si="33"/>
        <v>3411908</v>
      </c>
      <c r="F291" s="30">
        <f t="shared" si="33"/>
        <v>4513441</v>
      </c>
      <c r="G291" s="30">
        <f t="shared" si="33"/>
        <v>5198304</v>
      </c>
      <c r="H291" s="30">
        <f t="shared" si="33"/>
        <v>4902884</v>
      </c>
      <c r="I291" s="30">
        <f t="shared" si="33"/>
        <v>4902884</v>
      </c>
      <c r="J291" s="30">
        <f t="shared" si="33"/>
        <v>4902884</v>
      </c>
      <c r="K291" s="30">
        <f>SUM(K286:K290)</f>
        <v>27832305</v>
      </c>
    </row>
    <row r="292" spans="1:11" ht="12.75">
      <c r="A292" s="19"/>
      <c r="B292" s="20"/>
      <c r="C292" s="39"/>
      <c r="D292" s="23"/>
      <c r="E292" s="38"/>
      <c r="F292" s="31"/>
      <c r="G292" s="31"/>
      <c r="H292" s="31"/>
      <c r="I292" s="31"/>
      <c r="J292" s="31"/>
      <c r="K292" s="31"/>
    </row>
    <row r="293" spans="1:11" s="4" customFormat="1" ht="12.75">
      <c r="A293" s="14" t="s">
        <v>502</v>
      </c>
      <c r="B293" s="34"/>
      <c r="C293" s="35" t="s">
        <v>503</v>
      </c>
      <c r="D293" s="41"/>
      <c r="E293" s="42"/>
      <c r="F293" s="36"/>
      <c r="G293" s="36"/>
      <c r="H293" s="36"/>
      <c r="I293" s="36"/>
      <c r="J293" s="36"/>
      <c r="K293" s="36"/>
    </row>
    <row r="294" spans="1:11" ht="12.75">
      <c r="A294" s="19"/>
      <c r="B294" s="20" t="s">
        <v>504</v>
      </c>
      <c r="C294" s="21" t="s">
        <v>505</v>
      </c>
      <c r="D294" s="22">
        <v>1724</v>
      </c>
      <c r="E294" s="38">
        <f>D294</f>
        <v>1724</v>
      </c>
      <c r="F294" s="22">
        <v>1810</v>
      </c>
      <c r="G294" s="22">
        <v>1901</v>
      </c>
      <c r="H294" s="22">
        <v>1901</v>
      </c>
      <c r="I294" s="22">
        <v>1901</v>
      </c>
      <c r="J294" s="22">
        <v>1901</v>
      </c>
      <c r="K294" s="22">
        <f>SUM(E294:J294)</f>
        <v>11138</v>
      </c>
    </row>
    <row r="295" spans="1:11" ht="12.75">
      <c r="A295" s="19"/>
      <c r="B295" s="20" t="s">
        <v>506</v>
      </c>
      <c r="C295" s="21" t="s">
        <v>507</v>
      </c>
      <c r="D295" s="22">
        <f>3582546+233011</f>
        <v>3815557</v>
      </c>
      <c r="E295" s="38">
        <f>D295</f>
        <v>3815557</v>
      </c>
      <c r="F295" s="22">
        <v>2579767</v>
      </c>
      <c r="G295" s="22">
        <v>3029619</v>
      </c>
      <c r="H295" s="22">
        <v>3029619</v>
      </c>
      <c r="I295" s="22">
        <v>3029619</v>
      </c>
      <c r="J295" s="22">
        <v>3029619</v>
      </c>
      <c r="K295" s="22">
        <f>SUM(E295:J295)</f>
        <v>18513800</v>
      </c>
    </row>
    <row r="296" spans="1:11" ht="12.75">
      <c r="A296" s="19"/>
      <c r="B296" s="20" t="s">
        <v>508</v>
      </c>
      <c r="C296" s="21" t="s">
        <v>509</v>
      </c>
      <c r="D296" s="22">
        <f>5059513-233011</f>
        <v>4826502</v>
      </c>
      <c r="E296" s="38">
        <f>D296</f>
        <v>4826502</v>
      </c>
      <c r="F296" s="22">
        <v>1347056</v>
      </c>
      <c r="G296" s="22">
        <v>1581951</v>
      </c>
      <c r="H296" s="22">
        <v>1581951</v>
      </c>
      <c r="I296" s="22">
        <v>1581951</v>
      </c>
      <c r="J296" s="22">
        <v>1581951</v>
      </c>
      <c r="K296" s="22">
        <f>SUM(E296:J296)</f>
        <v>12501362</v>
      </c>
    </row>
    <row r="297" spans="1:11" ht="12.75">
      <c r="A297" s="19"/>
      <c r="B297" s="20" t="s">
        <v>510</v>
      </c>
      <c r="C297" s="21" t="s">
        <v>511</v>
      </c>
      <c r="D297" s="22">
        <v>584081</v>
      </c>
      <c r="E297" s="38">
        <f>D297</f>
        <v>584081</v>
      </c>
      <c r="F297" s="22">
        <v>584081</v>
      </c>
      <c r="G297" s="22">
        <v>584081</v>
      </c>
      <c r="H297" s="22">
        <v>584081</v>
      </c>
      <c r="I297" s="22">
        <v>584081</v>
      </c>
      <c r="J297" s="22">
        <v>584081</v>
      </c>
      <c r="K297" s="22">
        <f>SUM(E297:J297)</f>
        <v>3504486</v>
      </c>
    </row>
    <row r="298" spans="1:11" s="4" customFormat="1" ht="12.75">
      <c r="A298" s="14"/>
      <c r="B298" s="27"/>
      <c r="C298" s="28" t="s">
        <v>512</v>
      </c>
      <c r="D298" s="30">
        <f aca="true" t="shared" si="34" ref="D298:J298">SUM(D294:D297)</f>
        <v>9227864</v>
      </c>
      <c r="E298" s="30">
        <f t="shared" si="34"/>
        <v>9227864</v>
      </c>
      <c r="F298" s="30">
        <f t="shared" si="34"/>
        <v>4512714</v>
      </c>
      <c r="G298" s="30">
        <f t="shared" si="34"/>
        <v>5197552</v>
      </c>
      <c r="H298" s="30">
        <f t="shared" si="34"/>
        <v>5197552</v>
      </c>
      <c r="I298" s="30">
        <f t="shared" si="34"/>
        <v>5197552</v>
      </c>
      <c r="J298" s="30">
        <f t="shared" si="34"/>
        <v>5197552</v>
      </c>
      <c r="K298" s="30">
        <f>SUM(K294:K297)</f>
        <v>34530786</v>
      </c>
    </row>
    <row r="299" spans="1:11" ht="12.75">
      <c r="A299" s="19"/>
      <c r="B299" s="20"/>
      <c r="C299" s="39"/>
      <c r="D299" s="23"/>
      <c r="E299" s="38"/>
      <c r="F299" s="31"/>
      <c r="G299" s="31"/>
      <c r="H299" s="31"/>
      <c r="I299" s="31"/>
      <c r="J299" s="31"/>
      <c r="K299" s="31"/>
    </row>
    <row r="300" spans="1:11" s="4" customFormat="1" ht="12.75">
      <c r="A300" s="14" t="s">
        <v>513</v>
      </c>
      <c r="B300" s="34"/>
      <c r="C300" s="35" t="s">
        <v>514</v>
      </c>
      <c r="D300" s="41"/>
      <c r="E300" s="42"/>
      <c r="F300" s="36"/>
      <c r="G300" s="36"/>
      <c r="H300" s="36"/>
      <c r="I300" s="36"/>
      <c r="J300" s="36"/>
      <c r="K300" s="36"/>
    </row>
    <row r="301" spans="1:11" ht="12.75">
      <c r="A301" s="19"/>
      <c r="B301" s="20" t="s">
        <v>515</v>
      </c>
      <c r="C301" s="21" t="s">
        <v>516</v>
      </c>
      <c r="D301" s="22">
        <v>60615</v>
      </c>
      <c r="E301" s="38">
        <f>D301</f>
        <v>60615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f>SUM(E301:J301)</f>
        <v>60615</v>
      </c>
    </row>
    <row r="302" spans="1:11" ht="12.75">
      <c r="A302" s="19"/>
      <c r="B302" s="20" t="s">
        <v>517</v>
      </c>
      <c r="C302" s="21" t="s">
        <v>518</v>
      </c>
      <c r="D302" s="22">
        <f>3400000-1200000</f>
        <v>2200000</v>
      </c>
      <c r="E302" s="38">
        <f aca="true" t="shared" si="35" ref="E302:E326">D302</f>
        <v>2200000</v>
      </c>
      <c r="F302" s="22">
        <f>1100000+1200000</f>
        <v>2300000</v>
      </c>
      <c r="G302" s="22">
        <v>0</v>
      </c>
      <c r="H302" s="22">
        <v>0</v>
      </c>
      <c r="I302" s="22">
        <v>0</v>
      </c>
      <c r="J302" s="22">
        <v>0</v>
      </c>
      <c r="K302" s="22">
        <f aca="true" t="shared" si="36" ref="K302:K326">SUM(E302:J302)</f>
        <v>4500000</v>
      </c>
    </row>
    <row r="303" spans="1:11" ht="12.75">
      <c r="A303" s="19"/>
      <c r="B303" s="20" t="s">
        <v>519</v>
      </c>
      <c r="C303" s="21" t="s">
        <v>520</v>
      </c>
      <c r="D303" s="22">
        <v>150658</v>
      </c>
      <c r="E303" s="38">
        <f t="shared" si="35"/>
        <v>150658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f t="shared" si="36"/>
        <v>150658</v>
      </c>
    </row>
    <row r="304" spans="1:11" ht="12.75">
      <c r="A304" s="19"/>
      <c r="B304" s="20" t="s">
        <v>521</v>
      </c>
      <c r="C304" s="21" t="s">
        <v>522</v>
      </c>
      <c r="D304" s="22">
        <f>2342560+50000-1292000</f>
        <v>1100560</v>
      </c>
      <c r="E304" s="38">
        <f t="shared" si="35"/>
        <v>1100560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f t="shared" si="36"/>
        <v>1100560</v>
      </c>
    </row>
    <row r="305" spans="1:11" ht="12.75">
      <c r="A305" s="19"/>
      <c r="B305" s="20" t="s">
        <v>523</v>
      </c>
      <c r="C305" s="21" t="s">
        <v>524</v>
      </c>
      <c r="D305" s="22">
        <f>1435000-1085000</f>
        <v>350000</v>
      </c>
      <c r="E305" s="38">
        <f t="shared" si="35"/>
        <v>350000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f t="shared" si="36"/>
        <v>350000</v>
      </c>
    </row>
    <row r="306" spans="1:11" ht="12.75">
      <c r="A306" s="19"/>
      <c r="B306" s="20" t="s">
        <v>525</v>
      </c>
      <c r="C306" s="21" t="s">
        <v>526</v>
      </c>
      <c r="D306" s="22">
        <v>1420000</v>
      </c>
      <c r="E306" s="38">
        <f t="shared" si="35"/>
        <v>1420000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f t="shared" si="36"/>
        <v>1420000</v>
      </c>
    </row>
    <row r="307" spans="1:11" ht="12.75">
      <c r="A307" s="19"/>
      <c r="B307" s="20" t="s">
        <v>527</v>
      </c>
      <c r="C307" s="21" t="s">
        <v>528</v>
      </c>
      <c r="D307" s="22">
        <v>150000</v>
      </c>
      <c r="E307" s="38">
        <f t="shared" si="35"/>
        <v>150000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f t="shared" si="36"/>
        <v>150000</v>
      </c>
    </row>
    <row r="308" spans="1:11" ht="12.75">
      <c r="A308" s="19"/>
      <c r="B308" s="20" t="s">
        <v>529</v>
      </c>
      <c r="C308" s="21" t="s">
        <v>530</v>
      </c>
      <c r="D308" s="22">
        <v>75000</v>
      </c>
      <c r="E308" s="38">
        <f t="shared" si="35"/>
        <v>75000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f t="shared" si="36"/>
        <v>75000</v>
      </c>
    </row>
    <row r="309" spans="1:11" ht="12.75">
      <c r="A309" s="19"/>
      <c r="B309" s="20" t="s">
        <v>531</v>
      </c>
      <c r="C309" s="21" t="s">
        <v>532</v>
      </c>
      <c r="D309" s="22">
        <f>75000-75000</f>
        <v>0</v>
      </c>
      <c r="E309" s="38">
        <f t="shared" si="35"/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f t="shared" si="36"/>
        <v>0</v>
      </c>
    </row>
    <row r="310" spans="1:11" ht="12.75">
      <c r="A310" s="19"/>
      <c r="B310" s="20" t="s">
        <v>533</v>
      </c>
      <c r="C310" s="21" t="s">
        <v>534</v>
      </c>
      <c r="D310" s="22">
        <v>210000</v>
      </c>
      <c r="E310" s="38">
        <f t="shared" si="35"/>
        <v>210000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f t="shared" si="36"/>
        <v>210000</v>
      </c>
    </row>
    <row r="311" spans="1:11" ht="12.75">
      <c r="A311" s="19"/>
      <c r="B311" s="20" t="s">
        <v>535</v>
      </c>
      <c r="C311" s="21" t="s">
        <v>536</v>
      </c>
      <c r="D311" s="22">
        <v>124300</v>
      </c>
      <c r="E311" s="38">
        <f t="shared" si="35"/>
        <v>124300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f t="shared" si="36"/>
        <v>124300</v>
      </c>
    </row>
    <row r="312" spans="1:11" ht="12.75">
      <c r="A312" s="19"/>
      <c r="B312" s="20" t="s">
        <v>537</v>
      </c>
      <c r="C312" s="21" t="s">
        <v>538</v>
      </c>
      <c r="D312" s="22">
        <f>627804-162804</f>
        <v>465000</v>
      </c>
      <c r="E312" s="38">
        <f t="shared" si="35"/>
        <v>465000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f t="shared" si="36"/>
        <v>465000</v>
      </c>
    </row>
    <row r="313" spans="1:11" ht="12.75">
      <c r="A313" s="19"/>
      <c r="B313" s="20" t="s">
        <v>539</v>
      </c>
      <c r="C313" s="21" t="s">
        <v>540</v>
      </c>
      <c r="D313" s="22">
        <f>148770-148770</f>
        <v>0</v>
      </c>
      <c r="E313" s="38">
        <f t="shared" si="35"/>
        <v>0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f t="shared" si="36"/>
        <v>0</v>
      </c>
    </row>
    <row r="314" spans="1:11" ht="12.75">
      <c r="A314" s="19"/>
      <c r="B314" s="20" t="s">
        <v>541</v>
      </c>
      <c r="C314" s="21" t="s">
        <v>542</v>
      </c>
      <c r="D314" s="22">
        <f>155000-155000</f>
        <v>0</v>
      </c>
      <c r="E314" s="38">
        <f t="shared" si="35"/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f t="shared" si="36"/>
        <v>0</v>
      </c>
    </row>
    <row r="315" spans="1:11" ht="12.75">
      <c r="A315" s="19"/>
      <c r="B315" s="20" t="s">
        <v>543</v>
      </c>
      <c r="C315" s="21" t="s">
        <v>544</v>
      </c>
      <c r="D315" s="22">
        <f>191735-191735</f>
        <v>0</v>
      </c>
      <c r="E315" s="38">
        <f t="shared" si="35"/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f t="shared" si="36"/>
        <v>0</v>
      </c>
    </row>
    <row r="316" spans="1:11" ht="12.75">
      <c r="A316" s="19"/>
      <c r="B316" s="20" t="s">
        <v>545</v>
      </c>
      <c r="C316" s="21" t="s">
        <v>546</v>
      </c>
      <c r="D316" s="22">
        <f>48000-48000+48000</f>
        <v>48000</v>
      </c>
      <c r="E316" s="38">
        <f t="shared" si="35"/>
        <v>48000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f t="shared" si="36"/>
        <v>48000</v>
      </c>
    </row>
    <row r="317" spans="1:11" ht="12.75">
      <c r="A317" s="19"/>
      <c r="B317" s="20" t="s">
        <v>547</v>
      </c>
      <c r="C317" s="21" t="s">
        <v>548</v>
      </c>
      <c r="D317" s="22">
        <v>242090</v>
      </c>
      <c r="E317" s="38">
        <f t="shared" si="35"/>
        <v>242090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f t="shared" si="36"/>
        <v>242090</v>
      </c>
    </row>
    <row r="318" spans="1:11" ht="12.75">
      <c r="A318" s="19"/>
      <c r="B318" s="20" t="s">
        <v>549</v>
      </c>
      <c r="C318" s="21" t="s">
        <v>550</v>
      </c>
      <c r="D318" s="22">
        <v>175000</v>
      </c>
      <c r="E318" s="38">
        <f t="shared" si="35"/>
        <v>175000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f t="shared" si="36"/>
        <v>175000</v>
      </c>
    </row>
    <row r="319" spans="1:11" ht="12.75">
      <c r="A319" s="19"/>
      <c r="B319" s="20" t="s">
        <v>551</v>
      </c>
      <c r="C319" s="21" t="s">
        <v>552</v>
      </c>
      <c r="D319" s="22">
        <v>1263914</v>
      </c>
      <c r="E319" s="38">
        <f t="shared" si="35"/>
        <v>1263914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f t="shared" si="36"/>
        <v>1263914</v>
      </c>
    </row>
    <row r="320" spans="1:11" ht="12.75">
      <c r="A320" s="19"/>
      <c r="B320" s="20" t="s">
        <v>553</v>
      </c>
      <c r="C320" s="21" t="s">
        <v>554</v>
      </c>
      <c r="D320" s="22">
        <v>50000</v>
      </c>
      <c r="E320" s="38">
        <f t="shared" si="35"/>
        <v>50000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f t="shared" si="36"/>
        <v>50000</v>
      </c>
    </row>
    <row r="321" spans="1:11" ht="12.75">
      <c r="A321" s="19"/>
      <c r="B321" s="20" t="s">
        <v>555</v>
      </c>
      <c r="C321" s="21" t="s">
        <v>556</v>
      </c>
      <c r="D321" s="22">
        <f>2000000-1750000</f>
        <v>250000</v>
      </c>
      <c r="E321" s="38">
        <f t="shared" si="35"/>
        <v>250000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f t="shared" si="36"/>
        <v>250000</v>
      </c>
    </row>
    <row r="322" spans="1:11" ht="12.75">
      <c r="A322" s="19"/>
      <c r="B322" s="20" t="s">
        <v>557</v>
      </c>
      <c r="C322" s="21" t="s">
        <v>558</v>
      </c>
      <c r="D322" s="22">
        <f>140000-140000+140000</f>
        <v>140000</v>
      </c>
      <c r="E322" s="38">
        <f t="shared" si="35"/>
        <v>140000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f t="shared" si="36"/>
        <v>140000</v>
      </c>
    </row>
    <row r="323" spans="1:11" ht="12.75">
      <c r="A323" s="19"/>
      <c r="B323" s="20" t="s">
        <v>559</v>
      </c>
      <c r="C323" s="21" t="s">
        <v>560</v>
      </c>
      <c r="D323" s="22">
        <v>242000</v>
      </c>
      <c r="E323" s="38">
        <f t="shared" si="35"/>
        <v>242000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f t="shared" si="36"/>
        <v>242000</v>
      </c>
    </row>
    <row r="324" spans="1:11" ht="12.75">
      <c r="A324" s="19"/>
      <c r="B324" s="20" t="s">
        <v>561</v>
      </c>
      <c r="C324" s="21" t="s">
        <v>562</v>
      </c>
      <c r="D324" s="22">
        <v>130000</v>
      </c>
      <c r="E324" s="38">
        <f t="shared" si="35"/>
        <v>130000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f t="shared" si="36"/>
        <v>130000</v>
      </c>
    </row>
    <row r="325" spans="1:11" ht="12.75">
      <c r="A325" s="19"/>
      <c r="B325" s="20" t="s">
        <v>563</v>
      </c>
      <c r="C325" s="21" t="s">
        <v>564</v>
      </c>
      <c r="D325" s="22">
        <v>2785457</v>
      </c>
      <c r="E325" s="38">
        <f t="shared" si="35"/>
        <v>2785457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f t="shared" si="36"/>
        <v>2785457</v>
      </c>
    </row>
    <row r="326" spans="1:11" ht="12.75">
      <c r="A326" s="19"/>
      <c r="B326" s="20" t="s">
        <v>565</v>
      </c>
      <c r="C326" s="21" t="s">
        <v>566</v>
      </c>
      <c r="D326" s="22">
        <v>65000</v>
      </c>
      <c r="E326" s="38">
        <f t="shared" si="35"/>
        <v>65000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f t="shared" si="36"/>
        <v>65000</v>
      </c>
    </row>
    <row r="327" spans="1:11" s="4" customFormat="1" ht="12.75">
      <c r="A327" s="14"/>
      <c r="B327" s="27"/>
      <c r="C327" s="28" t="s">
        <v>567</v>
      </c>
      <c r="D327" s="30">
        <f aca="true" t="shared" si="37" ref="D327:J327">SUM(D301:D326)</f>
        <v>11697594</v>
      </c>
      <c r="E327" s="30">
        <f t="shared" si="37"/>
        <v>11697594</v>
      </c>
      <c r="F327" s="30">
        <f t="shared" si="37"/>
        <v>2300000</v>
      </c>
      <c r="G327" s="30">
        <f t="shared" si="37"/>
        <v>0</v>
      </c>
      <c r="H327" s="30">
        <f t="shared" si="37"/>
        <v>0</v>
      </c>
      <c r="I327" s="30">
        <f t="shared" si="37"/>
        <v>0</v>
      </c>
      <c r="J327" s="30">
        <f t="shared" si="37"/>
        <v>0</v>
      </c>
      <c r="K327" s="30">
        <f>SUM(K301:K326)</f>
        <v>13997594</v>
      </c>
    </row>
    <row r="328" spans="1:11" ht="12.75">
      <c r="A328" s="19"/>
      <c r="B328" s="20"/>
      <c r="C328" s="21"/>
      <c r="D328" s="23"/>
      <c r="E328" s="38"/>
      <c r="F328" s="22"/>
      <c r="G328" s="22"/>
      <c r="H328" s="22"/>
      <c r="I328" s="22"/>
      <c r="J328" s="22"/>
      <c r="K328" s="22"/>
    </row>
    <row r="329" spans="1:11" s="4" customFormat="1" ht="12.75">
      <c r="A329" s="14" t="s">
        <v>568</v>
      </c>
      <c r="B329" s="34"/>
      <c r="C329" s="35" t="s">
        <v>569</v>
      </c>
      <c r="D329" s="41"/>
      <c r="E329" s="42"/>
      <c r="F329" s="36"/>
      <c r="G329" s="36"/>
      <c r="H329" s="36"/>
      <c r="I329" s="36"/>
      <c r="J329" s="36"/>
      <c r="K329" s="36"/>
    </row>
    <row r="330" spans="1:11" ht="12.75">
      <c r="A330" s="19"/>
      <c r="B330" s="20" t="s">
        <v>570</v>
      </c>
      <c r="C330" s="21" t="s">
        <v>571</v>
      </c>
      <c r="D330" s="22">
        <v>804996</v>
      </c>
      <c r="E330" s="38">
        <f>D330</f>
        <v>804996</v>
      </c>
      <c r="F330" s="22">
        <v>636198</v>
      </c>
      <c r="G330" s="22">
        <v>605719</v>
      </c>
      <c r="H330" s="22">
        <v>1522719</v>
      </c>
      <c r="I330" s="22">
        <v>1522719</v>
      </c>
      <c r="J330" s="22">
        <v>1522719</v>
      </c>
      <c r="K330" s="22">
        <f>SUM(E330:J330)</f>
        <v>6615070</v>
      </c>
    </row>
    <row r="331" spans="1:11" ht="12.75">
      <c r="A331" s="19"/>
      <c r="B331" s="20" t="s">
        <v>572</v>
      </c>
      <c r="C331" s="21" t="s">
        <v>573</v>
      </c>
      <c r="D331" s="22">
        <v>272000</v>
      </c>
      <c r="E331" s="38">
        <f>D331</f>
        <v>272000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f>SUM(E331:J331)</f>
        <v>272000</v>
      </c>
    </row>
    <row r="332" spans="1:11" ht="12.75">
      <c r="A332" s="19"/>
      <c r="B332" s="20" t="s">
        <v>574</v>
      </c>
      <c r="C332" s="21" t="s">
        <v>575</v>
      </c>
      <c r="D332" s="22">
        <v>147000</v>
      </c>
      <c r="E332" s="38">
        <f>D332</f>
        <v>147000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f>SUM(E332:J332)</f>
        <v>147000</v>
      </c>
    </row>
    <row r="333" spans="1:11" ht="12.75">
      <c r="A333" s="19"/>
      <c r="B333" s="20" t="s">
        <v>576</v>
      </c>
      <c r="C333" s="21" t="s">
        <v>577</v>
      </c>
      <c r="D333" s="22">
        <f>344000-319000</f>
        <v>25000</v>
      </c>
      <c r="E333" s="38">
        <f>D333</f>
        <v>25000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2">
        <f>SUM(E333:J333)</f>
        <v>25000</v>
      </c>
    </row>
    <row r="334" spans="1:11" s="4" customFormat="1" ht="12.75">
      <c r="A334" s="14"/>
      <c r="B334" s="27"/>
      <c r="C334" s="28" t="s">
        <v>578</v>
      </c>
      <c r="D334" s="30">
        <f aca="true" t="shared" si="38" ref="D334:J334">SUM(D330:D333)</f>
        <v>1248996</v>
      </c>
      <c r="E334" s="30">
        <f t="shared" si="38"/>
        <v>1248996</v>
      </c>
      <c r="F334" s="30">
        <f t="shared" si="38"/>
        <v>636198</v>
      </c>
      <c r="G334" s="30">
        <f t="shared" si="38"/>
        <v>605719</v>
      </c>
      <c r="H334" s="30">
        <f t="shared" si="38"/>
        <v>1522719</v>
      </c>
      <c r="I334" s="30">
        <f t="shared" si="38"/>
        <v>1522719</v>
      </c>
      <c r="J334" s="30">
        <f t="shared" si="38"/>
        <v>1522719</v>
      </c>
      <c r="K334" s="30">
        <f>SUM(K330:K333)</f>
        <v>7059070</v>
      </c>
    </row>
    <row r="335" spans="1:11" ht="12.75">
      <c r="A335" s="19"/>
      <c r="B335" s="20"/>
      <c r="C335" s="21"/>
      <c r="D335" s="23"/>
      <c r="E335" s="38"/>
      <c r="F335" s="22"/>
      <c r="G335" s="22"/>
      <c r="H335" s="22"/>
      <c r="I335" s="22"/>
      <c r="J335" s="22"/>
      <c r="K335" s="22"/>
    </row>
    <row r="336" spans="1:11" s="4" customFormat="1" ht="12.75">
      <c r="A336" s="14" t="s">
        <v>579</v>
      </c>
      <c r="B336" s="34"/>
      <c r="C336" s="35" t="s">
        <v>580</v>
      </c>
      <c r="D336" s="41"/>
      <c r="E336" s="42"/>
      <c r="F336" s="36"/>
      <c r="G336" s="36"/>
      <c r="H336" s="36"/>
      <c r="I336" s="36"/>
      <c r="J336" s="36"/>
      <c r="K336" s="36"/>
    </row>
    <row r="337" spans="1:11" ht="12.75">
      <c r="A337" s="19"/>
      <c r="B337" s="20" t="s">
        <v>581</v>
      </c>
      <c r="C337" s="21" t="s">
        <v>582</v>
      </c>
      <c r="D337" s="22">
        <v>2877</v>
      </c>
      <c r="E337" s="38">
        <f>D337</f>
        <v>2877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f>SUM(E337:J337)</f>
        <v>2877</v>
      </c>
    </row>
    <row r="338" spans="1:11" ht="12.75">
      <c r="A338" s="19"/>
      <c r="B338" s="20" t="s">
        <v>583</v>
      </c>
      <c r="C338" s="21" t="s">
        <v>584</v>
      </c>
      <c r="D338" s="22">
        <v>160753</v>
      </c>
      <c r="E338" s="38">
        <f>D338</f>
        <v>160753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f>SUM(E338:J338)</f>
        <v>160753</v>
      </c>
    </row>
    <row r="339" spans="1:11" ht="12.75">
      <c r="A339" s="19"/>
      <c r="B339" s="20" t="s">
        <v>585</v>
      </c>
      <c r="C339" s="21" t="s">
        <v>586</v>
      </c>
      <c r="D339" s="22">
        <v>500000</v>
      </c>
      <c r="E339" s="38">
        <f>D339</f>
        <v>500000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f>SUM(E339:J339)</f>
        <v>500000</v>
      </c>
    </row>
    <row r="340" spans="1:11" ht="12.75">
      <c r="A340" s="19"/>
      <c r="B340" s="20" t="s">
        <v>587</v>
      </c>
      <c r="C340" s="21" t="s">
        <v>588</v>
      </c>
      <c r="D340" s="22">
        <v>250564</v>
      </c>
      <c r="E340" s="38">
        <f>D340</f>
        <v>250564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f>SUM(E340:J340)</f>
        <v>250564</v>
      </c>
    </row>
    <row r="341" spans="1:11" s="4" customFormat="1" ht="12.75">
      <c r="A341" s="14"/>
      <c r="B341" s="27"/>
      <c r="C341" s="28" t="s">
        <v>589</v>
      </c>
      <c r="D341" s="30">
        <f aca="true" t="shared" si="39" ref="D341:J341">SUM(D337:D340)</f>
        <v>914194</v>
      </c>
      <c r="E341" s="30">
        <f t="shared" si="39"/>
        <v>914194</v>
      </c>
      <c r="F341" s="30">
        <f t="shared" si="39"/>
        <v>0</v>
      </c>
      <c r="G341" s="30">
        <f t="shared" si="39"/>
        <v>0</v>
      </c>
      <c r="H341" s="30">
        <f t="shared" si="39"/>
        <v>0</v>
      </c>
      <c r="I341" s="30">
        <f t="shared" si="39"/>
        <v>0</v>
      </c>
      <c r="J341" s="30">
        <f t="shared" si="39"/>
        <v>0</v>
      </c>
      <c r="K341" s="30">
        <f>SUM(K337:K340)</f>
        <v>914194</v>
      </c>
    </row>
    <row r="342" spans="1:11" ht="12.75">
      <c r="A342" s="19"/>
      <c r="B342" s="20"/>
      <c r="C342" s="21"/>
      <c r="D342" s="23"/>
      <c r="E342" s="38"/>
      <c r="F342" s="22"/>
      <c r="G342" s="22"/>
      <c r="H342" s="22"/>
      <c r="I342" s="22"/>
      <c r="J342" s="22"/>
      <c r="K342" s="22"/>
    </row>
    <row r="343" spans="1:11" s="4" customFormat="1" ht="12.75">
      <c r="A343" s="14" t="s">
        <v>590</v>
      </c>
      <c r="B343" s="34"/>
      <c r="C343" s="35" t="s">
        <v>591</v>
      </c>
      <c r="D343" s="41"/>
      <c r="E343" s="42"/>
      <c r="F343" s="36"/>
      <c r="G343" s="36"/>
      <c r="H343" s="36"/>
      <c r="I343" s="36"/>
      <c r="J343" s="36"/>
      <c r="K343" s="36"/>
    </row>
    <row r="344" spans="1:11" ht="12.75">
      <c r="A344" s="19"/>
      <c r="B344" s="20" t="s">
        <v>592</v>
      </c>
      <c r="C344" s="21" t="s">
        <v>593</v>
      </c>
      <c r="D344" s="22">
        <v>81000000</v>
      </c>
      <c r="E344" s="38">
        <f>D344</f>
        <v>81000000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2">
        <f>SUM(E344:J344)</f>
        <v>81000000</v>
      </c>
    </row>
    <row r="345" spans="1:11" s="4" customFormat="1" ht="12.75">
      <c r="A345" s="14"/>
      <c r="B345" s="27"/>
      <c r="C345" s="28" t="s">
        <v>594</v>
      </c>
      <c r="D345" s="30">
        <f aca="true" t="shared" si="40" ref="D345:K345">SUM(D344)</f>
        <v>81000000</v>
      </c>
      <c r="E345" s="30">
        <f t="shared" si="40"/>
        <v>81000000</v>
      </c>
      <c r="F345" s="30">
        <f t="shared" si="40"/>
        <v>0</v>
      </c>
      <c r="G345" s="30">
        <f t="shared" si="40"/>
        <v>0</v>
      </c>
      <c r="H345" s="30">
        <f t="shared" si="40"/>
        <v>0</v>
      </c>
      <c r="I345" s="30">
        <f t="shared" si="40"/>
        <v>0</v>
      </c>
      <c r="J345" s="30">
        <f t="shared" si="40"/>
        <v>0</v>
      </c>
      <c r="K345" s="30">
        <f t="shared" si="40"/>
        <v>81000000</v>
      </c>
    </row>
    <row r="346" spans="1:11" ht="12.75">
      <c r="A346" s="19"/>
      <c r="B346" s="20"/>
      <c r="C346" s="21"/>
      <c r="D346" s="23"/>
      <c r="E346" s="38"/>
      <c r="F346" s="22"/>
      <c r="G346" s="22"/>
      <c r="H346" s="22"/>
      <c r="I346" s="22"/>
      <c r="J346" s="22"/>
      <c r="K346" s="22"/>
    </row>
    <row r="347" spans="1:11" s="4" customFormat="1" ht="12.75">
      <c r="A347" s="14" t="s">
        <v>595</v>
      </c>
      <c r="B347" s="34"/>
      <c r="C347" s="35" t="s">
        <v>596</v>
      </c>
      <c r="D347" s="41"/>
      <c r="E347" s="42"/>
      <c r="F347" s="36"/>
      <c r="G347" s="36"/>
      <c r="H347" s="36"/>
      <c r="I347" s="36"/>
      <c r="J347" s="36"/>
      <c r="K347" s="36"/>
    </row>
    <row r="348" spans="1:11" ht="12.75">
      <c r="A348" s="19"/>
      <c r="B348" s="20" t="s">
        <v>597</v>
      </c>
      <c r="C348" s="21" t="s">
        <v>598</v>
      </c>
      <c r="D348" s="22">
        <v>2493000</v>
      </c>
      <c r="E348" s="38">
        <f>D348</f>
        <v>2493000</v>
      </c>
      <c r="F348" s="22">
        <v>2421000</v>
      </c>
      <c r="G348" s="22">
        <v>448000</v>
      </c>
      <c r="H348" s="22">
        <v>5937000</v>
      </c>
      <c r="I348" s="22">
        <v>5721000</v>
      </c>
      <c r="J348" s="22">
        <v>5848000</v>
      </c>
      <c r="K348" s="22">
        <f>SUM(E348:J348)</f>
        <v>22868000</v>
      </c>
    </row>
    <row r="349" spans="1:11" ht="12.75">
      <c r="A349" s="19"/>
      <c r="B349" s="20" t="s">
        <v>599</v>
      </c>
      <c r="C349" s="21" t="s">
        <v>600</v>
      </c>
      <c r="D349" s="22">
        <v>1505000</v>
      </c>
      <c r="E349" s="38">
        <f>D349</f>
        <v>1505000</v>
      </c>
      <c r="F349" s="22">
        <v>1000000</v>
      </c>
      <c r="G349" s="22">
        <v>100000</v>
      </c>
      <c r="H349" s="22">
        <v>1000000</v>
      </c>
      <c r="I349" s="22">
        <v>1000000</v>
      </c>
      <c r="J349" s="22">
        <v>1000000</v>
      </c>
      <c r="K349" s="22">
        <f>SUM(E349:J349)</f>
        <v>5605000</v>
      </c>
    </row>
    <row r="350" spans="1:11" ht="12.75">
      <c r="A350" s="19"/>
      <c r="B350" s="20" t="s">
        <v>601</v>
      </c>
      <c r="C350" s="21" t="s">
        <v>602</v>
      </c>
      <c r="D350" s="22">
        <v>2235</v>
      </c>
      <c r="E350" s="38">
        <f>D350</f>
        <v>2235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f>SUM(E350:J350)</f>
        <v>2235</v>
      </c>
    </row>
    <row r="351" spans="1:11" s="4" customFormat="1" ht="12.75">
      <c r="A351" s="14"/>
      <c r="B351" s="27"/>
      <c r="C351" s="28" t="s">
        <v>603</v>
      </c>
      <c r="D351" s="30">
        <f aca="true" t="shared" si="41" ref="D351:J351">SUM(D348:D350)</f>
        <v>4000235</v>
      </c>
      <c r="E351" s="30">
        <f t="shared" si="41"/>
        <v>4000235</v>
      </c>
      <c r="F351" s="30">
        <f t="shared" si="41"/>
        <v>3421000</v>
      </c>
      <c r="G351" s="30">
        <f t="shared" si="41"/>
        <v>548000</v>
      </c>
      <c r="H351" s="30">
        <f t="shared" si="41"/>
        <v>6937000</v>
      </c>
      <c r="I351" s="30">
        <f t="shared" si="41"/>
        <v>6721000</v>
      </c>
      <c r="J351" s="30">
        <f t="shared" si="41"/>
        <v>6848000</v>
      </c>
      <c r="K351" s="30">
        <f>SUM(K348:K350)</f>
        <v>28475235</v>
      </c>
    </row>
    <row r="352" spans="1:11" ht="12.75">
      <c r="A352" s="19"/>
      <c r="B352" s="20"/>
      <c r="C352" s="39"/>
      <c r="D352" s="23"/>
      <c r="E352" s="38"/>
      <c r="F352" s="31"/>
      <c r="G352" s="31"/>
      <c r="H352" s="31"/>
      <c r="I352" s="31"/>
      <c r="J352" s="31"/>
      <c r="K352" s="31"/>
    </row>
    <row r="353" spans="1:11" s="4" customFormat="1" ht="12.75">
      <c r="A353" s="14" t="s">
        <v>604</v>
      </c>
      <c r="B353" s="34"/>
      <c r="C353" s="35" t="s">
        <v>605</v>
      </c>
      <c r="D353" s="41"/>
      <c r="E353" s="42"/>
      <c r="F353" s="36"/>
      <c r="G353" s="36"/>
      <c r="H353" s="36"/>
      <c r="I353" s="36"/>
      <c r="J353" s="36"/>
      <c r="K353" s="36"/>
    </row>
    <row r="354" spans="1:11" ht="12.75">
      <c r="A354" s="19"/>
      <c r="B354" s="20" t="s">
        <v>606</v>
      </c>
      <c r="C354" s="21" t="s">
        <v>607</v>
      </c>
      <c r="D354" s="22">
        <v>1117</v>
      </c>
      <c r="E354" s="38">
        <f>D354</f>
        <v>1117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f>SUM(E354:J354)</f>
        <v>1117</v>
      </c>
    </row>
    <row r="355" spans="1:11" s="4" customFormat="1" ht="12.75">
      <c r="A355" s="14"/>
      <c r="B355" s="27"/>
      <c r="C355" s="28" t="s">
        <v>608</v>
      </c>
      <c r="D355" s="30">
        <f aca="true" t="shared" si="42" ref="D355:J355">SUM(D354)</f>
        <v>1117</v>
      </c>
      <c r="E355" s="30">
        <f t="shared" si="42"/>
        <v>1117</v>
      </c>
      <c r="F355" s="30">
        <f t="shared" si="42"/>
        <v>0</v>
      </c>
      <c r="G355" s="30">
        <f t="shared" si="42"/>
        <v>0</v>
      </c>
      <c r="H355" s="30">
        <f t="shared" si="42"/>
        <v>0</v>
      </c>
      <c r="I355" s="30">
        <f t="shared" si="42"/>
        <v>0</v>
      </c>
      <c r="J355" s="30">
        <f t="shared" si="42"/>
        <v>0</v>
      </c>
      <c r="K355" s="30">
        <f>SUM(K354)</f>
        <v>1117</v>
      </c>
    </row>
    <row r="356" spans="1:11" ht="12.75">
      <c r="A356" s="19"/>
      <c r="B356" s="20"/>
      <c r="C356" s="21"/>
      <c r="D356" s="23"/>
      <c r="E356" s="38"/>
      <c r="F356" s="22"/>
      <c r="G356" s="22"/>
      <c r="H356" s="22"/>
      <c r="I356" s="22"/>
      <c r="J356" s="22"/>
      <c r="K356" s="22"/>
    </row>
    <row r="357" spans="1:11" s="4" customFormat="1" ht="12.75">
      <c r="A357" s="14" t="s">
        <v>609</v>
      </c>
      <c r="B357" s="34"/>
      <c r="C357" s="35" t="s">
        <v>610</v>
      </c>
      <c r="D357" s="41"/>
      <c r="E357" s="42"/>
      <c r="F357" s="36"/>
      <c r="G357" s="36"/>
      <c r="H357" s="36"/>
      <c r="I357" s="36"/>
      <c r="J357" s="36"/>
      <c r="K357" s="36"/>
    </row>
    <row r="358" spans="1:11" ht="12.75">
      <c r="A358" s="19"/>
      <c r="B358" s="20" t="s">
        <v>611</v>
      </c>
      <c r="C358" s="21" t="s">
        <v>28</v>
      </c>
      <c r="D358" s="22">
        <v>1166</v>
      </c>
      <c r="E358" s="38">
        <f>D358</f>
        <v>1166</v>
      </c>
      <c r="F358" s="22">
        <v>1200</v>
      </c>
      <c r="G358" s="22">
        <v>1235</v>
      </c>
      <c r="H358" s="22">
        <v>1275</v>
      </c>
      <c r="I358" s="22">
        <v>1310</v>
      </c>
      <c r="J358" s="22">
        <v>1350</v>
      </c>
      <c r="K358" s="22">
        <f>SUM(E358:J358)</f>
        <v>7536</v>
      </c>
    </row>
    <row r="359" spans="1:11" s="4" customFormat="1" ht="12.75">
      <c r="A359" s="14"/>
      <c r="B359" s="27"/>
      <c r="C359" s="28" t="s">
        <v>612</v>
      </c>
      <c r="D359" s="30">
        <f aca="true" t="shared" si="43" ref="D359:J359">SUM(D358)</f>
        <v>1166</v>
      </c>
      <c r="E359" s="30">
        <f t="shared" si="43"/>
        <v>1166</v>
      </c>
      <c r="F359" s="30">
        <f t="shared" si="43"/>
        <v>1200</v>
      </c>
      <c r="G359" s="30">
        <f t="shared" si="43"/>
        <v>1235</v>
      </c>
      <c r="H359" s="30">
        <f t="shared" si="43"/>
        <v>1275</v>
      </c>
      <c r="I359" s="30">
        <f t="shared" si="43"/>
        <v>1310</v>
      </c>
      <c r="J359" s="30">
        <f t="shared" si="43"/>
        <v>1350</v>
      </c>
      <c r="K359" s="30">
        <f>SUM(K358)</f>
        <v>7536</v>
      </c>
    </row>
    <row r="360" spans="1:11" ht="12.75">
      <c r="A360" s="19"/>
      <c r="B360" s="20"/>
      <c r="C360" s="21"/>
      <c r="D360" s="23"/>
      <c r="E360" s="38"/>
      <c r="F360" s="22"/>
      <c r="G360" s="22"/>
      <c r="H360" s="22"/>
      <c r="I360" s="22"/>
      <c r="J360" s="22"/>
      <c r="K360" s="22"/>
    </row>
    <row r="361" spans="1:11" s="4" customFormat="1" ht="12.75">
      <c r="A361" s="14" t="s">
        <v>613</v>
      </c>
      <c r="B361" s="34"/>
      <c r="C361" s="35" t="s">
        <v>614</v>
      </c>
      <c r="D361" s="41"/>
      <c r="E361" s="42"/>
      <c r="F361" s="36"/>
      <c r="G361" s="36"/>
      <c r="H361" s="36"/>
      <c r="I361" s="36"/>
      <c r="J361" s="36"/>
      <c r="K361" s="36"/>
    </row>
    <row r="362" spans="1:11" ht="12.75">
      <c r="A362" s="19"/>
      <c r="B362" s="20" t="s">
        <v>615</v>
      </c>
      <c r="C362" s="21" t="s">
        <v>28</v>
      </c>
      <c r="D362" s="22">
        <v>3303</v>
      </c>
      <c r="E362" s="38">
        <f>D362</f>
        <v>3303</v>
      </c>
      <c r="F362" s="22">
        <v>3400</v>
      </c>
      <c r="G362" s="22">
        <v>3505</v>
      </c>
      <c r="H362" s="22">
        <v>3610</v>
      </c>
      <c r="I362" s="22">
        <v>3715</v>
      </c>
      <c r="J362" s="22">
        <v>3825</v>
      </c>
      <c r="K362" s="22">
        <f>SUM(E362:J362)</f>
        <v>21358</v>
      </c>
    </row>
    <row r="363" spans="1:11" s="4" customFormat="1" ht="12.75">
      <c r="A363" s="14"/>
      <c r="B363" s="27"/>
      <c r="C363" s="28" t="s">
        <v>616</v>
      </c>
      <c r="D363" s="30">
        <f aca="true" t="shared" si="44" ref="D363:K363">SUM(D362)</f>
        <v>3303</v>
      </c>
      <c r="E363" s="30">
        <f t="shared" si="44"/>
        <v>3303</v>
      </c>
      <c r="F363" s="30">
        <f t="shared" si="44"/>
        <v>3400</v>
      </c>
      <c r="G363" s="30">
        <f t="shared" si="44"/>
        <v>3505</v>
      </c>
      <c r="H363" s="30">
        <f t="shared" si="44"/>
        <v>3610</v>
      </c>
      <c r="I363" s="30">
        <f t="shared" si="44"/>
        <v>3715</v>
      </c>
      <c r="J363" s="30">
        <f t="shared" si="44"/>
        <v>3825</v>
      </c>
      <c r="K363" s="30">
        <f t="shared" si="44"/>
        <v>21358</v>
      </c>
    </row>
    <row r="364" spans="1:11" ht="12.75">
      <c r="A364" s="19"/>
      <c r="B364" s="20"/>
      <c r="C364" s="21"/>
      <c r="D364" s="23"/>
      <c r="E364" s="38"/>
      <c r="F364" s="22"/>
      <c r="G364" s="22"/>
      <c r="H364" s="22"/>
      <c r="I364" s="22"/>
      <c r="J364" s="22"/>
      <c r="K364" s="22"/>
    </row>
    <row r="365" spans="1:11" ht="12.75">
      <c r="A365" s="33"/>
      <c r="B365" s="45"/>
      <c r="C365" s="33"/>
      <c r="D365" s="23"/>
      <c r="E365" s="38"/>
      <c r="F365" s="51"/>
      <c r="G365" s="51"/>
      <c r="H365" s="51"/>
      <c r="I365" s="51"/>
      <c r="J365" s="51"/>
      <c r="K365" s="51"/>
    </row>
    <row r="366" spans="1:11" s="4" customFormat="1" ht="12.75">
      <c r="A366" s="14" t="s">
        <v>617</v>
      </c>
      <c r="B366" s="52"/>
      <c r="C366" s="53" t="s">
        <v>618</v>
      </c>
      <c r="D366" s="41"/>
      <c r="E366" s="42"/>
      <c r="F366" s="54"/>
      <c r="G366" s="54"/>
      <c r="H366" s="54"/>
      <c r="I366" s="54"/>
      <c r="J366" s="54"/>
      <c r="K366" s="54"/>
    </row>
    <row r="367" spans="1:11" ht="12.75">
      <c r="A367" s="55"/>
      <c r="B367" s="19" t="s">
        <v>619</v>
      </c>
      <c r="C367" s="55" t="s">
        <v>620</v>
      </c>
      <c r="D367" s="22">
        <v>293000</v>
      </c>
      <c r="E367" s="38">
        <f>D367</f>
        <v>293000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f>SUM(E367:J367)</f>
        <v>293000</v>
      </c>
    </row>
    <row r="368" spans="1:11" ht="12.75">
      <c r="A368" s="55"/>
      <c r="B368" s="19" t="s">
        <v>621</v>
      </c>
      <c r="C368" s="55" t="s">
        <v>622</v>
      </c>
      <c r="D368" s="22">
        <v>0</v>
      </c>
      <c r="E368" s="38">
        <f>D368</f>
        <v>0</v>
      </c>
      <c r="F368" s="22">
        <v>130000</v>
      </c>
      <c r="G368" s="22">
        <v>50000</v>
      </c>
      <c r="H368" s="22">
        <v>550000</v>
      </c>
      <c r="I368" s="22">
        <v>0</v>
      </c>
      <c r="J368" s="22">
        <v>0</v>
      </c>
      <c r="K368" s="22">
        <f>SUM(E368:J368)</f>
        <v>730000</v>
      </c>
    </row>
    <row r="369" spans="1:11" ht="12.75">
      <c r="A369" s="55"/>
      <c r="B369" s="19" t="s">
        <v>623</v>
      </c>
      <c r="C369" s="55" t="s">
        <v>624</v>
      </c>
      <c r="D369" s="22">
        <v>210000</v>
      </c>
      <c r="E369" s="38">
        <f>D369</f>
        <v>210000</v>
      </c>
      <c r="F369" s="22">
        <v>212000</v>
      </c>
      <c r="G369" s="22">
        <v>213000</v>
      </c>
      <c r="H369" s="22">
        <v>209000</v>
      </c>
      <c r="I369" s="22">
        <v>210000</v>
      </c>
      <c r="J369" s="22">
        <v>216000</v>
      </c>
      <c r="K369" s="22">
        <f>SUM(E369:J369)</f>
        <v>1270000</v>
      </c>
    </row>
    <row r="370" spans="1:11" s="4" customFormat="1" ht="12.75">
      <c r="A370" s="14"/>
      <c r="B370" s="27"/>
      <c r="C370" s="28" t="s">
        <v>625</v>
      </c>
      <c r="D370" s="30">
        <f aca="true" t="shared" si="45" ref="D370:J370">SUM(D367:D369)</f>
        <v>503000</v>
      </c>
      <c r="E370" s="30">
        <f t="shared" si="45"/>
        <v>503000</v>
      </c>
      <c r="F370" s="30">
        <f t="shared" si="45"/>
        <v>342000</v>
      </c>
      <c r="G370" s="30">
        <f t="shared" si="45"/>
        <v>263000</v>
      </c>
      <c r="H370" s="30">
        <f t="shared" si="45"/>
        <v>759000</v>
      </c>
      <c r="I370" s="30">
        <f t="shared" si="45"/>
        <v>210000</v>
      </c>
      <c r="J370" s="30">
        <f t="shared" si="45"/>
        <v>216000</v>
      </c>
      <c r="K370" s="30">
        <f>SUM(K367:K369)</f>
        <v>2293000</v>
      </c>
    </row>
    <row r="371" spans="1:11" ht="12.75">
      <c r="A371" s="19"/>
      <c r="B371" s="20"/>
      <c r="C371" s="21"/>
      <c r="D371" s="23"/>
      <c r="E371" s="38"/>
      <c r="F371" s="22"/>
      <c r="G371" s="22"/>
      <c r="H371" s="22"/>
      <c r="I371" s="22"/>
      <c r="J371" s="22"/>
      <c r="K371" s="22"/>
    </row>
    <row r="372" spans="1:11" s="4" customFormat="1" ht="12.75">
      <c r="A372" s="14" t="s">
        <v>626</v>
      </c>
      <c r="B372" s="34"/>
      <c r="C372" s="35" t="s">
        <v>627</v>
      </c>
      <c r="D372" s="41"/>
      <c r="E372" s="42"/>
      <c r="F372" s="36"/>
      <c r="G372" s="36"/>
      <c r="H372" s="36"/>
      <c r="I372" s="36"/>
      <c r="J372" s="36"/>
      <c r="K372" s="36"/>
    </row>
    <row r="373" spans="1:11" ht="12.75">
      <c r="A373" s="19"/>
      <c r="B373" s="20" t="s">
        <v>628</v>
      </c>
      <c r="C373" s="21" t="s">
        <v>582</v>
      </c>
      <c r="D373" s="22">
        <v>1633</v>
      </c>
      <c r="E373" s="38">
        <f>D373</f>
        <v>1633</v>
      </c>
      <c r="F373" s="22">
        <v>0</v>
      </c>
      <c r="G373" s="22">
        <v>0</v>
      </c>
      <c r="H373" s="22">
        <v>0</v>
      </c>
      <c r="I373" s="22">
        <v>0</v>
      </c>
      <c r="J373" s="22">
        <v>0</v>
      </c>
      <c r="K373" s="22">
        <f>SUM(E373:J373)</f>
        <v>1633</v>
      </c>
    </row>
    <row r="374" spans="1:11" s="4" customFormat="1" ht="12.75">
      <c r="A374" s="14"/>
      <c r="B374" s="27"/>
      <c r="C374" s="28" t="s">
        <v>629</v>
      </c>
      <c r="D374" s="30">
        <f aca="true" t="shared" si="46" ref="D374:K374">SUM(D373)</f>
        <v>1633</v>
      </c>
      <c r="E374" s="30">
        <f t="shared" si="46"/>
        <v>1633</v>
      </c>
      <c r="F374" s="30">
        <f t="shared" si="46"/>
        <v>0</v>
      </c>
      <c r="G374" s="30">
        <f t="shared" si="46"/>
        <v>0</v>
      </c>
      <c r="H374" s="30">
        <f t="shared" si="46"/>
        <v>0</v>
      </c>
      <c r="I374" s="30">
        <f t="shared" si="46"/>
        <v>0</v>
      </c>
      <c r="J374" s="30">
        <f t="shared" si="46"/>
        <v>0</v>
      </c>
      <c r="K374" s="30">
        <f t="shared" si="46"/>
        <v>1633</v>
      </c>
    </row>
    <row r="375" spans="1:11" ht="12.75">
      <c r="A375" s="19"/>
      <c r="B375" s="20"/>
      <c r="C375" s="21"/>
      <c r="D375" s="23"/>
      <c r="E375" s="38"/>
      <c r="F375" s="22"/>
      <c r="G375" s="22"/>
      <c r="H375" s="22"/>
      <c r="I375" s="22"/>
      <c r="J375" s="22"/>
      <c r="K375" s="22"/>
    </row>
    <row r="376" spans="1:11" s="4" customFormat="1" ht="12.75">
      <c r="A376" s="14" t="s">
        <v>630</v>
      </c>
      <c r="B376" s="34"/>
      <c r="C376" s="35" t="s">
        <v>631</v>
      </c>
      <c r="D376" s="41"/>
      <c r="E376" s="42"/>
      <c r="F376" s="36"/>
      <c r="G376" s="36"/>
      <c r="H376" s="36"/>
      <c r="I376" s="36"/>
      <c r="J376" s="36"/>
      <c r="K376" s="36"/>
    </row>
    <row r="377" spans="1:11" ht="12.75">
      <c r="A377" s="19"/>
      <c r="B377" s="20" t="s">
        <v>632</v>
      </c>
      <c r="C377" s="21" t="s">
        <v>633</v>
      </c>
      <c r="D377" s="22">
        <v>0</v>
      </c>
      <c r="E377" s="38">
        <f>D377</f>
        <v>0</v>
      </c>
      <c r="F377" s="22">
        <v>1518000</v>
      </c>
      <c r="G377" s="22">
        <v>24728000</v>
      </c>
      <c r="H377" s="22">
        <v>89000</v>
      </c>
      <c r="I377" s="22">
        <v>0</v>
      </c>
      <c r="J377" s="22">
        <v>0</v>
      </c>
      <c r="K377" s="22">
        <f>SUM(E377:J377)</f>
        <v>26335000</v>
      </c>
    </row>
    <row r="378" spans="1:11" ht="12.75">
      <c r="A378" s="19"/>
      <c r="B378" s="20" t="s">
        <v>634</v>
      </c>
      <c r="C378" s="21" t="s">
        <v>635</v>
      </c>
      <c r="D378" s="22">
        <v>1000</v>
      </c>
      <c r="E378" s="38">
        <f aca="true" t="shared" si="47" ref="E378:E386">D378</f>
        <v>1000</v>
      </c>
      <c r="F378" s="22">
        <v>167000</v>
      </c>
      <c r="G378" s="22">
        <v>313500</v>
      </c>
      <c r="H378" s="22">
        <v>37000</v>
      </c>
      <c r="I378" s="22">
        <v>0</v>
      </c>
      <c r="J378" s="22">
        <v>98000</v>
      </c>
      <c r="K378" s="22">
        <f aca="true" t="shared" si="48" ref="K378:K386">SUM(E378:J378)</f>
        <v>616500</v>
      </c>
    </row>
    <row r="379" spans="1:11" ht="12.75">
      <c r="A379" s="19"/>
      <c r="B379" s="20" t="s">
        <v>636</v>
      </c>
      <c r="C379" s="21" t="s">
        <v>637</v>
      </c>
      <c r="D379" s="22">
        <v>0</v>
      </c>
      <c r="E379" s="38">
        <f t="shared" si="47"/>
        <v>0</v>
      </c>
      <c r="F379" s="22">
        <v>0</v>
      </c>
      <c r="G379" s="22">
        <v>1096000</v>
      </c>
      <c r="H379" s="22">
        <v>113000</v>
      </c>
      <c r="I379" s="22">
        <v>986000</v>
      </c>
      <c r="J379" s="22">
        <v>4121000</v>
      </c>
      <c r="K379" s="22">
        <f t="shared" si="48"/>
        <v>6316000</v>
      </c>
    </row>
    <row r="380" spans="1:11" ht="12.75">
      <c r="A380" s="19"/>
      <c r="B380" s="20" t="s">
        <v>638</v>
      </c>
      <c r="C380" s="21" t="s">
        <v>639</v>
      </c>
      <c r="D380" s="22">
        <v>76000</v>
      </c>
      <c r="E380" s="38">
        <f t="shared" si="47"/>
        <v>76000</v>
      </c>
      <c r="F380" s="22">
        <v>90000</v>
      </c>
      <c r="G380" s="22">
        <v>11365000</v>
      </c>
      <c r="H380" s="22">
        <v>66000</v>
      </c>
      <c r="I380" s="22">
        <v>0</v>
      </c>
      <c r="J380" s="22">
        <v>0</v>
      </c>
      <c r="K380" s="22">
        <f t="shared" si="48"/>
        <v>11597000</v>
      </c>
    </row>
    <row r="381" spans="1:11" ht="12.75">
      <c r="A381" s="19"/>
      <c r="B381" s="20" t="s">
        <v>640</v>
      </c>
      <c r="C381" s="21" t="s">
        <v>641</v>
      </c>
      <c r="D381" s="22">
        <v>2390000</v>
      </c>
      <c r="E381" s="38">
        <f t="shared" si="47"/>
        <v>2390000</v>
      </c>
      <c r="F381" s="22">
        <v>14044000</v>
      </c>
      <c r="G381" s="22">
        <v>0</v>
      </c>
      <c r="H381" s="22">
        <v>0</v>
      </c>
      <c r="I381" s="22">
        <v>0</v>
      </c>
      <c r="J381" s="22">
        <v>0</v>
      </c>
      <c r="K381" s="22">
        <f t="shared" si="48"/>
        <v>16434000</v>
      </c>
    </row>
    <row r="382" spans="1:11" ht="12.75">
      <c r="A382" s="19"/>
      <c r="B382" s="20" t="s">
        <v>642</v>
      </c>
      <c r="C382" s="21" t="s">
        <v>643</v>
      </c>
      <c r="D382" s="22">
        <v>-83481</v>
      </c>
      <c r="E382" s="38">
        <f t="shared" si="47"/>
        <v>-83481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f t="shared" si="48"/>
        <v>-83481</v>
      </c>
    </row>
    <row r="383" spans="1:11" ht="12.75">
      <c r="A383" s="19"/>
      <c r="B383" s="20" t="s">
        <v>644</v>
      </c>
      <c r="C383" s="21" t="s">
        <v>645</v>
      </c>
      <c r="D383" s="22">
        <v>10000</v>
      </c>
      <c r="E383" s="38">
        <f t="shared" si="47"/>
        <v>10000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2">
        <f t="shared" si="48"/>
        <v>10000</v>
      </c>
    </row>
    <row r="384" spans="1:11" ht="12.75">
      <c r="A384" s="19"/>
      <c r="B384" s="20" t="s">
        <v>646</v>
      </c>
      <c r="C384" s="21" t="s">
        <v>647</v>
      </c>
      <c r="D384" s="22">
        <v>0</v>
      </c>
      <c r="E384" s="38">
        <f t="shared" si="47"/>
        <v>0</v>
      </c>
      <c r="F384" s="22">
        <v>825000</v>
      </c>
      <c r="G384" s="22">
        <v>119000</v>
      </c>
      <c r="H384" s="22">
        <v>3777000</v>
      </c>
      <c r="I384" s="22">
        <v>0</v>
      </c>
      <c r="J384" s="22">
        <v>0</v>
      </c>
      <c r="K384" s="22">
        <f t="shared" si="48"/>
        <v>4721000</v>
      </c>
    </row>
    <row r="385" spans="1:11" ht="12.75">
      <c r="A385" s="19"/>
      <c r="B385" s="20" t="s">
        <v>648</v>
      </c>
      <c r="C385" s="21" t="s">
        <v>649</v>
      </c>
      <c r="D385" s="22">
        <v>3114</v>
      </c>
      <c r="E385" s="38">
        <f t="shared" si="47"/>
        <v>3114</v>
      </c>
      <c r="F385" s="22">
        <v>0</v>
      </c>
      <c r="G385" s="22">
        <v>0</v>
      </c>
      <c r="H385" s="22">
        <v>0</v>
      </c>
      <c r="I385" s="22">
        <v>0</v>
      </c>
      <c r="J385" s="22">
        <v>0</v>
      </c>
      <c r="K385" s="22">
        <f>SUM(E385:J385)</f>
        <v>3114</v>
      </c>
    </row>
    <row r="386" spans="1:11" ht="12.75">
      <c r="A386" s="19"/>
      <c r="B386" s="20" t="s">
        <v>650</v>
      </c>
      <c r="C386" s="39" t="s">
        <v>651</v>
      </c>
      <c r="D386" s="22">
        <v>300000</v>
      </c>
      <c r="E386" s="38">
        <f t="shared" si="47"/>
        <v>300000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f t="shared" si="48"/>
        <v>300000</v>
      </c>
    </row>
    <row r="387" spans="1:11" s="4" customFormat="1" ht="12.75">
      <c r="A387" s="14"/>
      <c r="B387" s="27"/>
      <c r="C387" s="28" t="s">
        <v>652</v>
      </c>
      <c r="D387" s="30">
        <f aca="true" t="shared" si="49" ref="D387:K387">SUM(D377:D386)</f>
        <v>2696633</v>
      </c>
      <c r="E387" s="30">
        <f t="shared" si="49"/>
        <v>2696633</v>
      </c>
      <c r="F387" s="30">
        <f t="shared" si="49"/>
        <v>16644000</v>
      </c>
      <c r="G387" s="30">
        <f t="shared" si="49"/>
        <v>37621500</v>
      </c>
      <c r="H387" s="30">
        <f t="shared" si="49"/>
        <v>4082000</v>
      </c>
      <c r="I387" s="30">
        <f t="shared" si="49"/>
        <v>986000</v>
      </c>
      <c r="J387" s="30">
        <f t="shared" si="49"/>
        <v>4219000</v>
      </c>
      <c r="K387" s="30">
        <f t="shared" si="49"/>
        <v>66249133</v>
      </c>
    </row>
    <row r="388" spans="1:11" ht="12.75">
      <c r="A388" s="19"/>
      <c r="B388" s="20"/>
      <c r="C388" s="21"/>
      <c r="D388" s="23"/>
      <c r="E388" s="38"/>
      <c r="F388" s="22"/>
      <c r="G388" s="22"/>
      <c r="H388" s="22"/>
      <c r="I388" s="22"/>
      <c r="J388" s="22"/>
      <c r="K388" s="22"/>
    </row>
    <row r="389" spans="1:11" s="4" customFormat="1" ht="12.75">
      <c r="A389" s="14" t="s">
        <v>653</v>
      </c>
      <c r="B389" s="34"/>
      <c r="C389" s="35" t="s">
        <v>654</v>
      </c>
      <c r="D389" s="41"/>
      <c r="E389" s="42"/>
      <c r="F389" s="36"/>
      <c r="G389" s="36"/>
      <c r="H389" s="36"/>
      <c r="I389" s="36"/>
      <c r="J389" s="36"/>
      <c r="K389" s="36"/>
    </row>
    <row r="390" spans="1:11" ht="12.75">
      <c r="A390" s="19"/>
      <c r="B390" s="20" t="s">
        <v>655</v>
      </c>
      <c r="C390" s="21" t="s">
        <v>656</v>
      </c>
      <c r="D390" s="22">
        <v>100000</v>
      </c>
      <c r="E390" s="38">
        <f>D390</f>
        <v>100000</v>
      </c>
      <c r="F390" s="22">
        <v>0</v>
      </c>
      <c r="G390" s="22">
        <v>0</v>
      </c>
      <c r="H390" s="22">
        <v>0</v>
      </c>
      <c r="I390" s="22">
        <v>0</v>
      </c>
      <c r="J390" s="22">
        <v>0</v>
      </c>
      <c r="K390" s="22">
        <f>SUM(E390:J390)</f>
        <v>100000</v>
      </c>
    </row>
    <row r="391" spans="1:11" ht="12.75">
      <c r="A391" s="19"/>
      <c r="B391" s="20" t="s">
        <v>657</v>
      </c>
      <c r="C391" s="21" t="s">
        <v>658</v>
      </c>
      <c r="D391" s="22">
        <v>6138000</v>
      </c>
      <c r="E391" s="38">
        <f aca="true" t="shared" si="50" ref="E391:E396">D391</f>
        <v>6138000</v>
      </c>
      <c r="F391" s="22">
        <v>5348000</v>
      </c>
      <c r="G391" s="22">
        <v>0</v>
      </c>
      <c r="H391" s="22">
        <v>0</v>
      </c>
      <c r="I391" s="22">
        <v>0</v>
      </c>
      <c r="J391" s="22">
        <v>0</v>
      </c>
      <c r="K391" s="22">
        <f aca="true" t="shared" si="51" ref="K391:K396">SUM(E391:J391)</f>
        <v>11486000</v>
      </c>
    </row>
    <row r="392" spans="1:11" ht="12.75">
      <c r="A392" s="19"/>
      <c r="B392" s="20" t="s">
        <v>659</v>
      </c>
      <c r="C392" s="21" t="s">
        <v>660</v>
      </c>
      <c r="D392" s="22">
        <v>468000</v>
      </c>
      <c r="E392" s="38">
        <f t="shared" si="50"/>
        <v>468000</v>
      </c>
      <c r="F392" s="22">
        <v>1017000</v>
      </c>
      <c r="G392" s="22">
        <v>4462000</v>
      </c>
      <c r="H392" s="22">
        <v>4700000</v>
      </c>
      <c r="I392" s="22">
        <v>4721000</v>
      </c>
      <c r="J392" s="22">
        <v>4345000</v>
      </c>
      <c r="K392" s="22">
        <f t="shared" si="51"/>
        <v>19713000</v>
      </c>
    </row>
    <row r="393" spans="1:11" ht="12.75">
      <c r="A393" s="19"/>
      <c r="B393" s="20" t="s">
        <v>661</v>
      </c>
      <c r="C393" s="21" t="s">
        <v>662</v>
      </c>
      <c r="D393" s="22">
        <v>394000</v>
      </c>
      <c r="E393" s="38">
        <f t="shared" si="50"/>
        <v>394000</v>
      </c>
      <c r="F393" s="22">
        <v>203000</v>
      </c>
      <c r="G393" s="22">
        <v>1786000</v>
      </c>
      <c r="H393" s="22">
        <v>3571000</v>
      </c>
      <c r="I393" s="22">
        <v>0</v>
      </c>
      <c r="J393" s="22">
        <v>0</v>
      </c>
      <c r="K393" s="22">
        <f t="shared" si="51"/>
        <v>5954000</v>
      </c>
    </row>
    <row r="394" spans="1:11" ht="12.75">
      <c r="A394" s="19"/>
      <c r="B394" s="20" t="s">
        <v>663</v>
      </c>
      <c r="C394" s="21" t="s">
        <v>664</v>
      </c>
      <c r="D394" s="22">
        <v>0</v>
      </c>
      <c r="E394" s="38">
        <f t="shared" si="50"/>
        <v>0</v>
      </c>
      <c r="F394" s="22">
        <v>0</v>
      </c>
      <c r="G394" s="22">
        <v>0</v>
      </c>
      <c r="H394" s="22">
        <v>84000</v>
      </c>
      <c r="I394" s="22">
        <v>1102000</v>
      </c>
      <c r="J394" s="22">
        <v>3684000</v>
      </c>
      <c r="K394" s="22">
        <f t="shared" si="51"/>
        <v>4870000</v>
      </c>
    </row>
    <row r="395" spans="1:11" ht="12.75">
      <c r="A395" s="19"/>
      <c r="B395" s="20" t="s">
        <v>665</v>
      </c>
      <c r="C395" s="21" t="s">
        <v>666</v>
      </c>
      <c r="D395" s="22">
        <v>1023000</v>
      </c>
      <c r="E395" s="38">
        <f t="shared" si="50"/>
        <v>1023000</v>
      </c>
      <c r="F395" s="22">
        <v>0</v>
      </c>
      <c r="G395" s="22">
        <v>0</v>
      </c>
      <c r="H395" s="22">
        <v>0</v>
      </c>
      <c r="I395" s="22">
        <v>0</v>
      </c>
      <c r="J395" s="22">
        <v>0</v>
      </c>
      <c r="K395" s="22">
        <f t="shared" si="51"/>
        <v>1023000</v>
      </c>
    </row>
    <row r="396" spans="1:11" ht="12.75">
      <c r="A396" s="19"/>
      <c r="B396" s="20" t="s">
        <v>667</v>
      </c>
      <c r="C396" s="21" t="s">
        <v>668</v>
      </c>
      <c r="D396" s="22">
        <v>831</v>
      </c>
      <c r="E396" s="38">
        <f t="shared" si="50"/>
        <v>831</v>
      </c>
      <c r="F396" s="22">
        <v>0</v>
      </c>
      <c r="G396" s="22">
        <v>0</v>
      </c>
      <c r="H396" s="22">
        <v>0</v>
      </c>
      <c r="I396" s="22">
        <v>0</v>
      </c>
      <c r="J396" s="22">
        <v>0</v>
      </c>
      <c r="K396" s="22">
        <f t="shared" si="51"/>
        <v>831</v>
      </c>
    </row>
    <row r="397" spans="1:11" s="4" customFormat="1" ht="12.75">
      <c r="A397" s="14"/>
      <c r="B397" s="27"/>
      <c r="C397" s="28" t="s">
        <v>669</v>
      </c>
      <c r="D397" s="30">
        <f aca="true" t="shared" si="52" ref="D397:J397">SUM(D390:D396)</f>
        <v>8123831</v>
      </c>
      <c r="E397" s="30">
        <f t="shared" si="52"/>
        <v>8123831</v>
      </c>
      <c r="F397" s="30">
        <f t="shared" si="52"/>
        <v>6568000</v>
      </c>
      <c r="G397" s="30">
        <f t="shared" si="52"/>
        <v>6248000</v>
      </c>
      <c r="H397" s="30">
        <f t="shared" si="52"/>
        <v>8355000</v>
      </c>
      <c r="I397" s="30">
        <f t="shared" si="52"/>
        <v>5823000</v>
      </c>
      <c r="J397" s="30">
        <f t="shared" si="52"/>
        <v>8029000</v>
      </c>
      <c r="K397" s="30">
        <f>SUM(K390:K396)</f>
        <v>43146831</v>
      </c>
    </row>
    <row r="398" spans="1:11" ht="12.75">
      <c r="A398" s="19"/>
      <c r="B398" s="20"/>
      <c r="C398" s="21"/>
      <c r="D398" s="23"/>
      <c r="E398" s="38"/>
      <c r="F398" s="22"/>
      <c r="G398" s="22"/>
      <c r="H398" s="22"/>
      <c r="I398" s="22"/>
      <c r="J398" s="22"/>
      <c r="K398" s="22"/>
    </row>
    <row r="399" spans="1:11" s="4" customFormat="1" ht="12.75">
      <c r="A399" s="14" t="s">
        <v>670</v>
      </c>
      <c r="B399" s="34"/>
      <c r="C399" s="35" t="s">
        <v>671</v>
      </c>
      <c r="D399" s="41"/>
      <c r="E399" s="42"/>
      <c r="F399" s="36"/>
      <c r="G399" s="36"/>
      <c r="H399" s="36"/>
      <c r="I399" s="36"/>
      <c r="J399" s="36"/>
      <c r="K399" s="36"/>
    </row>
    <row r="400" spans="1:11" ht="12.75">
      <c r="A400" s="19"/>
      <c r="B400" s="20" t="s">
        <v>672</v>
      </c>
      <c r="C400" s="21" t="s">
        <v>673</v>
      </c>
      <c r="D400" s="22">
        <v>0</v>
      </c>
      <c r="E400" s="38">
        <f>D400</f>
        <v>0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2">
        <f>SUM(E400:J400)</f>
        <v>0</v>
      </c>
    </row>
    <row r="401" spans="1:11" ht="12.75">
      <c r="A401" s="19"/>
      <c r="B401" s="20" t="s">
        <v>674</v>
      </c>
      <c r="C401" s="21" t="s">
        <v>675</v>
      </c>
      <c r="D401" s="23">
        <v>0</v>
      </c>
      <c r="E401" s="38">
        <f aca="true" t="shared" si="53" ref="E401:E414">D401</f>
        <v>0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f aca="true" t="shared" si="54" ref="K401:K414">SUM(E401:J401)</f>
        <v>0</v>
      </c>
    </row>
    <row r="402" spans="1:11" ht="12.75">
      <c r="A402" s="19"/>
      <c r="B402" s="20" t="s">
        <v>676</v>
      </c>
      <c r="C402" s="21" t="s">
        <v>677</v>
      </c>
      <c r="D402" s="22">
        <v>0</v>
      </c>
      <c r="E402" s="38">
        <f t="shared" si="53"/>
        <v>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f t="shared" si="54"/>
        <v>0</v>
      </c>
    </row>
    <row r="403" spans="1:11" ht="12.75">
      <c r="A403" s="19"/>
      <c r="B403" s="20" t="s">
        <v>678</v>
      </c>
      <c r="C403" s="21" t="s">
        <v>679</v>
      </c>
      <c r="D403" s="22">
        <v>126048</v>
      </c>
      <c r="E403" s="38">
        <f t="shared" si="53"/>
        <v>126048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2">
        <f t="shared" si="54"/>
        <v>126048</v>
      </c>
    </row>
    <row r="404" spans="1:11" ht="12.75">
      <c r="A404" s="19"/>
      <c r="B404" s="20" t="s">
        <v>680</v>
      </c>
      <c r="C404" s="21" t="s">
        <v>681</v>
      </c>
      <c r="D404" s="22">
        <v>837512</v>
      </c>
      <c r="E404" s="38">
        <f t="shared" si="53"/>
        <v>837512</v>
      </c>
      <c r="F404" s="22">
        <v>0</v>
      </c>
      <c r="G404" s="22">
        <v>0</v>
      </c>
      <c r="H404" s="22">
        <v>0</v>
      </c>
      <c r="I404" s="22">
        <v>0</v>
      </c>
      <c r="J404" s="22">
        <v>0</v>
      </c>
      <c r="K404" s="22">
        <f t="shared" si="54"/>
        <v>837512</v>
      </c>
    </row>
    <row r="405" spans="1:11" ht="12.75">
      <c r="A405" s="19"/>
      <c r="B405" s="20" t="s">
        <v>682</v>
      </c>
      <c r="C405" s="21" t="s">
        <v>683</v>
      </c>
      <c r="D405" s="22">
        <v>31490</v>
      </c>
      <c r="E405" s="38">
        <f t="shared" si="53"/>
        <v>31490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f t="shared" si="54"/>
        <v>31490</v>
      </c>
    </row>
    <row r="406" spans="1:11" ht="12.75">
      <c r="A406" s="19"/>
      <c r="B406" s="20" t="s">
        <v>684</v>
      </c>
      <c r="C406" s="21" t="s">
        <v>685</v>
      </c>
      <c r="D406" s="22">
        <v>87467</v>
      </c>
      <c r="E406" s="38">
        <f t="shared" si="53"/>
        <v>87467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f t="shared" si="54"/>
        <v>87467</v>
      </c>
    </row>
    <row r="407" spans="1:11" ht="12.75">
      <c r="A407" s="19"/>
      <c r="B407" s="20" t="s">
        <v>686</v>
      </c>
      <c r="C407" s="21" t="s">
        <v>687</v>
      </c>
      <c r="D407" s="22">
        <v>112710</v>
      </c>
      <c r="E407" s="38">
        <f t="shared" si="53"/>
        <v>112710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f t="shared" si="54"/>
        <v>112710</v>
      </c>
    </row>
    <row r="408" spans="1:11" ht="12.75">
      <c r="A408" s="19"/>
      <c r="B408" s="20" t="s">
        <v>688</v>
      </c>
      <c r="C408" s="21" t="s">
        <v>689</v>
      </c>
      <c r="D408" s="22">
        <v>163727</v>
      </c>
      <c r="E408" s="38">
        <f t="shared" si="53"/>
        <v>163727</v>
      </c>
      <c r="F408" s="22">
        <v>0</v>
      </c>
      <c r="G408" s="22">
        <v>0</v>
      </c>
      <c r="H408" s="22">
        <v>0</v>
      </c>
      <c r="I408" s="22">
        <v>0</v>
      </c>
      <c r="J408" s="22">
        <v>0</v>
      </c>
      <c r="K408" s="22">
        <f t="shared" si="54"/>
        <v>163727</v>
      </c>
    </row>
    <row r="409" spans="1:11" ht="12.75">
      <c r="A409" s="19"/>
      <c r="B409" s="20" t="s">
        <v>690</v>
      </c>
      <c r="C409" s="21" t="s">
        <v>691</v>
      </c>
      <c r="D409" s="22">
        <v>13872</v>
      </c>
      <c r="E409" s="38">
        <f t="shared" si="53"/>
        <v>13872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f t="shared" si="54"/>
        <v>13872</v>
      </c>
    </row>
    <row r="410" spans="1:11" ht="12.75">
      <c r="A410" s="19"/>
      <c r="B410" s="20" t="s">
        <v>692</v>
      </c>
      <c r="C410" s="21" t="s">
        <v>693</v>
      </c>
      <c r="D410" s="22">
        <v>206303</v>
      </c>
      <c r="E410" s="38">
        <f t="shared" si="53"/>
        <v>206303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>
        <f t="shared" si="54"/>
        <v>206303</v>
      </c>
    </row>
    <row r="411" spans="1:11" ht="12.75">
      <c r="A411" s="19"/>
      <c r="B411" s="20" t="s">
        <v>694</v>
      </c>
      <c r="C411" s="21" t="s">
        <v>695</v>
      </c>
      <c r="D411" s="22">
        <v>126500</v>
      </c>
      <c r="E411" s="38">
        <f t="shared" si="53"/>
        <v>126500</v>
      </c>
      <c r="F411" s="22">
        <v>0</v>
      </c>
      <c r="G411" s="22">
        <v>0</v>
      </c>
      <c r="H411" s="22">
        <v>0</v>
      </c>
      <c r="I411" s="22">
        <v>0</v>
      </c>
      <c r="J411" s="22">
        <v>0</v>
      </c>
      <c r="K411" s="22">
        <f t="shared" si="54"/>
        <v>126500</v>
      </c>
    </row>
    <row r="412" spans="1:11" ht="12.75">
      <c r="A412" s="19"/>
      <c r="B412" s="20" t="s">
        <v>696</v>
      </c>
      <c r="C412" s="21" t="s">
        <v>697</v>
      </c>
      <c r="D412" s="22">
        <f>751752-50000</f>
        <v>701752</v>
      </c>
      <c r="E412" s="38">
        <f t="shared" si="53"/>
        <v>701752</v>
      </c>
      <c r="F412" s="22">
        <v>0</v>
      </c>
      <c r="G412" s="22">
        <v>0</v>
      </c>
      <c r="H412" s="22">
        <v>0</v>
      </c>
      <c r="I412" s="22">
        <v>0</v>
      </c>
      <c r="J412" s="22">
        <v>0</v>
      </c>
      <c r="K412" s="22">
        <f t="shared" si="54"/>
        <v>701752</v>
      </c>
    </row>
    <row r="413" spans="1:11" ht="12.75">
      <c r="A413" s="19"/>
      <c r="B413" s="20" t="s">
        <v>698</v>
      </c>
      <c r="C413" s="21" t="s">
        <v>699</v>
      </c>
      <c r="D413" s="22">
        <v>67579</v>
      </c>
      <c r="E413" s="38">
        <f t="shared" si="53"/>
        <v>67579</v>
      </c>
      <c r="F413" s="48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f t="shared" si="54"/>
        <v>67579</v>
      </c>
    </row>
    <row r="414" spans="1:11" ht="12.75">
      <c r="A414" s="19"/>
      <c r="B414" s="40" t="s">
        <v>700</v>
      </c>
      <c r="C414" s="39" t="s">
        <v>701</v>
      </c>
      <c r="D414" s="22">
        <f>50000+12000</f>
        <v>62000</v>
      </c>
      <c r="E414" s="38">
        <f t="shared" si="53"/>
        <v>62000</v>
      </c>
      <c r="F414" s="48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f t="shared" si="54"/>
        <v>62000</v>
      </c>
    </row>
    <row r="415" spans="1:11" s="4" customFormat="1" ht="12.75">
      <c r="A415" s="14"/>
      <c r="B415" s="27"/>
      <c r="C415" s="28" t="s">
        <v>702</v>
      </c>
      <c r="D415" s="30">
        <f aca="true" t="shared" si="55" ref="D415:J415">SUM(D400:D414)</f>
        <v>2536960</v>
      </c>
      <c r="E415" s="30">
        <f t="shared" si="55"/>
        <v>2536960</v>
      </c>
      <c r="F415" s="30">
        <f t="shared" si="55"/>
        <v>0</v>
      </c>
      <c r="G415" s="30">
        <f t="shared" si="55"/>
        <v>0</v>
      </c>
      <c r="H415" s="30">
        <f t="shared" si="55"/>
        <v>0</v>
      </c>
      <c r="I415" s="30">
        <f t="shared" si="55"/>
        <v>0</v>
      </c>
      <c r="J415" s="30">
        <f t="shared" si="55"/>
        <v>0</v>
      </c>
      <c r="K415" s="30">
        <f>SUM(K400:K414)</f>
        <v>2536960</v>
      </c>
    </row>
    <row r="416" spans="1:11" ht="12.75">
      <c r="A416" s="19"/>
      <c r="B416" s="20"/>
      <c r="C416" s="21"/>
      <c r="D416" s="23"/>
      <c r="E416" s="38"/>
      <c r="F416" s="22"/>
      <c r="G416" s="22"/>
      <c r="H416" s="22"/>
      <c r="I416" s="22"/>
      <c r="J416" s="22"/>
      <c r="K416" s="22"/>
    </row>
    <row r="417" spans="1:11" s="4" customFormat="1" ht="12.75">
      <c r="A417" s="14" t="s">
        <v>703</v>
      </c>
      <c r="B417" s="34"/>
      <c r="C417" s="35" t="s">
        <v>704</v>
      </c>
      <c r="D417" s="41"/>
      <c r="E417" s="42"/>
      <c r="F417" s="36"/>
      <c r="G417" s="36"/>
      <c r="H417" s="36"/>
      <c r="I417" s="36"/>
      <c r="J417" s="36"/>
      <c r="K417" s="36"/>
    </row>
    <row r="418" spans="1:11" ht="12.75">
      <c r="A418" s="19"/>
      <c r="B418" s="20" t="s">
        <v>705</v>
      </c>
      <c r="C418" s="21" t="s">
        <v>706</v>
      </c>
      <c r="D418" s="22">
        <v>727100</v>
      </c>
      <c r="E418" s="38">
        <f>D418</f>
        <v>727100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f>SUM(E418:J418)</f>
        <v>727100</v>
      </c>
    </row>
    <row r="419" spans="1:11" ht="12.75">
      <c r="A419" s="19"/>
      <c r="B419" s="20" t="s">
        <v>707</v>
      </c>
      <c r="C419" s="21" t="s">
        <v>708</v>
      </c>
      <c r="D419" s="22">
        <v>1594000</v>
      </c>
      <c r="E419" s="38">
        <f aca="true" t="shared" si="56" ref="E419:E433">D419</f>
        <v>1594000</v>
      </c>
      <c r="F419" s="22">
        <v>0</v>
      </c>
      <c r="G419" s="22">
        <v>0</v>
      </c>
      <c r="H419" s="22">
        <v>0</v>
      </c>
      <c r="I419" s="22">
        <v>0</v>
      </c>
      <c r="J419" s="22">
        <v>0</v>
      </c>
      <c r="K419" s="22">
        <f aca="true" t="shared" si="57" ref="K419:K433">SUM(E419:J419)</f>
        <v>1594000</v>
      </c>
    </row>
    <row r="420" spans="1:11" ht="12.75">
      <c r="A420" s="19"/>
      <c r="B420" s="20" t="s">
        <v>709</v>
      </c>
      <c r="C420" s="21" t="s">
        <v>710</v>
      </c>
      <c r="D420" s="22">
        <v>450000</v>
      </c>
      <c r="E420" s="38">
        <f t="shared" si="56"/>
        <v>450000</v>
      </c>
      <c r="F420" s="22">
        <v>0</v>
      </c>
      <c r="G420" s="22">
        <v>0</v>
      </c>
      <c r="H420" s="22">
        <v>0</v>
      </c>
      <c r="I420" s="22">
        <v>0</v>
      </c>
      <c r="J420" s="22">
        <v>0</v>
      </c>
      <c r="K420" s="22">
        <f t="shared" si="57"/>
        <v>450000</v>
      </c>
    </row>
    <row r="421" spans="1:11" ht="12.75">
      <c r="A421" s="19"/>
      <c r="B421" s="20" t="s">
        <v>711</v>
      </c>
      <c r="C421" s="21" t="s">
        <v>712</v>
      </c>
      <c r="D421" s="22">
        <v>30000</v>
      </c>
      <c r="E421" s="38">
        <f t="shared" si="56"/>
        <v>30000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f t="shared" si="57"/>
        <v>30000</v>
      </c>
    </row>
    <row r="422" spans="1:11" ht="12.75">
      <c r="A422" s="19"/>
      <c r="B422" s="20" t="s">
        <v>713</v>
      </c>
      <c r="C422" s="21" t="s">
        <v>714</v>
      </c>
      <c r="D422" s="22">
        <v>225000</v>
      </c>
      <c r="E422" s="38">
        <f t="shared" si="56"/>
        <v>225000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f t="shared" si="57"/>
        <v>225000</v>
      </c>
    </row>
    <row r="423" spans="1:11" ht="12.75">
      <c r="A423" s="19"/>
      <c r="B423" s="20" t="s">
        <v>715</v>
      </c>
      <c r="C423" s="21" t="s">
        <v>716</v>
      </c>
      <c r="D423" s="22">
        <v>350500</v>
      </c>
      <c r="E423" s="38">
        <f t="shared" si="56"/>
        <v>350500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2">
        <f t="shared" si="57"/>
        <v>350500</v>
      </c>
    </row>
    <row r="424" spans="1:11" ht="12.75">
      <c r="A424" s="19"/>
      <c r="B424" s="20" t="s">
        <v>717</v>
      </c>
      <c r="C424" s="21" t="s">
        <v>718</v>
      </c>
      <c r="D424" s="22">
        <v>1262</v>
      </c>
      <c r="E424" s="38">
        <f t="shared" si="56"/>
        <v>1262</v>
      </c>
      <c r="F424" s="22">
        <v>0</v>
      </c>
      <c r="G424" s="22">
        <v>0</v>
      </c>
      <c r="H424" s="22">
        <v>0</v>
      </c>
      <c r="I424" s="22">
        <v>0</v>
      </c>
      <c r="J424" s="22">
        <v>0</v>
      </c>
      <c r="K424" s="22">
        <f t="shared" si="57"/>
        <v>1262</v>
      </c>
    </row>
    <row r="425" spans="1:11" ht="12.75">
      <c r="A425" s="19"/>
      <c r="B425" s="20" t="s">
        <v>719</v>
      </c>
      <c r="C425" s="21" t="s">
        <v>720</v>
      </c>
      <c r="D425" s="22">
        <v>85000</v>
      </c>
      <c r="E425" s="38">
        <f t="shared" si="56"/>
        <v>85000</v>
      </c>
      <c r="F425" s="22">
        <v>0</v>
      </c>
      <c r="G425" s="22">
        <v>0</v>
      </c>
      <c r="H425" s="22">
        <v>0</v>
      </c>
      <c r="I425" s="22">
        <v>0</v>
      </c>
      <c r="J425" s="22">
        <v>0</v>
      </c>
      <c r="K425" s="22">
        <f t="shared" si="57"/>
        <v>85000</v>
      </c>
    </row>
    <row r="426" spans="1:11" ht="12.75">
      <c r="A426" s="19"/>
      <c r="B426" s="20" t="s">
        <v>721</v>
      </c>
      <c r="C426" s="21" t="s">
        <v>722</v>
      </c>
      <c r="D426" s="22">
        <v>750000</v>
      </c>
      <c r="E426" s="38">
        <f t="shared" si="56"/>
        <v>750000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f t="shared" si="57"/>
        <v>750000</v>
      </c>
    </row>
    <row r="427" spans="1:11" ht="12.75">
      <c r="A427" s="19"/>
      <c r="B427" s="20" t="s">
        <v>723</v>
      </c>
      <c r="C427" s="21" t="s">
        <v>724</v>
      </c>
      <c r="D427" s="22">
        <v>301100</v>
      </c>
      <c r="E427" s="38">
        <f t="shared" si="56"/>
        <v>301100</v>
      </c>
      <c r="F427" s="22">
        <v>0</v>
      </c>
      <c r="G427" s="22">
        <v>0</v>
      </c>
      <c r="H427" s="22">
        <v>0</v>
      </c>
      <c r="I427" s="22">
        <v>0</v>
      </c>
      <c r="J427" s="22">
        <v>0</v>
      </c>
      <c r="K427" s="22">
        <f t="shared" si="57"/>
        <v>301100</v>
      </c>
    </row>
    <row r="428" spans="1:11" ht="12.75">
      <c r="A428" s="19"/>
      <c r="B428" s="20" t="s">
        <v>725</v>
      </c>
      <c r="C428" s="21" t="s">
        <v>726</v>
      </c>
      <c r="D428" s="22">
        <v>35000</v>
      </c>
      <c r="E428" s="38">
        <f t="shared" si="56"/>
        <v>35000</v>
      </c>
      <c r="F428" s="22">
        <v>0</v>
      </c>
      <c r="G428" s="22">
        <v>0</v>
      </c>
      <c r="H428" s="22">
        <v>0</v>
      </c>
      <c r="I428" s="22">
        <v>0</v>
      </c>
      <c r="J428" s="22">
        <v>0</v>
      </c>
      <c r="K428" s="22">
        <f t="shared" si="57"/>
        <v>35000</v>
      </c>
    </row>
    <row r="429" spans="1:11" ht="12.75">
      <c r="A429" s="19"/>
      <c r="B429" s="20" t="s">
        <v>727</v>
      </c>
      <c r="C429" s="21" t="s">
        <v>728</v>
      </c>
      <c r="D429" s="22">
        <v>99000</v>
      </c>
      <c r="E429" s="38">
        <f t="shared" si="56"/>
        <v>99000</v>
      </c>
      <c r="F429" s="22">
        <v>0</v>
      </c>
      <c r="G429" s="22">
        <v>0</v>
      </c>
      <c r="H429" s="22">
        <v>0</v>
      </c>
      <c r="I429" s="22">
        <v>0</v>
      </c>
      <c r="J429" s="22">
        <v>0</v>
      </c>
      <c r="K429" s="22">
        <f t="shared" si="57"/>
        <v>99000</v>
      </c>
    </row>
    <row r="430" spans="1:11" ht="12.75">
      <c r="A430" s="19"/>
      <c r="B430" s="20" t="s">
        <v>729</v>
      </c>
      <c r="C430" s="21" t="s">
        <v>730</v>
      </c>
      <c r="D430" s="22">
        <v>100000</v>
      </c>
      <c r="E430" s="38">
        <f t="shared" si="56"/>
        <v>100000</v>
      </c>
      <c r="F430" s="22">
        <v>0</v>
      </c>
      <c r="G430" s="22">
        <v>0</v>
      </c>
      <c r="H430" s="22">
        <v>0</v>
      </c>
      <c r="I430" s="22">
        <v>0</v>
      </c>
      <c r="J430" s="22">
        <v>0</v>
      </c>
      <c r="K430" s="22">
        <f t="shared" si="57"/>
        <v>100000</v>
      </c>
    </row>
    <row r="431" spans="1:11" ht="12.75">
      <c r="A431" s="19"/>
      <c r="B431" s="20" t="s">
        <v>731</v>
      </c>
      <c r="C431" s="21" t="s">
        <v>732</v>
      </c>
      <c r="D431" s="22">
        <v>100000</v>
      </c>
      <c r="E431" s="38">
        <f t="shared" si="56"/>
        <v>100000</v>
      </c>
      <c r="F431" s="22">
        <v>0</v>
      </c>
      <c r="G431" s="22">
        <v>0</v>
      </c>
      <c r="H431" s="22">
        <v>0</v>
      </c>
      <c r="I431" s="22">
        <v>0</v>
      </c>
      <c r="J431" s="22">
        <v>0</v>
      </c>
      <c r="K431" s="22">
        <f t="shared" si="57"/>
        <v>100000</v>
      </c>
    </row>
    <row r="432" spans="1:11" ht="12.75">
      <c r="A432" s="19"/>
      <c r="B432" s="20" t="s">
        <v>733</v>
      </c>
      <c r="C432" s="21" t="s">
        <v>734</v>
      </c>
      <c r="D432" s="22">
        <v>925000</v>
      </c>
      <c r="E432" s="38">
        <f t="shared" si="56"/>
        <v>925000</v>
      </c>
      <c r="F432" s="22">
        <v>0</v>
      </c>
      <c r="G432" s="22">
        <v>0</v>
      </c>
      <c r="H432" s="22">
        <v>0</v>
      </c>
      <c r="I432" s="22">
        <v>0</v>
      </c>
      <c r="J432" s="22">
        <v>0</v>
      </c>
      <c r="K432" s="22">
        <f t="shared" si="57"/>
        <v>925000</v>
      </c>
    </row>
    <row r="433" spans="1:11" ht="12.75">
      <c r="A433" s="19"/>
      <c r="B433" s="20" t="s">
        <v>735</v>
      </c>
      <c r="C433" s="21" t="s">
        <v>736</v>
      </c>
      <c r="D433" s="22">
        <v>550000</v>
      </c>
      <c r="E433" s="38">
        <f t="shared" si="56"/>
        <v>550000</v>
      </c>
      <c r="F433" s="22">
        <v>0</v>
      </c>
      <c r="G433" s="22">
        <v>0</v>
      </c>
      <c r="H433" s="22">
        <v>0</v>
      </c>
      <c r="I433" s="22">
        <v>0</v>
      </c>
      <c r="J433" s="22">
        <v>0</v>
      </c>
      <c r="K433" s="22">
        <f t="shared" si="57"/>
        <v>550000</v>
      </c>
    </row>
    <row r="434" spans="1:11" s="4" customFormat="1" ht="12.75">
      <c r="A434" s="14"/>
      <c r="B434" s="27"/>
      <c r="C434" s="28" t="s">
        <v>737</v>
      </c>
      <c r="D434" s="30">
        <f aca="true" t="shared" si="58" ref="D434:J434">SUM(D418:D433)</f>
        <v>6322962</v>
      </c>
      <c r="E434" s="30">
        <f t="shared" si="58"/>
        <v>6322962</v>
      </c>
      <c r="F434" s="30">
        <f t="shared" si="58"/>
        <v>0</v>
      </c>
      <c r="G434" s="30">
        <f t="shared" si="58"/>
        <v>0</v>
      </c>
      <c r="H434" s="30">
        <f t="shared" si="58"/>
        <v>0</v>
      </c>
      <c r="I434" s="30">
        <f t="shared" si="58"/>
        <v>0</v>
      </c>
      <c r="J434" s="30">
        <f t="shared" si="58"/>
        <v>0</v>
      </c>
      <c r="K434" s="30">
        <f>SUM(K418:K433)</f>
        <v>6322962</v>
      </c>
    </row>
    <row r="435" spans="1:11" ht="12.75">
      <c r="A435" s="19"/>
      <c r="B435" s="20"/>
      <c r="C435" s="21"/>
      <c r="D435" s="23"/>
      <c r="E435" s="38"/>
      <c r="F435" s="22"/>
      <c r="G435" s="22"/>
      <c r="H435" s="22"/>
      <c r="I435" s="22"/>
      <c r="J435" s="22"/>
      <c r="K435" s="22"/>
    </row>
    <row r="436" spans="1:11" s="4" customFormat="1" ht="12.75">
      <c r="A436" s="14" t="s">
        <v>738</v>
      </c>
      <c r="B436" s="34"/>
      <c r="C436" s="35" t="s">
        <v>739</v>
      </c>
      <c r="D436" s="41"/>
      <c r="E436" s="42"/>
      <c r="F436" s="36"/>
      <c r="G436" s="36"/>
      <c r="H436" s="36"/>
      <c r="I436" s="36"/>
      <c r="J436" s="36"/>
      <c r="K436" s="36"/>
    </row>
    <row r="437" spans="1:11" ht="12.75">
      <c r="A437" s="19"/>
      <c r="B437" s="20" t="s">
        <v>740</v>
      </c>
      <c r="C437" s="21" t="s">
        <v>741</v>
      </c>
      <c r="D437" s="22">
        <v>1487730</v>
      </c>
      <c r="E437" s="38">
        <f>D437</f>
        <v>1487730</v>
      </c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f>SUM(E437:J437)</f>
        <v>1487730</v>
      </c>
    </row>
    <row r="438" spans="1:11" s="4" customFormat="1" ht="12.75">
      <c r="A438" s="14"/>
      <c r="B438" s="27"/>
      <c r="C438" s="28" t="s">
        <v>742</v>
      </c>
      <c r="D438" s="30">
        <f aca="true" t="shared" si="59" ref="D438:J438">SUM(D437)</f>
        <v>1487730</v>
      </c>
      <c r="E438" s="30">
        <f t="shared" si="59"/>
        <v>1487730</v>
      </c>
      <c r="F438" s="30">
        <f t="shared" si="59"/>
        <v>0</v>
      </c>
      <c r="G438" s="30">
        <f t="shared" si="59"/>
        <v>0</v>
      </c>
      <c r="H438" s="30">
        <f t="shared" si="59"/>
        <v>0</v>
      </c>
      <c r="I438" s="30">
        <f t="shared" si="59"/>
        <v>0</v>
      </c>
      <c r="J438" s="30">
        <f t="shared" si="59"/>
        <v>0</v>
      </c>
      <c r="K438" s="30">
        <f>SUM(K437)</f>
        <v>1487730</v>
      </c>
    </row>
    <row r="439" spans="1:11" ht="12.75">
      <c r="A439" s="19"/>
      <c r="B439" s="20"/>
      <c r="C439" s="21"/>
      <c r="D439" s="23"/>
      <c r="E439" s="38"/>
      <c r="F439" s="22"/>
      <c r="G439" s="22"/>
      <c r="H439" s="22"/>
      <c r="I439" s="22"/>
      <c r="J439" s="22"/>
      <c r="K439" s="22"/>
    </row>
    <row r="440" spans="1:11" s="4" customFormat="1" ht="12.75">
      <c r="A440" s="14" t="s">
        <v>743</v>
      </c>
      <c r="B440" s="34"/>
      <c r="C440" s="35" t="s">
        <v>744</v>
      </c>
      <c r="D440" s="41"/>
      <c r="E440" s="42"/>
      <c r="F440" s="36"/>
      <c r="G440" s="36"/>
      <c r="H440" s="36"/>
      <c r="I440" s="36"/>
      <c r="J440" s="36"/>
      <c r="K440" s="36"/>
    </row>
    <row r="441" spans="1:11" ht="12.75">
      <c r="A441" s="45"/>
      <c r="B441" s="20" t="s">
        <v>745</v>
      </c>
      <c r="C441" s="21" t="s">
        <v>23</v>
      </c>
      <c r="D441" s="22">
        <v>262151</v>
      </c>
      <c r="E441" s="38">
        <f>D441</f>
        <v>262151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f>SUM(E441:J441)</f>
        <v>262151</v>
      </c>
    </row>
    <row r="442" spans="1:11" s="4" customFormat="1" ht="12.75">
      <c r="A442" s="52"/>
      <c r="B442" s="27"/>
      <c r="C442" s="28" t="s">
        <v>746</v>
      </c>
      <c r="D442" s="30">
        <f aca="true" t="shared" si="60" ref="D442:J442">SUM(D441)</f>
        <v>262151</v>
      </c>
      <c r="E442" s="30">
        <f t="shared" si="60"/>
        <v>262151</v>
      </c>
      <c r="F442" s="30">
        <f t="shared" si="60"/>
        <v>0</v>
      </c>
      <c r="G442" s="30">
        <f t="shared" si="60"/>
        <v>0</v>
      </c>
      <c r="H442" s="30">
        <f t="shared" si="60"/>
        <v>0</v>
      </c>
      <c r="I442" s="30">
        <f t="shared" si="60"/>
        <v>0</v>
      </c>
      <c r="J442" s="30">
        <f t="shared" si="60"/>
        <v>0</v>
      </c>
      <c r="K442" s="30">
        <f>SUM(K441)</f>
        <v>262151</v>
      </c>
    </row>
    <row r="443" spans="1:11" ht="12.75">
      <c r="A443" s="19"/>
      <c r="B443" s="40"/>
      <c r="C443" s="39"/>
      <c r="D443" s="23"/>
      <c r="E443" s="38"/>
      <c r="F443" s="48"/>
      <c r="G443" s="48"/>
      <c r="H443" s="48"/>
      <c r="I443" s="48"/>
      <c r="J443" s="48"/>
      <c r="K443" s="48"/>
    </row>
    <row r="444" spans="1:11" s="4" customFormat="1" ht="12.75">
      <c r="A444" s="52"/>
      <c r="B444" s="34"/>
      <c r="C444" s="56" t="s">
        <v>747</v>
      </c>
      <c r="D444" s="56">
        <f>SUM(D442+D438+D434+D415+D397+D387+D374+D370+D363+D359+D355+D351+D345+D341+D334+D327+D298+D291+D282+D278+D273+D204+D183+D178+D173+D169+D165+D159+D155+D120+D116+D112+D108+D104+D100+D89+D49+D14+D10)</f>
        <v>229741612</v>
      </c>
      <c r="E444" s="56">
        <f aca="true" t="shared" si="61" ref="E444:K444">SUM(E442+E438+E434+E415+E397+E387+E374+E370+E363+E359+E355+E351+E345+E341+E334+E327+E298+E291+E282+E278+E273+E204+E183+E178+E173+E169+E165+E159+E155+E120+E116+E112+E108+E104+E100+E89+E49+E14+E10)</f>
        <v>229741612</v>
      </c>
      <c r="F444" s="56">
        <f t="shared" si="61"/>
        <v>151891958</v>
      </c>
      <c r="G444" s="56">
        <f t="shared" si="61"/>
        <v>147160642</v>
      </c>
      <c r="H444" s="56">
        <f t="shared" si="61"/>
        <v>93193142</v>
      </c>
      <c r="I444" s="56">
        <f t="shared" si="61"/>
        <v>62350598</v>
      </c>
      <c r="J444" s="56">
        <f t="shared" si="61"/>
        <v>99085825</v>
      </c>
      <c r="K444" s="56">
        <f t="shared" si="61"/>
        <v>783423777</v>
      </c>
    </row>
    <row r="445" spans="1:11" s="7" customFormat="1" ht="12.75">
      <c r="A445" s="40"/>
      <c r="B445" s="40"/>
      <c r="C445" s="39"/>
      <c r="F445" s="5"/>
      <c r="G445" s="5"/>
      <c r="H445" s="5"/>
      <c r="I445" s="5"/>
      <c r="J445" s="5"/>
      <c r="K445" s="5"/>
    </row>
    <row r="446" spans="1:2" ht="12.75">
      <c r="A446" s="3"/>
      <c r="B446" s="3"/>
    </row>
    <row r="447" spans="1:2" ht="12.75">
      <c r="A447" s="3"/>
      <c r="B447" s="3"/>
    </row>
    <row r="448" spans="1:2" ht="12.75">
      <c r="A448" s="3"/>
      <c r="B448" s="3"/>
    </row>
    <row r="449" spans="1:2" ht="12.75">
      <c r="A449" s="3"/>
      <c r="B449" s="3"/>
    </row>
    <row r="450" spans="1:2" ht="12.75">
      <c r="A450" s="3"/>
      <c r="B450" s="3"/>
    </row>
    <row r="451" spans="1:2" ht="12.75">
      <c r="A451" s="3"/>
      <c r="B451" s="3"/>
    </row>
    <row r="452" spans="1:2" ht="12.75">
      <c r="A452" s="3"/>
      <c r="B452" s="3"/>
    </row>
    <row r="453" spans="1:2" ht="12.75">
      <c r="A453" s="3"/>
      <c r="B453" s="3"/>
    </row>
    <row r="454" spans="1:2" ht="12.75">
      <c r="A454" s="3"/>
      <c r="B454" s="3"/>
    </row>
    <row r="455" spans="1:2" ht="12.75">
      <c r="A455" s="3"/>
      <c r="B455" s="3"/>
    </row>
    <row r="456" spans="1:2" ht="12.75">
      <c r="A456" s="3"/>
      <c r="B456" s="3"/>
    </row>
    <row r="457" spans="1:2" ht="12.75">
      <c r="A457" s="3"/>
      <c r="B457" s="3"/>
    </row>
    <row r="458" spans="1:2" ht="12.75">
      <c r="A458" s="3"/>
      <c r="B458" s="3"/>
    </row>
    <row r="459" spans="1:2" ht="12.75">
      <c r="A459" s="3"/>
      <c r="B459" s="3"/>
    </row>
    <row r="460" spans="1:2" ht="12.75">
      <c r="A460" s="3"/>
      <c r="B460" s="3"/>
    </row>
    <row r="461" spans="1:2" ht="12.75">
      <c r="A461" s="3"/>
      <c r="B461" s="3"/>
    </row>
    <row r="462" spans="1:2" ht="12.75">
      <c r="A462" s="3"/>
      <c r="B462" s="3"/>
    </row>
    <row r="463" spans="1:2" ht="12.75">
      <c r="A463" s="3"/>
      <c r="B463" s="3"/>
    </row>
    <row r="464" spans="1:2" ht="12.75">
      <c r="A464" s="3"/>
      <c r="B464" s="3"/>
    </row>
    <row r="465" spans="1:2" ht="12.75">
      <c r="A465" s="3"/>
      <c r="B465" s="3"/>
    </row>
    <row r="466" spans="1:2" ht="12.75">
      <c r="A466" s="3"/>
      <c r="B466" s="3"/>
    </row>
    <row r="467" spans="1:2" ht="12.75">
      <c r="A467" s="3"/>
      <c r="B467" s="3"/>
    </row>
    <row r="468" spans="1:2" ht="12.75">
      <c r="A468" s="3"/>
      <c r="B468" s="3"/>
    </row>
    <row r="469" spans="1:2" ht="12.75">
      <c r="A469" s="3"/>
      <c r="B469" s="3"/>
    </row>
    <row r="470" spans="1:2" ht="12.75">
      <c r="A470" s="3"/>
      <c r="B470" s="3"/>
    </row>
    <row r="471" spans="1:2" ht="12.75">
      <c r="A471" s="3"/>
      <c r="B471" s="3"/>
    </row>
    <row r="472" spans="1:2" ht="12.75">
      <c r="A472" s="3"/>
      <c r="B472" s="3"/>
    </row>
    <row r="473" spans="1:2" ht="12.75">
      <c r="A473" s="3"/>
      <c r="B473" s="3"/>
    </row>
    <row r="474" spans="1:2" ht="12.75">
      <c r="A474" s="3"/>
      <c r="B474" s="3"/>
    </row>
    <row r="475" spans="1:2" ht="12.75">
      <c r="A475" s="3"/>
      <c r="B475" s="3"/>
    </row>
    <row r="476" spans="1:2" ht="12.75">
      <c r="A476" s="3"/>
      <c r="B476" s="3"/>
    </row>
    <row r="477" spans="1:2" ht="12.75">
      <c r="A477" s="3"/>
      <c r="B477" s="3"/>
    </row>
    <row r="478" spans="1:2" ht="12.75">
      <c r="A478" s="3"/>
      <c r="B478" s="3"/>
    </row>
    <row r="479" spans="1:2" ht="12.75">
      <c r="A479" s="3"/>
      <c r="B479" s="3"/>
    </row>
    <row r="480" spans="1:2" ht="12.75">
      <c r="A480" s="3"/>
      <c r="B480" s="3"/>
    </row>
    <row r="481" spans="1:2" ht="12.75">
      <c r="A481" s="3"/>
      <c r="B481" s="3"/>
    </row>
    <row r="482" spans="1:2" ht="12.75">
      <c r="A482" s="3"/>
      <c r="B482" s="3"/>
    </row>
    <row r="483" spans="1:2" ht="12.75">
      <c r="A483" s="3"/>
      <c r="B483" s="3"/>
    </row>
    <row r="484" spans="1:2" ht="12.75">
      <c r="A484" s="3"/>
      <c r="B484" s="3"/>
    </row>
    <row r="485" spans="1:2" ht="12.75">
      <c r="A485" s="3"/>
      <c r="B485" s="3"/>
    </row>
    <row r="486" spans="1:2" ht="12.75">
      <c r="A486" s="3"/>
      <c r="B486" s="3"/>
    </row>
    <row r="487" spans="1:2" ht="12.75">
      <c r="A487" s="3"/>
      <c r="B487" s="3"/>
    </row>
    <row r="488" spans="1:2" ht="12.75">
      <c r="A488" s="3"/>
      <c r="B488" s="3"/>
    </row>
    <row r="489" spans="1:2" ht="12.75">
      <c r="A489" s="3"/>
      <c r="B489" s="3"/>
    </row>
    <row r="490" spans="1:2" ht="12.75">
      <c r="A490" s="3"/>
      <c r="B490" s="3"/>
    </row>
    <row r="491" spans="1:2" ht="12.75">
      <c r="A491" s="3"/>
      <c r="B491" s="3"/>
    </row>
    <row r="492" spans="1:2" ht="12.75">
      <c r="A492" s="3"/>
      <c r="B492" s="3"/>
    </row>
    <row r="493" spans="1:2" ht="12.75">
      <c r="A493" s="3"/>
      <c r="B493" s="3"/>
    </row>
    <row r="494" spans="1:2" ht="12.75">
      <c r="A494" s="3"/>
      <c r="B494" s="3"/>
    </row>
    <row r="495" spans="1:2" ht="12.75">
      <c r="A495" s="3"/>
      <c r="B495" s="3"/>
    </row>
    <row r="496" spans="1:2" ht="12.75">
      <c r="A496" s="3"/>
      <c r="B496" s="3"/>
    </row>
    <row r="497" spans="1:2" ht="12.75">
      <c r="A497" s="3"/>
      <c r="B497" s="3"/>
    </row>
    <row r="498" spans="1:2" ht="12.75">
      <c r="A498" s="3"/>
      <c r="B498" s="3"/>
    </row>
    <row r="499" spans="1:2" ht="12.75">
      <c r="A499" s="3"/>
      <c r="B499" s="3"/>
    </row>
    <row r="500" spans="1:2" ht="12.75">
      <c r="A500" s="3"/>
      <c r="B500" s="3"/>
    </row>
    <row r="501" spans="1:2" ht="12.75">
      <c r="A501" s="3"/>
      <c r="B501" s="3"/>
    </row>
    <row r="502" spans="1:2" ht="12.75">
      <c r="A502" s="3"/>
      <c r="B502" s="3"/>
    </row>
    <row r="503" spans="1:2" ht="12.75">
      <c r="A503" s="3"/>
      <c r="B503" s="3"/>
    </row>
    <row r="504" spans="1:2" ht="12.75">
      <c r="A504" s="3"/>
      <c r="B504" s="3"/>
    </row>
    <row r="505" spans="1:2" ht="12.75">
      <c r="A505" s="3"/>
      <c r="B505" s="3"/>
    </row>
    <row r="506" spans="1:2" ht="12.75">
      <c r="A506" s="3"/>
      <c r="B506" s="3"/>
    </row>
    <row r="507" spans="1:2" ht="12.75">
      <c r="A507" s="3"/>
      <c r="B507" s="3"/>
    </row>
    <row r="508" spans="1:2" ht="12.75">
      <c r="A508" s="3"/>
      <c r="B508" s="3"/>
    </row>
    <row r="509" spans="1:2" ht="12.75">
      <c r="A509" s="3"/>
      <c r="B509" s="3"/>
    </row>
    <row r="510" spans="1:2" ht="12.75">
      <c r="A510" s="3"/>
      <c r="B510" s="3"/>
    </row>
    <row r="511" spans="1:2" ht="12.75">
      <c r="A511" s="3"/>
      <c r="B511" s="3"/>
    </row>
    <row r="512" spans="1:2" ht="12.75">
      <c r="A512" s="3"/>
      <c r="B512" s="3"/>
    </row>
    <row r="513" spans="1:2" ht="12.75">
      <c r="A513" s="3"/>
      <c r="B513" s="3"/>
    </row>
    <row r="514" spans="1:2" ht="12.75">
      <c r="A514" s="3"/>
      <c r="B514" s="3"/>
    </row>
    <row r="515" spans="1:2" ht="12.75">
      <c r="A515" s="3"/>
      <c r="B515" s="3"/>
    </row>
    <row r="516" spans="1:2" ht="12.75">
      <c r="A516" s="3"/>
      <c r="B516" s="3"/>
    </row>
    <row r="517" spans="1:2" ht="12.75">
      <c r="A517" s="3"/>
      <c r="B517" s="3"/>
    </row>
    <row r="518" spans="1:2" ht="12.75">
      <c r="A518" s="3"/>
      <c r="B518" s="3"/>
    </row>
    <row r="519" spans="1:2" ht="12.75">
      <c r="A519" s="3"/>
      <c r="B519" s="3"/>
    </row>
    <row r="520" spans="1:2" ht="12.75">
      <c r="A520" s="3"/>
      <c r="B520" s="3"/>
    </row>
    <row r="521" spans="1:2" ht="12.75">
      <c r="A521" s="3"/>
      <c r="B521" s="3"/>
    </row>
    <row r="522" spans="1:2" ht="12.75">
      <c r="A522" s="3"/>
      <c r="B522" s="3"/>
    </row>
    <row r="523" spans="1:2" ht="12.75">
      <c r="A523" s="3"/>
      <c r="B523" s="3"/>
    </row>
    <row r="524" spans="1:2" ht="12.75">
      <c r="A524" s="3"/>
      <c r="B524" s="3"/>
    </row>
    <row r="525" spans="1:2" ht="12.75">
      <c r="A525" s="3"/>
      <c r="B525" s="3"/>
    </row>
    <row r="526" spans="1:2" ht="12.75">
      <c r="A526" s="3"/>
      <c r="B526" s="3"/>
    </row>
    <row r="527" spans="1:2" ht="12.75">
      <c r="A527" s="3"/>
      <c r="B527" s="3"/>
    </row>
    <row r="528" spans="1:2" ht="12.75">
      <c r="A528" s="3"/>
      <c r="B528" s="3"/>
    </row>
    <row r="529" spans="1:2" ht="12.75">
      <c r="A529" s="3"/>
      <c r="B529" s="3"/>
    </row>
    <row r="530" spans="1:2" ht="12.75">
      <c r="A530" s="3"/>
      <c r="B530" s="3"/>
    </row>
    <row r="531" spans="1:2" ht="12.75">
      <c r="A531" s="3"/>
      <c r="B531" s="3"/>
    </row>
    <row r="532" spans="1:2" ht="12.75">
      <c r="A532" s="3"/>
      <c r="B532" s="3"/>
    </row>
    <row r="533" spans="1:2" ht="12.75">
      <c r="A533" s="3"/>
      <c r="B533" s="3"/>
    </row>
    <row r="534" spans="1:2" ht="12.75">
      <c r="A534" s="3"/>
      <c r="B534" s="3"/>
    </row>
    <row r="535" spans="1:2" ht="12.75">
      <c r="A535" s="3"/>
      <c r="B535" s="3"/>
    </row>
    <row r="536" spans="1:2" ht="12.75">
      <c r="A536" s="3"/>
      <c r="B536" s="3"/>
    </row>
    <row r="537" spans="1:2" ht="12.75">
      <c r="A537" s="3"/>
      <c r="B537" s="3"/>
    </row>
    <row r="538" spans="1:2" ht="12.75">
      <c r="A538" s="3"/>
      <c r="B538" s="3"/>
    </row>
    <row r="539" spans="1:2" ht="12.75">
      <c r="A539" s="3"/>
      <c r="B539" s="3"/>
    </row>
    <row r="540" spans="1:2" ht="12.75">
      <c r="A540" s="3"/>
      <c r="B540" s="3"/>
    </row>
    <row r="541" spans="1:2" ht="12.75">
      <c r="A541" s="3"/>
      <c r="B541" s="3"/>
    </row>
    <row r="542" spans="1:2" ht="12.75">
      <c r="A542" s="3"/>
      <c r="B542" s="3"/>
    </row>
    <row r="543" spans="1:2" ht="12.75">
      <c r="A543" s="3"/>
      <c r="B543" s="3"/>
    </row>
    <row r="544" spans="1:2" ht="12.75">
      <c r="A544" s="3"/>
      <c r="B544" s="3"/>
    </row>
    <row r="545" spans="1:2" ht="12.75">
      <c r="A545" s="3"/>
      <c r="B545" s="3"/>
    </row>
    <row r="546" spans="1:2" ht="12.75">
      <c r="A546" s="3"/>
      <c r="B546" s="3"/>
    </row>
    <row r="547" spans="1:2" ht="12.75">
      <c r="A547" s="3"/>
      <c r="B547" s="3"/>
    </row>
    <row r="548" spans="1:2" ht="12.75">
      <c r="A548" s="3"/>
      <c r="B548" s="3"/>
    </row>
    <row r="549" spans="1:2" ht="12.75">
      <c r="A549" s="3"/>
      <c r="B549" s="3"/>
    </row>
    <row r="550" spans="1:2" ht="12.75">
      <c r="A550" s="3"/>
      <c r="B550" s="3"/>
    </row>
    <row r="551" spans="1:2" ht="12.75">
      <c r="A551" s="3"/>
      <c r="B551" s="3"/>
    </row>
    <row r="552" spans="1:2" ht="12.75">
      <c r="A552" s="3"/>
      <c r="B552" s="3"/>
    </row>
    <row r="553" spans="1:2" ht="12.75">
      <c r="A553" s="3"/>
      <c r="B553" s="3"/>
    </row>
    <row r="554" spans="1:2" ht="12.75">
      <c r="A554" s="3"/>
      <c r="B554" s="3"/>
    </row>
    <row r="555" spans="1:2" ht="12.75">
      <c r="A555" s="3"/>
      <c r="B555" s="3"/>
    </row>
    <row r="556" spans="1:2" ht="12.75">
      <c r="A556" s="3"/>
      <c r="B556" s="3"/>
    </row>
    <row r="557" spans="1:2" ht="12.75">
      <c r="A557" s="3"/>
      <c r="B557" s="3"/>
    </row>
    <row r="558" spans="1:2" ht="12.75">
      <c r="A558" s="3"/>
      <c r="B558" s="3"/>
    </row>
    <row r="559" spans="1:2" ht="12.75">
      <c r="A559" s="3"/>
      <c r="B559" s="3"/>
    </row>
    <row r="560" spans="1:2" ht="12.75">
      <c r="A560" s="3"/>
      <c r="B560" s="3"/>
    </row>
    <row r="561" spans="1:2" ht="12.75">
      <c r="A561" s="3"/>
      <c r="B561" s="3"/>
    </row>
    <row r="562" spans="1:2" ht="12.75">
      <c r="A562" s="3"/>
      <c r="B562" s="3"/>
    </row>
    <row r="563" spans="1:2" ht="12.75">
      <c r="A563" s="3"/>
      <c r="B563" s="3"/>
    </row>
    <row r="564" spans="1:2" ht="12.75">
      <c r="A564" s="3"/>
      <c r="B564" s="3"/>
    </row>
    <row r="565" spans="1:2" ht="12.75">
      <c r="A565" s="3"/>
      <c r="B565" s="3"/>
    </row>
    <row r="566" spans="1:2" ht="12.75">
      <c r="A566" s="3"/>
      <c r="B566" s="3"/>
    </row>
    <row r="567" spans="1:2" ht="12.75">
      <c r="A567" s="3"/>
      <c r="B567" s="3"/>
    </row>
    <row r="568" spans="1:2" ht="12.75">
      <c r="A568" s="3"/>
      <c r="B568" s="3"/>
    </row>
    <row r="569" spans="1:2" ht="12.75">
      <c r="A569" s="3"/>
      <c r="B569" s="3"/>
    </row>
    <row r="570" spans="1:2" ht="12.75">
      <c r="A570" s="3"/>
      <c r="B570" s="3"/>
    </row>
    <row r="571" spans="1:2" ht="12.75">
      <c r="A571" s="3"/>
      <c r="B571" s="3"/>
    </row>
    <row r="572" spans="1:2" ht="12.75">
      <c r="A572" s="3"/>
      <c r="B572" s="3"/>
    </row>
    <row r="573" spans="1:2" ht="12.75">
      <c r="A573" s="3"/>
      <c r="B573" s="3"/>
    </row>
    <row r="574" spans="1:2" ht="12.75">
      <c r="A574" s="3"/>
      <c r="B574" s="3"/>
    </row>
    <row r="575" spans="1:2" ht="12.75">
      <c r="A575" s="3"/>
      <c r="B575" s="3"/>
    </row>
    <row r="576" spans="1:2" ht="12.75">
      <c r="A576" s="3"/>
      <c r="B576" s="3"/>
    </row>
    <row r="577" spans="1:2" ht="12.75">
      <c r="A577" s="3"/>
      <c r="B577" s="3"/>
    </row>
    <row r="578" spans="1:2" ht="12.75">
      <c r="A578" s="3"/>
      <c r="B578" s="3"/>
    </row>
    <row r="579" spans="1:2" ht="12.75">
      <c r="A579" s="3"/>
      <c r="B579" s="3"/>
    </row>
    <row r="580" spans="1:2" ht="12.75">
      <c r="A580" s="3"/>
      <c r="B580" s="3"/>
    </row>
    <row r="581" spans="1:2" ht="12.75">
      <c r="A581" s="3"/>
      <c r="B581" s="3"/>
    </row>
    <row r="582" spans="1:2" ht="12.75">
      <c r="A582" s="3"/>
      <c r="B582" s="3"/>
    </row>
    <row r="583" spans="1:2" ht="12.75">
      <c r="A583" s="3"/>
      <c r="B583" s="3"/>
    </row>
    <row r="584" spans="1:2" ht="12.75">
      <c r="A584" s="3"/>
      <c r="B584" s="3"/>
    </row>
    <row r="585" spans="1:2" ht="12.75">
      <c r="A585" s="3"/>
      <c r="B585" s="3"/>
    </row>
    <row r="586" spans="1:2" ht="12.75">
      <c r="A586" s="3"/>
      <c r="B586" s="3"/>
    </row>
    <row r="587" spans="1:2" ht="12.75">
      <c r="A587" s="3"/>
      <c r="B587" s="3"/>
    </row>
    <row r="588" spans="1:2" ht="12.75">
      <c r="A588" s="3"/>
      <c r="B588" s="3"/>
    </row>
    <row r="589" spans="1:2" ht="12.75">
      <c r="A589" s="3"/>
      <c r="B589" s="3"/>
    </row>
    <row r="590" spans="1:2" ht="12.75">
      <c r="A590" s="3"/>
      <c r="B590" s="3"/>
    </row>
    <row r="591" spans="1:2" ht="12.75">
      <c r="A591" s="3"/>
      <c r="B591" s="3"/>
    </row>
    <row r="592" spans="1:2" ht="12.75">
      <c r="A592" s="3"/>
      <c r="B592" s="3"/>
    </row>
    <row r="593" spans="1:2" ht="12.75">
      <c r="A593" s="3"/>
      <c r="B593" s="3"/>
    </row>
    <row r="594" spans="1:2" ht="12.75">
      <c r="A594" s="3"/>
      <c r="B594" s="3"/>
    </row>
    <row r="595" spans="1:2" ht="12.75">
      <c r="A595" s="3"/>
      <c r="B595" s="3"/>
    </row>
    <row r="596" spans="1:2" ht="12.75">
      <c r="A596" s="3"/>
      <c r="B596" s="3"/>
    </row>
    <row r="597" spans="1:2" ht="12.75">
      <c r="A597" s="3"/>
      <c r="B597" s="3"/>
    </row>
    <row r="598" spans="1:2" ht="12.75">
      <c r="A598" s="3"/>
      <c r="B598" s="3"/>
    </row>
    <row r="599" spans="1:2" ht="12.75">
      <c r="A599" s="3"/>
      <c r="B599" s="3"/>
    </row>
    <row r="600" spans="1:2" ht="12.75">
      <c r="A600" s="3"/>
      <c r="B600" s="3"/>
    </row>
    <row r="601" spans="1:2" ht="12.75">
      <c r="A601" s="3"/>
      <c r="B601" s="3"/>
    </row>
    <row r="602" spans="1:2" ht="12.75">
      <c r="A602" s="3"/>
      <c r="B602" s="3"/>
    </row>
    <row r="603" spans="1:2" ht="12.75">
      <c r="A603" s="3"/>
      <c r="B603" s="3"/>
    </row>
    <row r="604" spans="1:2" ht="12.75">
      <c r="A604" s="3"/>
      <c r="B604" s="3"/>
    </row>
    <row r="605" spans="1:2" ht="12.75">
      <c r="A605" s="3"/>
      <c r="B605" s="3"/>
    </row>
    <row r="606" spans="1:2" ht="12.75">
      <c r="A606" s="3"/>
      <c r="B606" s="3"/>
    </row>
    <row r="607" spans="1:2" ht="12.75">
      <c r="A607" s="3"/>
      <c r="B607" s="3"/>
    </row>
    <row r="608" spans="1:2" ht="12.75">
      <c r="A608" s="3"/>
      <c r="B608" s="3"/>
    </row>
    <row r="609" spans="1:2" ht="12.75">
      <c r="A609" s="3"/>
      <c r="B609" s="3"/>
    </row>
    <row r="610" spans="1:2" ht="12.75">
      <c r="A610" s="3"/>
      <c r="B610" s="3"/>
    </row>
    <row r="611" spans="1:2" ht="12.75">
      <c r="A611" s="3"/>
      <c r="B611" s="3"/>
    </row>
    <row r="612" spans="1:2" ht="12.75">
      <c r="A612" s="3"/>
      <c r="B612" s="3"/>
    </row>
    <row r="613" spans="1:2" ht="12.75">
      <c r="A613" s="3"/>
      <c r="B613" s="3"/>
    </row>
    <row r="614" spans="1:2" ht="12.75">
      <c r="A614" s="3"/>
      <c r="B614" s="3"/>
    </row>
    <row r="615" spans="1:2" ht="12.75">
      <c r="A615" s="3"/>
      <c r="B615" s="3"/>
    </row>
    <row r="616" spans="1:2" ht="12.75">
      <c r="A616" s="3"/>
      <c r="B616" s="3"/>
    </row>
    <row r="617" spans="1:2" ht="12.75">
      <c r="A617" s="3"/>
      <c r="B617" s="3"/>
    </row>
    <row r="618" spans="1:2" ht="12.75">
      <c r="A618" s="3"/>
      <c r="B618" s="3"/>
    </row>
    <row r="619" spans="1:2" ht="12.75">
      <c r="A619" s="3"/>
      <c r="B619" s="3"/>
    </row>
    <row r="620" spans="1:2" ht="12.75">
      <c r="A620" s="3"/>
      <c r="B620" s="3"/>
    </row>
    <row r="621" spans="1:2" ht="12.75">
      <c r="A621" s="3"/>
      <c r="B621" s="3"/>
    </row>
    <row r="622" spans="1:2" ht="12.75">
      <c r="A622" s="3"/>
      <c r="B622" s="3"/>
    </row>
    <row r="623" spans="1:2" ht="12.75">
      <c r="A623" s="3"/>
      <c r="B623" s="3"/>
    </row>
    <row r="624" spans="1:2" ht="12.75">
      <c r="A624" s="3"/>
      <c r="B624" s="3"/>
    </row>
    <row r="625" spans="1:2" ht="12.75">
      <c r="A625" s="3"/>
      <c r="B625" s="3"/>
    </row>
    <row r="626" spans="1:2" ht="12.75">
      <c r="A626" s="3"/>
      <c r="B626" s="3"/>
    </row>
    <row r="627" spans="1:2" ht="12.75">
      <c r="A627" s="3"/>
      <c r="B627" s="3"/>
    </row>
    <row r="628" spans="1:2" ht="12.75">
      <c r="A628" s="3"/>
      <c r="B628" s="3"/>
    </row>
    <row r="629" spans="1:2" ht="12.75">
      <c r="A629" s="3"/>
      <c r="B629" s="3"/>
    </row>
    <row r="630" spans="1:2" ht="12.75">
      <c r="A630" s="3"/>
      <c r="B630" s="3"/>
    </row>
    <row r="631" spans="1:2" ht="12.75">
      <c r="A631" s="3"/>
      <c r="B631" s="3"/>
    </row>
    <row r="632" spans="1:2" ht="12.75">
      <c r="A632" s="3"/>
      <c r="B632" s="3"/>
    </row>
    <row r="633" spans="1:2" ht="12.75">
      <c r="A633" s="3"/>
      <c r="B633" s="3"/>
    </row>
    <row r="634" spans="1:2" ht="12.75">
      <c r="A634" s="3"/>
      <c r="B634" s="3"/>
    </row>
    <row r="635" spans="1:2" ht="12.75">
      <c r="A635" s="3"/>
      <c r="B635" s="3"/>
    </row>
    <row r="636" spans="1:2" ht="12.75">
      <c r="A636" s="3"/>
      <c r="B636" s="3"/>
    </row>
    <row r="637" spans="1:2" ht="12.75">
      <c r="A637" s="3"/>
      <c r="B637" s="3"/>
    </row>
    <row r="638" spans="1:2" ht="12.75">
      <c r="A638" s="3"/>
      <c r="B638" s="3"/>
    </row>
    <row r="639" spans="1:2" ht="12.75">
      <c r="A639" s="3"/>
      <c r="B639" s="3"/>
    </row>
    <row r="640" spans="1:2" ht="12.75">
      <c r="A640" s="3"/>
      <c r="B640" s="3"/>
    </row>
    <row r="641" spans="1:2" ht="12.75">
      <c r="A641" s="3"/>
      <c r="B641" s="3"/>
    </row>
    <row r="642" spans="1:2" ht="12.75">
      <c r="A642" s="3"/>
      <c r="B642" s="3"/>
    </row>
    <row r="643" spans="1:2" ht="12.75">
      <c r="A643" s="3"/>
      <c r="B643" s="3"/>
    </row>
    <row r="644" spans="1:2" ht="12.75">
      <c r="A644" s="3"/>
      <c r="B644" s="3"/>
    </row>
    <row r="645" spans="1:2" ht="12.75">
      <c r="A645" s="3"/>
      <c r="B645" s="3"/>
    </row>
    <row r="646" spans="1:2" ht="12.75">
      <c r="A646" s="3"/>
      <c r="B646" s="3"/>
    </row>
    <row r="647" spans="1:2" ht="12.75">
      <c r="A647" s="3"/>
      <c r="B647" s="3"/>
    </row>
    <row r="648" spans="1:2" ht="12.75">
      <c r="A648" s="3"/>
      <c r="B648" s="3"/>
    </row>
    <row r="649" spans="1:2" ht="12.75">
      <c r="A649" s="3"/>
      <c r="B649" s="3"/>
    </row>
    <row r="650" spans="1:2" ht="12.75">
      <c r="A650" s="3"/>
      <c r="B650" s="3"/>
    </row>
    <row r="651" spans="1:2" ht="12.75">
      <c r="A651" s="3"/>
      <c r="B651" s="3"/>
    </row>
    <row r="652" spans="1:2" ht="12.75">
      <c r="A652" s="3"/>
      <c r="B652" s="3"/>
    </row>
    <row r="653" spans="1:2" ht="12.75">
      <c r="A653" s="3"/>
      <c r="B653" s="3"/>
    </row>
    <row r="654" spans="1:2" ht="12.75">
      <c r="A654" s="3"/>
      <c r="B654" s="3"/>
    </row>
    <row r="655" spans="1:2" ht="12.75">
      <c r="A655" s="3"/>
      <c r="B655" s="3"/>
    </row>
    <row r="656" spans="1:2" ht="12.75">
      <c r="A656" s="3"/>
      <c r="B656" s="3"/>
    </row>
    <row r="657" spans="1:2" ht="12.75">
      <c r="A657" s="3"/>
      <c r="B657" s="3"/>
    </row>
    <row r="658" spans="1:2" ht="12.75">
      <c r="A658" s="3"/>
      <c r="B658" s="3"/>
    </row>
    <row r="659" spans="1:2" ht="12.75">
      <c r="A659" s="3"/>
      <c r="B659" s="3"/>
    </row>
    <row r="660" spans="1:2" ht="12.75">
      <c r="A660" s="3"/>
      <c r="B660" s="3"/>
    </row>
    <row r="661" spans="1:2" ht="12.75">
      <c r="A661" s="3"/>
      <c r="B661" s="3"/>
    </row>
    <row r="662" spans="1:2" ht="12.75">
      <c r="A662" s="3"/>
      <c r="B662" s="3"/>
    </row>
    <row r="663" spans="1:2" ht="12.75">
      <c r="A663" s="3"/>
      <c r="B663" s="3"/>
    </row>
    <row r="664" spans="1:2" ht="12.75">
      <c r="A664" s="3"/>
      <c r="B664" s="3"/>
    </row>
    <row r="665" spans="1:2" ht="12.75">
      <c r="A665" s="3"/>
      <c r="B665" s="3"/>
    </row>
    <row r="666" spans="1:2" ht="12.75">
      <c r="A666" s="3"/>
      <c r="B666" s="3"/>
    </row>
    <row r="667" spans="1:2" ht="12.75">
      <c r="A667" s="3"/>
      <c r="B667" s="3"/>
    </row>
    <row r="668" spans="1:2" ht="12.75">
      <c r="A668" s="3"/>
      <c r="B668" s="3"/>
    </row>
    <row r="669" spans="1:2" ht="12.75">
      <c r="A669" s="3"/>
      <c r="B669" s="3"/>
    </row>
    <row r="670" spans="1:2" ht="12.75">
      <c r="A670" s="3"/>
      <c r="B670" s="3"/>
    </row>
    <row r="671" spans="1:2" ht="12.75">
      <c r="A671" s="3"/>
      <c r="B671" s="3"/>
    </row>
    <row r="672" spans="1:2" ht="12.75">
      <c r="A672" s="3"/>
      <c r="B672" s="3"/>
    </row>
    <row r="673" spans="1:2" ht="12.75">
      <c r="A673" s="3"/>
      <c r="B673" s="3"/>
    </row>
    <row r="674" spans="1:2" ht="12.75">
      <c r="A674" s="3"/>
      <c r="B674" s="3"/>
    </row>
    <row r="675" spans="1:2" ht="12.75">
      <c r="A675" s="3"/>
      <c r="B675" s="3"/>
    </row>
    <row r="676" spans="1:2" ht="12.75">
      <c r="A676" s="3"/>
      <c r="B676" s="3"/>
    </row>
    <row r="677" spans="1:2" ht="12.75">
      <c r="A677" s="3"/>
      <c r="B677" s="3"/>
    </row>
    <row r="678" spans="1:2" ht="12.75">
      <c r="A678" s="3"/>
      <c r="B678" s="3"/>
    </row>
    <row r="679" spans="1:2" ht="12.75">
      <c r="A679" s="3"/>
      <c r="B679" s="3"/>
    </row>
    <row r="680" spans="1:2" ht="12.75">
      <c r="A680" s="3"/>
      <c r="B680" s="3"/>
    </row>
    <row r="681" spans="1:2" ht="12.75">
      <c r="A681" s="3"/>
      <c r="B681" s="3"/>
    </row>
    <row r="682" spans="1:2" ht="12.75">
      <c r="A682" s="3"/>
      <c r="B682" s="3"/>
    </row>
    <row r="683" spans="1:2" ht="12.75">
      <c r="A683" s="3"/>
      <c r="B683" s="3"/>
    </row>
    <row r="684" spans="1:2" ht="12.75">
      <c r="A684" s="3"/>
      <c r="B684" s="3"/>
    </row>
    <row r="685" spans="1:2" ht="12.75">
      <c r="A685" s="3"/>
      <c r="B685" s="3"/>
    </row>
    <row r="686" spans="1:2" ht="12.75">
      <c r="A686" s="3"/>
      <c r="B686" s="3"/>
    </row>
    <row r="687" spans="1:2" ht="12.75">
      <c r="A687" s="3"/>
      <c r="B687" s="3"/>
    </row>
    <row r="688" spans="1:2" ht="12.75">
      <c r="A688" s="3"/>
      <c r="B688" s="3"/>
    </row>
    <row r="689" spans="1:2" ht="12.75">
      <c r="A689" s="3"/>
      <c r="B689" s="3"/>
    </row>
    <row r="690" spans="1:2" ht="12.75">
      <c r="A690" s="3"/>
      <c r="B690" s="3"/>
    </row>
    <row r="691" spans="1:2" ht="12.75">
      <c r="A691" s="3"/>
      <c r="B691" s="3"/>
    </row>
    <row r="692" spans="1:2" ht="12.75">
      <c r="A692" s="3"/>
      <c r="B692" s="3"/>
    </row>
    <row r="693" spans="1:2" ht="12.75">
      <c r="A693" s="3"/>
      <c r="B693" s="3"/>
    </row>
    <row r="694" spans="1:2" ht="12.75">
      <c r="A694" s="3"/>
      <c r="B694" s="3"/>
    </row>
    <row r="695" spans="1:2" ht="12.75">
      <c r="A695" s="3"/>
      <c r="B695" s="3"/>
    </row>
    <row r="696" spans="1:2" ht="12.75">
      <c r="A696" s="3"/>
      <c r="B696" s="3"/>
    </row>
    <row r="697" spans="1:2" ht="12.75">
      <c r="A697" s="3"/>
      <c r="B697" s="3"/>
    </row>
    <row r="698" spans="1:2" ht="12.75">
      <c r="A698" s="3"/>
      <c r="B698" s="3"/>
    </row>
    <row r="699" spans="1:2" ht="12.75">
      <c r="A699" s="3"/>
      <c r="B699" s="3"/>
    </row>
    <row r="700" spans="1:2" ht="12.75">
      <c r="A700" s="3"/>
      <c r="B700" s="3"/>
    </row>
    <row r="701" spans="1:2" ht="12.75">
      <c r="A701" s="3"/>
      <c r="B701" s="3"/>
    </row>
    <row r="702" spans="1:2" ht="12.75">
      <c r="A702" s="3"/>
      <c r="B702" s="3"/>
    </row>
    <row r="703" spans="1:2" ht="12.75">
      <c r="A703" s="3"/>
      <c r="B703" s="3"/>
    </row>
    <row r="704" spans="1:2" ht="12.75">
      <c r="A704" s="3"/>
      <c r="B704" s="3"/>
    </row>
    <row r="705" spans="1:2" ht="12.75">
      <c r="A705" s="3"/>
      <c r="B705" s="3"/>
    </row>
    <row r="706" spans="1:2" ht="12.75">
      <c r="A706" s="3"/>
      <c r="B706" s="3"/>
    </row>
    <row r="707" spans="1:2" ht="12.75">
      <c r="A707" s="3"/>
      <c r="B707" s="3"/>
    </row>
    <row r="708" spans="1:2" ht="12.75">
      <c r="A708" s="3"/>
      <c r="B708" s="3"/>
    </row>
    <row r="709" spans="1:2" ht="12.75">
      <c r="A709" s="3"/>
      <c r="B709" s="3"/>
    </row>
    <row r="710" spans="1:2" ht="12.75">
      <c r="A710" s="3"/>
      <c r="B710" s="3"/>
    </row>
    <row r="711" spans="1:2" ht="12.75">
      <c r="A711" s="3"/>
      <c r="B711" s="3"/>
    </row>
    <row r="712" spans="1:2" ht="12.75">
      <c r="A712" s="3"/>
      <c r="B712" s="3"/>
    </row>
    <row r="713" spans="1:2" ht="12.75">
      <c r="A713" s="3"/>
      <c r="B713" s="3"/>
    </row>
    <row r="714" spans="1:2" ht="12.75">
      <c r="A714" s="3"/>
      <c r="B714" s="3"/>
    </row>
    <row r="715" spans="1:2" ht="12.75">
      <c r="A715" s="3"/>
      <c r="B715" s="3"/>
    </row>
    <row r="716" spans="1:2" ht="12.75">
      <c r="A716" s="3"/>
      <c r="B716" s="3"/>
    </row>
    <row r="717" spans="1:2" ht="12.75">
      <c r="A717" s="3"/>
      <c r="B717" s="3"/>
    </row>
    <row r="718" spans="1:2" ht="12.75">
      <c r="A718" s="3"/>
      <c r="B718" s="3"/>
    </row>
    <row r="719" spans="1:2" ht="12.75">
      <c r="A719" s="3"/>
      <c r="B719" s="3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  <row r="1750" spans="1:2" ht="12.75">
      <c r="A1750" s="3"/>
      <c r="B1750" s="3"/>
    </row>
    <row r="1751" spans="1:2" ht="12.75">
      <c r="A1751" s="3"/>
      <c r="B1751" s="3"/>
    </row>
    <row r="1752" spans="1:2" ht="12.75">
      <c r="A1752" s="3"/>
      <c r="B1752" s="3"/>
    </row>
    <row r="1753" spans="1:2" ht="12.75">
      <c r="A1753" s="3"/>
      <c r="B1753" s="3"/>
    </row>
    <row r="1754" spans="1:2" ht="12.75">
      <c r="A1754" s="3"/>
      <c r="B1754" s="3"/>
    </row>
    <row r="1755" spans="1:2" ht="12.75">
      <c r="A1755" s="3"/>
      <c r="B1755" s="3"/>
    </row>
    <row r="1756" spans="1:2" ht="12.75">
      <c r="A1756" s="3"/>
      <c r="B1756" s="3"/>
    </row>
    <row r="1757" spans="1:2" ht="12.75">
      <c r="A1757" s="3"/>
      <c r="B1757" s="3"/>
    </row>
    <row r="1758" spans="1:2" ht="12.75">
      <c r="A1758" s="3"/>
      <c r="B1758" s="3"/>
    </row>
    <row r="1759" spans="1:2" ht="12.75">
      <c r="A1759" s="3"/>
      <c r="B1759" s="3"/>
    </row>
    <row r="1760" spans="1:2" ht="12.75">
      <c r="A1760" s="3"/>
      <c r="B1760" s="3"/>
    </row>
    <row r="1761" spans="1:2" ht="12.75">
      <c r="A1761" s="3"/>
      <c r="B1761" s="3"/>
    </row>
    <row r="1762" spans="1:2" ht="12.75">
      <c r="A1762" s="3"/>
      <c r="B1762" s="3"/>
    </row>
    <row r="1763" spans="1:2" ht="12.75">
      <c r="A1763" s="3"/>
      <c r="B1763" s="3"/>
    </row>
    <row r="1764" spans="1:2" ht="12.75">
      <c r="A1764" s="3"/>
      <c r="B1764" s="3"/>
    </row>
    <row r="1765" spans="1:2" ht="12.75">
      <c r="A1765" s="3"/>
      <c r="B1765" s="3"/>
    </row>
    <row r="1766" spans="1:2" ht="12.75">
      <c r="A1766" s="3"/>
      <c r="B1766" s="3"/>
    </row>
    <row r="1767" spans="1:2" ht="12.75">
      <c r="A1767" s="3"/>
      <c r="B1767" s="3"/>
    </row>
    <row r="1768" spans="1:2" ht="12.75">
      <c r="A1768" s="3"/>
      <c r="B1768" s="3"/>
    </row>
    <row r="1769" spans="1:2" ht="12.75">
      <c r="A1769" s="3"/>
      <c r="B1769" s="3"/>
    </row>
    <row r="1770" spans="1:2" ht="12.75">
      <c r="A1770" s="3"/>
      <c r="B1770" s="3"/>
    </row>
    <row r="1771" spans="1:2" ht="12.75">
      <c r="A1771" s="3"/>
      <c r="B1771" s="3"/>
    </row>
    <row r="1772" spans="1:2" ht="12.75">
      <c r="A1772" s="3"/>
      <c r="B1772" s="3"/>
    </row>
    <row r="1773" spans="1:2" ht="12.75">
      <c r="A1773" s="3"/>
      <c r="B1773" s="3"/>
    </row>
    <row r="1774" spans="1:2" ht="12.75">
      <c r="A1774" s="3"/>
      <c r="B1774" s="3"/>
    </row>
    <row r="1775" spans="1:2" ht="12.75">
      <c r="A1775" s="3"/>
      <c r="B1775" s="3"/>
    </row>
    <row r="1776" spans="1:2" ht="12.75">
      <c r="A1776" s="3"/>
      <c r="B1776" s="3"/>
    </row>
    <row r="1777" spans="1:2" ht="12.75">
      <c r="A1777" s="3"/>
      <c r="B1777" s="3"/>
    </row>
    <row r="1778" spans="1:2" ht="12.75">
      <c r="A1778" s="3"/>
      <c r="B1778" s="3"/>
    </row>
    <row r="1779" spans="1:2" ht="12.75">
      <c r="A1779" s="3"/>
      <c r="B1779" s="3"/>
    </row>
    <row r="1780" spans="1:2" ht="12.75">
      <c r="A1780" s="3"/>
      <c r="B1780" s="3"/>
    </row>
    <row r="1781" spans="1:2" ht="12.75">
      <c r="A1781" s="3"/>
      <c r="B1781" s="3"/>
    </row>
    <row r="1782" spans="1:2" ht="12.75">
      <c r="A1782" s="3"/>
      <c r="B1782" s="3"/>
    </row>
    <row r="1783" spans="1:2" ht="12.75">
      <c r="A1783" s="3"/>
      <c r="B1783" s="3"/>
    </row>
    <row r="1784" spans="1:2" ht="12.75">
      <c r="A1784" s="3"/>
      <c r="B1784" s="3"/>
    </row>
    <row r="1785" spans="1:2" ht="12.75">
      <c r="A1785" s="3"/>
      <c r="B1785" s="3"/>
    </row>
    <row r="1786" spans="1:2" ht="12.75">
      <c r="A1786" s="3"/>
      <c r="B1786" s="3"/>
    </row>
    <row r="1787" spans="1:2" ht="12.75">
      <c r="A1787" s="3"/>
      <c r="B1787" s="3"/>
    </row>
    <row r="1788" spans="1:2" ht="12.75">
      <c r="A1788" s="3"/>
      <c r="B1788" s="3"/>
    </row>
    <row r="1789" spans="1:2" ht="12.75">
      <c r="A1789" s="3"/>
      <c r="B1789" s="3"/>
    </row>
    <row r="1790" spans="1:2" ht="12.75">
      <c r="A1790" s="3"/>
      <c r="B1790" s="3"/>
    </row>
    <row r="1791" spans="1:2" ht="12.75">
      <c r="A1791" s="3"/>
      <c r="B1791" s="3"/>
    </row>
    <row r="1792" spans="1:2" ht="12.75">
      <c r="A1792" s="3"/>
      <c r="B1792" s="3"/>
    </row>
    <row r="1793" spans="1:2" ht="12.75">
      <c r="A1793" s="3"/>
      <c r="B1793" s="3"/>
    </row>
    <row r="1794" spans="1:2" ht="12.75">
      <c r="A1794" s="3"/>
      <c r="B1794" s="3"/>
    </row>
    <row r="1795" spans="1:2" ht="12.75">
      <c r="A1795" s="3"/>
      <c r="B1795" s="3"/>
    </row>
    <row r="1796" spans="1:2" ht="12.75">
      <c r="A1796" s="3"/>
      <c r="B1796" s="3"/>
    </row>
    <row r="1797" spans="1:2" ht="12.75">
      <c r="A1797" s="3"/>
      <c r="B1797" s="3"/>
    </row>
    <row r="1798" spans="1:2" ht="12.75">
      <c r="A1798" s="3"/>
      <c r="B1798" s="3"/>
    </row>
    <row r="1799" spans="1:2" ht="12.75">
      <c r="A1799" s="3"/>
      <c r="B1799" s="3"/>
    </row>
    <row r="1800" spans="1:2" ht="12.75">
      <c r="A1800" s="3"/>
      <c r="B1800" s="3"/>
    </row>
    <row r="1801" spans="1:2" ht="12.75">
      <c r="A1801" s="3"/>
      <c r="B1801" s="3"/>
    </row>
    <row r="1802" spans="1:2" ht="12.75">
      <c r="A1802" s="3"/>
      <c r="B1802" s="3"/>
    </row>
    <row r="1803" spans="1:2" ht="12.75">
      <c r="A1803" s="3"/>
      <c r="B1803" s="3"/>
    </row>
    <row r="1804" spans="1:2" ht="12.75">
      <c r="A1804" s="3"/>
      <c r="B1804" s="3"/>
    </row>
    <row r="1805" spans="1:2" ht="12.75">
      <c r="A1805" s="3"/>
      <c r="B1805" s="3"/>
    </row>
    <row r="1806" spans="1:2" ht="12.75">
      <c r="A1806" s="3"/>
      <c r="B1806" s="3"/>
    </row>
    <row r="1807" spans="1:2" ht="12.75">
      <c r="A1807" s="3"/>
      <c r="B1807" s="3"/>
    </row>
    <row r="1808" spans="1:2" ht="12.75">
      <c r="A1808" s="3"/>
      <c r="B1808" s="3"/>
    </row>
    <row r="1809" spans="1:2" ht="12.75">
      <c r="A1809" s="3"/>
      <c r="B1809" s="3"/>
    </row>
    <row r="1810" spans="1:2" ht="12.75">
      <c r="A1810" s="3"/>
      <c r="B1810" s="3"/>
    </row>
    <row r="1811" spans="1:2" ht="12.75">
      <c r="A1811" s="3"/>
      <c r="B1811" s="3"/>
    </row>
    <row r="1812" spans="1:2" ht="12.75">
      <c r="A1812" s="3"/>
      <c r="B1812" s="3"/>
    </row>
    <row r="1813" spans="1:2" ht="12.75">
      <c r="A1813" s="3"/>
      <c r="B1813" s="3"/>
    </row>
    <row r="1814" spans="1:2" ht="12.75">
      <c r="A1814" s="3"/>
      <c r="B1814" s="3"/>
    </row>
    <row r="1815" spans="1:2" ht="12.75">
      <c r="A1815" s="3"/>
      <c r="B1815" s="3"/>
    </row>
    <row r="1816" spans="1:2" ht="12.75">
      <c r="A1816" s="3"/>
      <c r="B1816" s="3"/>
    </row>
    <row r="1817" spans="1:2" ht="12.75">
      <c r="A1817" s="3"/>
      <c r="B1817" s="3"/>
    </row>
    <row r="1818" spans="1:2" ht="12.75">
      <c r="A1818" s="3"/>
      <c r="B1818" s="3"/>
    </row>
    <row r="1819" spans="1:2" ht="12.75">
      <c r="A1819" s="3"/>
      <c r="B1819" s="3"/>
    </row>
    <row r="1820" spans="1:2" ht="12.75">
      <c r="A1820" s="3"/>
      <c r="B1820" s="3"/>
    </row>
    <row r="1821" spans="1:2" ht="12.75">
      <c r="A1821" s="3"/>
      <c r="B1821" s="3"/>
    </row>
    <row r="1822" spans="1:2" ht="12.75">
      <c r="A1822" s="3"/>
      <c r="B1822" s="3"/>
    </row>
    <row r="1823" spans="1:2" ht="12.75">
      <c r="A1823" s="3"/>
      <c r="B1823" s="3"/>
    </row>
    <row r="1824" spans="1:2" ht="12.75">
      <c r="A1824" s="3"/>
      <c r="B1824" s="3"/>
    </row>
    <row r="1825" spans="1:2" ht="12.75">
      <c r="A1825" s="3"/>
      <c r="B1825" s="3"/>
    </row>
    <row r="1826" spans="1:2" ht="12.75">
      <c r="A1826" s="3"/>
      <c r="B1826" s="3"/>
    </row>
    <row r="1827" spans="1:2" ht="12.75">
      <c r="A1827" s="3"/>
      <c r="B1827" s="3"/>
    </row>
    <row r="1828" spans="1:2" ht="12.75">
      <c r="A1828" s="3"/>
      <c r="B1828" s="3"/>
    </row>
    <row r="1829" spans="1:2" ht="12.75">
      <c r="A1829" s="3"/>
      <c r="B1829" s="3"/>
    </row>
    <row r="1830" spans="1:2" ht="12.75">
      <c r="A1830" s="3"/>
      <c r="B1830" s="3"/>
    </row>
    <row r="1831" spans="1:2" ht="12.75">
      <c r="A1831" s="3"/>
      <c r="B1831" s="3"/>
    </row>
    <row r="1832" spans="1:2" ht="12.75">
      <c r="A1832" s="3"/>
      <c r="B1832" s="3"/>
    </row>
    <row r="1833" spans="1:2" ht="12.75">
      <c r="A1833" s="3"/>
      <c r="B1833" s="3"/>
    </row>
    <row r="1834" spans="1:2" ht="12.75">
      <c r="A1834" s="3"/>
      <c r="B1834" s="3"/>
    </row>
    <row r="1835" spans="1:2" ht="12.75">
      <c r="A1835" s="3"/>
      <c r="B1835" s="3"/>
    </row>
    <row r="1836" spans="1:2" ht="12.75">
      <c r="A1836" s="3"/>
      <c r="B1836" s="3"/>
    </row>
    <row r="1837" spans="1:2" ht="12.75">
      <c r="A1837" s="3"/>
      <c r="B1837" s="3"/>
    </row>
    <row r="1838" spans="1:2" ht="12.75">
      <c r="A1838" s="3"/>
      <c r="B1838" s="3"/>
    </row>
    <row r="1839" spans="1:2" ht="12.75">
      <c r="A1839" s="3"/>
      <c r="B1839" s="3"/>
    </row>
    <row r="1840" spans="1:2" ht="12.75">
      <c r="A1840" s="3"/>
      <c r="B1840" s="3"/>
    </row>
    <row r="1841" spans="1:2" ht="12.75">
      <c r="A1841" s="3"/>
      <c r="B1841" s="3"/>
    </row>
    <row r="1842" spans="1:2" ht="12.75">
      <c r="A1842" s="3"/>
      <c r="B1842" s="3"/>
    </row>
    <row r="1843" spans="1:2" ht="12.75">
      <c r="A1843" s="3"/>
      <c r="B1843" s="3"/>
    </row>
    <row r="1844" spans="1:2" ht="12.75">
      <c r="A1844" s="3"/>
      <c r="B1844" s="3"/>
    </row>
    <row r="1845" spans="1:2" ht="12.75">
      <c r="A1845" s="3"/>
      <c r="B1845" s="3"/>
    </row>
    <row r="1846" spans="1:2" ht="12.75">
      <c r="A1846" s="3"/>
      <c r="B1846" s="3"/>
    </row>
    <row r="1847" spans="1:2" ht="12.75">
      <c r="A1847" s="3"/>
      <c r="B1847" s="3"/>
    </row>
    <row r="1848" spans="1:2" ht="12.75">
      <c r="A1848" s="3"/>
      <c r="B1848" s="3"/>
    </row>
    <row r="1849" spans="1:2" ht="12.75">
      <c r="A1849" s="3"/>
      <c r="B1849" s="3"/>
    </row>
    <row r="1850" spans="1:2" ht="12.75">
      <c r="A1850" s="3"/>
      <c r="B1850" s="3"/>
    </row>
    <row r="1851" spans="1:2" ht="12.75">
      <c r="A1851" s="3"/>
      <c r="B1851" s="3"/>
    </row>
    <row r="1852" spans="1:2" ht="12.75">
      <c r="A1852" s="3"/>
      <c r="B1852" s="3"/>
    </row>
    <row r="1853" spans="1:2" ht="12.75">
      <c r="A1853" s="3"/>
      <c r="B1853" s="3"/>
    </row>
    <row r="1854" spans="1:2" ht="12.75">
      <c r="A1854" s="3"/>
      <c r="B1854" s="3"/>
    </row>
    <row r="1855" spans="1:2" ht="12.75">
      <c r="A1855" s="3"/>
      <c r="B1855" s="3"/>
    </row>
    <row r="1856" spans="1:2" ht="12.75">
      <c r="A1856" s="3"/>
      <c r="B1856" s="3"/>
    </row>
    <row r="1857" spans="1:2" ht="12.75">
      <c r="A1857" s="3"/>
      <c r="B1857" s="3"/>
    </row>
    <row r="1858" spans="1:2" ht="12.75">
      <c r="A1858" s="3"/>
      <c r="B1858" s="3"/>
    </row>
    <row r="1859" spans="1:2" ht="12.75">
      <c r="A1859" s="3"/>
      <c r="B1859" s="3"/>
    </row>
    <row r="1860" spans="1:2" ht="12.75">
      <c r="A1860" s="3"/>
      <c r="B1860" s="3"/>
    </row>
    <row r="1861" spans="1:2" ht="12.75">
      <c r="A1861" s="3"/>
      <c r="B1861" s="3"/>
    </row>
    <row r="1862" spans="1:2" ht="12.75">
      <c r="A1862" s="3"/>
      <c r="B1862" s="3"/>
    </row>
    <row r="1863" spans="1:2" ht="12.75">
      <c r="A1863" s="3"/>
      <c r="B1863" s="3"/>
    </row>
    <row r="1864" spans="1:2" ht="12.75">
      <c r="A1864" s="3"/>
      <c r="B1864" s="3"/>
    </row>
    <row r="1865" spans="1:2" ht="12.75">
      <c r="A1865" s="3"/>
      <c r="B1865" s="3"/>
    </row>
    <row r="1866" spans="1:2" ht="12.75">
      <c r="A1866" s="3"/>
      <c r="B1866" s="3"/>
    </row>
    <row r="1867" spans="1:2" ht="12.75">
      <c r="A1867" s="3"/>
      <c r="B1867" s="3"/>
    </row>
    <row r="1868" spans="1:2" ht="12.75">
      <c r="A1868" s="3"/>
      <c r="B1868" s="3"/>
    </row>
    <row r="1869" spans="1:2" ht="12.75">
      <c r="A1869" s="3"/>
      <c r="B1869" s="3"/>
    </row>
    <row r="1870" spans="1:2" ht="12.75">
      <c r="A1870" s="3"/>
      <c r="B1870" s="3"/>
    </row>
    <row r="1871" spans="1:2" ht="12.75">
      <c r="A1871" s="3"/>
      <c r="B1871" s="3"/>
    </row>
    <row r="1872" spans="1:2" ht="12.75">
      <c r="A1872" s="3"/>
      <c r="B1872" s="3"/>
    </row>
    <row r="1873" spans="1:2" ht="12.75">
      <c r="A1873" s="3"/>
      <c r="B1873" s="3"/>
    </row>
    <row r="1874" spans="1:2" ht="12.75">
      <c r="A1874" s="3"/>
      <c r="B1874" s="3"/>
    </row>
    <row r="1875" spans="1:2" ht="12.75">
      <c r="A1875" s="3"/>
      <c r="B1875" s="3"/>
    </row>
    <row r="1876" spans="1:2" ht="12.75">
      <c r="A1876" s="3"/>
      <c r="B1876" s="3"/>
    </row>
    <row r="1877" spans="1:2" ht="12.75">
      <c r="A1877" s="3"/>
      <c r="B1877" s="3"/>
    </row>
    <row r="1878" spans="1:2" ht="12.75">
      <c r="A1878" s="3"/>
      <c r="B1878" s="3"/>
    </row>
    <row r="1879" spans="1:2" ht="12.75">
      <c r="A1879" s="3"/>
      <c r="B1879" s="3"/>
    </row>
    <row r="1880" spans="1:2" ht="12.75">
      <c r="A1880" s="3"/>
      <c r="B1880" s="3"/>
    </row>
    <row r="1881" spans="1:2" ht="12.75">
      <c r="A1881" s="3"/>
      <c r="B1881" s="3"/>
    </row>
    <row r="1882" spans="1:2" ht="12.75">
      <c r="A1882" s="3"/>
      <c r="B1882" s="3"/>
    </row>
    <row r="1883" spans="1:2" ht="12.75">
      <c r="A1883" s="3"/>
      <c r="B1883" s="3"/>
    </row>
    <row r="1884" spans="1:2" ht="12.75">
      <c r="A1884" s="3"/>
      <c r="B1884" s="3"/>
    </row>
    <row r="1885" spans="1:2" ht="12.75">
      <c r="A1885" s="3"/>
      <c r="B1885" s="3"/>
    </row>
    <row r="1886" spans="1:2" ht="12.75">
      <c r="A1886" s="3"/>
      <c r="B1886" s="3"/>
    </row>
    <row r="1887" spans="1:2" ht="12.75">
      <c r="A1887" s="3"/>
      <c r="B1887" s="3"/>
    </row>
    <row r="1888" spans="1:2" ht="12.75">
      <c r="A1888" s="3"/>
      <c r="B1888" s="3"/>
    </row>
    <row r="1889" spans="1:2" ht="12.75">
      <c r="A1889" s="3"/>
      <c r="B1889" s="3"/>
    </row>
    <row r="1890" spans="1:2" ht="12.75">
      <c r="A1890" s="3"/>
      <c r="B1890" s="3"/>
    </row>
    <row r="1891" spans="1:2" ht="12.75">
      <c r="A1891" s="3"/>
      <c r="B1891" s="3"/>
    </row>
    <row r="1892" spans="1:2" ht="12.75">
      <c r="A1892" s="3"/>
      <c r="B1892" s="3"/>
    </row>
    <row r="1893" spans="1:2" ht="12.75">
      <c r="A1893" s="3"/>
      <c r="B1893" s="3"/>
    </row>
    <row r="1894" spans="1:2" ht="12.75">
      <c r="A1894" s="3"/>
      <c r="B1894" s="3"/>
    </row>
    <row r="1895" spans="1:2" ht="12.75">
      <c r="A1895" s="3"/>
      <c r="B1895" s="3"/>
    </row>
    <row r="1896" spans="1:2" ht="12.75">
      <c r="A1896" s="3"/>
      <c r="B1896" s="3"/>
    </row>
    <row r="1897" spans="1:2" ht="12.75">
      <c r="A1897" s="3"/>
      <c r="B1897" s="3"/>
    </row>
    <row r="1898" spans="1:2" ht="12.75">
      <c r="A1898" s="3"/>
      <c r="B1898" s="3"/>
    </row>
    <row r="1899" spans="1:2" ht="12.75">
      <c r="A1899" s="3"/>
      <c r="B1899" s="3"/>
    </row>
    <row r="1900" spans="1:2" ht="12.75">
      <c r="A1900" s="3"/>
      <c r="B1900" s="3"/>
    </row>
    <row r="1901" spans="1:2" ht="12.75">
      <c r="A1901" s="3"/>
      <c r="B1901" s="3"/>
    </row>
    <row r="1902" spans="1:2" ht="12.75">
      <c r="A1902" s="3"/>
      <c r="B1902" s="3"/>
    </row>
    <row r="1903" spans="1:2" ht="12.75">
      <c r="A1903" s="3"/>
      <c r="B1903" s="3"/>
    </row>
    <row r="1904" spans="1:2" ht="12.75">
      <c r="A1904" s="3"/>
      <c r="B1904" s="3"/>
    </row>
    <row r="1905" spans="1:2" ht="12.75">
      <c r="A1905" s="3"/>
      <c r="B1905" s="3"/>
    </row>
    <row r="1906" spans="1:2" ht="12.75">
      <c r="A1906" s="3"/>
      <c r="B1906" s="3"/>
    </row>
    <row r="1907" spans="1:2" ht="12.75">
      <c r="A1907" s="3"/>
      <c r="B1907" s="3"/>
    </row>
    <row r="1908" spans="1:2" ht="12.75">
      <c r="A1908" s="3"/>
      <c r="B1908" s="3"/>
    </row>
    <row r="1909" spans="1:2" ht="12.75">
      <c r="A1909" s="3"/>
      <c r="B1909" s="3"/>
    </row>
    <row r="1910" spans="1:2" ht="12.75">
      <c r="A1910" s="3"/>
      <c r="B1910" s="3"/>
    </row>
    <row r="1911" spans="1:2" ht="12.75">
      <c r="A1911" s="3"/>
      <c r="B1911" s="3"/>
    </row>
    <row r="1912" spans="1:2" ht="12.75">
      <c r="A1912" s="3"/>
      <c r="B1912" s="3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  <row r="2550" spans="1:2" ht="12.75">
      <c r="A2550" s="3"/>
      <c r="B2550" s="3"/>
    </row>
    <row r="2551" spans="1:2" ht="12.75">
      <c r="A2551" s="3"/>
      <c r="B2551" s="3"/>
    </row>
    <row r="2552" spans="1:2" ht="12.75">
      <c r="A2552" s="3"/>
      <c r="B2552" s="3"/>
    </row>
    <row r="2553" spans="1:2" ht="12.75">
      <c r="A2553" s="3"/>
      <c r="B2553" s="3"/>
    </row>
    <row r="2554" spans="1:2" ht="12.75">
      <c r="A2554" s="3"/>
      <c r="B2554" s="3"/>
    </row>
    <row r="2555" spans="1:2" ht="12.75">
      <c r="A2555" s="3"/>
      <c r="B2555" s="3"/>
    </row>
    <row r="2556" spans="1:2" ht="12.75">
      <c r="A2556" s="3"/>
      <c r="B2556" s="3"/>
    </row>
    <row r="2557" spans="1:2" ht="12.75">
      <c r="A2557" s="3"/>
      <c r="B2557" s="3"/>
    </row>
    <row r="2558" spans="1:2" ht="12.75">
      <c r="A2558" s="3"/>
      <c r="B2558" s="3"/>
    </row>
    <row r="2559" spans="1:2" ht="12.75">
      <c r="A2559" s="3"/>
      <c r="B2559" s="3"/>
    </row>
    <row r="2560" spans="1:2" ht="12.75">
      <c r="A2560" s="3"/>
      <c r="B2560" s="3"/>
    </row>
    <row r="2561" spans="1:2" ht="12.75">
      <c r="A2561" s="3"/>
      <c r="B2561" s="3"/>
    </row>
    <row r="2562" spans="1:2" ht="12.75">
      <c r="A2562" s="3"/>
      <c r="B2562" s="3"/>
    </row>
    <row r="2563" spans="1:2" ht="12.75">
      <c r="A2563" s="3"/>
      <c r="B2563" s="3"/>
    </row>
    <row r="2564" spans="1:2" ht="12.75">
      <c r="A2564" s="3"/>
      <c r="B2564" s="3"/>
    </row>
    <row r="2565" spans="1:2" ht="12.75">
      <c r="A2565" s="3"/>
      <c r="B2565" s="3"/>
    </row>
    <row r="2566" spans="1:2" ht="12.75">
      <c r="A2566" s="3"/>
      <c r="B2566" s="3"/>
    </row>
    <row r="2567" spans="1:2" ht="12.75">
      <c r="A2567" s="3"/>
      <c r="B2567" s="3"/>
    </row>
    <row r="2568" spans="1:2" ht="12.75">
      <c r="A2568" s="3"/>
      <c r="B2568" s="3"/>
    </row>
    <row r="2569" spans="1:2" ht="12.75">
      <c r="A2569" s="3"/>
      <c r="B2569" s="3"/>
    </row>
    <row r="2570" spans="1:2" ht="12.75">
      <c r="A2570" s="3"/>
      <c r="B2570" s="3"/>
    </row>
    <row r="2571" spans="1:2" ht="12.75">
      <c r="A2571" s="3"/>
      <c r="B2571" s="3"/>
    </row>
    <row r="2572" spans="1:2" ht="12.75">
      <c r="A2572" s="3"/>
      <c r="B2572" s="3"/>
    </row>
    <row r="2573" spans="1:2" ht="12.75">
      <c r="A2573" s="3"/>
      <c r="B2573" s="3"/>
    </row>
    <row r="2574" spans="1:2" ht="12.75">
      <c r="A2574" s="3"/>
      <c r="B2574" s="3"/>
    </row>
    <row r="2575" spans="1:2" ht="12.75">
      <c r="A2575" s="3"/>
      <c r="B2575" s="3"/>
    </row>
    <row r="2576" spans="1:2" ht="12.75">
      <c r="A2576" s="3"/>
      <c r="B2576" s="3"/>
    </row>
    <row r="2577" spans="1:2" ht="12.75">
      <c r="A2577" s="3"/>
      <c r="B2577" s="3"/>
    </row>
    <row r="2578" spans="1:2" ht="12.75">
      <c r="A2578" s="3"/>
      <c r="B2578" s="3"/>
    </row>
    <row r="2579" spans="1:2" ht="12.75">
      <c r="A2579" s="3"/>
      <c r="B2579" s="3"/>
    </row>
    <row r="2580" spans="1:2" ht="12.75">
      <c r="A2580" s="3"/>
      <c r="B2580" s="3"/>
    </row>
    <row r="2581" spans="1:2" ht="12.75">
      <c r="A2581" s="3"/>
      <c r="B2581" s="3"/>
    </row>
    <row r="2582" spans="1:2" ht="12.75">
      <c r="A2582" s="3"/>
      <c r="B2582" s="3"/>
    </row>
    <row r="2583" spans="1:2" ht="12.75">
      <c r="A2583" s="3"/>
      <c r="B2583" s="3"/>
    </row>
    <row r="2584" spans="1:2" ht="12.75">
      <c r="A2584" s="3"/>
      <c r="B2584" s="3"/>
    </row>
    <row r="2585" spans="1:2" ht="12.75">
      <c r="A2585" s="3"/>
      <c r="B2585" s="3"/>
    </row>
    <row r="2586" spans="1:2" ht="12.75">
      <c r="A2586" s="3"/>
      <c r="B2586" s="3"/>
    </row>
    <row r="2587" spans="1:2" ht="12.75">
      <c r="A2587" s="3"/>
      <c r="B2587" s="3"/>
    </row>
    <row r="2588" spans="1:2" ht="12.75">
      <c r="A2588" s="3"/>
      <c r="B2588" s="3"/>
    </row>
    <row r="2589" spans="1:2" ht="12.75">
      <c r="A2589" s="3"/>
      <c r="B2589" s="3"/>
    </row>
    <row r="2590" spans="1:2" ht="12.75">
      <c r="A2590" s="3"/>
      <c r="B2590" s="3"/>
    </row>
    <row r="2591" spans="1:2" ht="12.75">
      <c r="A2591" s="3"/>
      <c r="B2591" s="3"/>
    </row>
    <row r="2592" spans="1:2" ht="12.75">
      <c r="A2592" s="3"/>
      <c r="B2592" s="3"/>
    </row>
    <row r="2593" spans="1:2" ht="12.75">
      <c r="A2593" s="3"/>
      <c r="B2593" s="3"/>
    </row>
    <row r="2594" spans="1:2" ht="12.75">
      <c r="A2594" s="3"/>
      <c r="B2594" s="3"/>
    </row>
    <row r="2595" spans="1:2" ht="12.75">
      <c r="A2595" s="3"/>
      <c r="B2595" s="3"/>
    </row>
    <row r="2596" spans="1:2" ht="12.75">
      <c r="A2596" s="3"/>
      <c r="B2596" s="3"/>
    </row>
    <row r="2597" spans="1:2" ht="12.75">
      <c r="A2597" s="3"/>
      <c r="B2597" s="3"/>
    </row>
    <row r="2598" spans="1:2" ht="12.75">
      <c r="A2598" s="3"/>
      <c r="B2598" s="3"/>
    </row>
    <row r="2599" spans="1:2" ht="12.75">
      <c r="A2599" s="3"/>
      <c r="B2599" s="3"/>
    </row>
    <row r="2600" spans="1:2" ht="12.75">
      <c r="A2600" s="3"/>
      <c r="B2600" s="3"/>
    </row>
    <row r="2601" spans="1:2" ht="12.75">
      <c r="A2601" s="3"/>
      <c r="B2601" s="3"/>
    </row>
    <row r="2602" spans="1:2" ht="12.75">
      <c r="A2602" s="3"/>
      <c r="B2602" s="3"/>
    </row>
    <row r="2603" spans="1:2" ht="12.75">
      <c r="A2603" s="3"/>
      <c r="B2603" s="3"/>
    </row>
    <row r="2604" spans="1:2" ht="12.75">
      <c r="A2604" s="3"/>
      <c r="B2604" s="3"/>
    </row>
    <row r="2605" spans="1:2" ht="12.75">
      <c r="A2605" s="3"/>
      <c r="B2605" s="3"/>
    </row>
    <row r="2606" spans="1:2" ht="12.75">
      <c r="A2606" s="3"/>
      <c r="B2606" s="3"/>
    </row>
    <row r="2607" spans="1:2" ht="12.75">
      <c r="A2607" s="3"/>
      <c r="B2607" s="3"/>
    </row>
    <row r="2608" spans="1:2" ht="12.75">
      <c r="A2608" s="3"/>
      <c r="B2608" s="3"/>
    </row>
    <row r="2609" spans="1:2" ht="12.75">
      <c r="A2609" s="3"/>
      <c r="B2609" s="3"/>
    </row>
    <row r="2610" spans="1:2" ht="12.75">
      <c r="A2610" s="3"/>
      <c r="B2610" s="3"/>
    </row>
    <row r="2611" spans="1:2" ht="12.75">
      <c r="A2611" s="3"/>
      <c r="B2611" s="3"/>
    </row>
    <row r="2612" spans="1:2" ht="12.75">
      <c r="A2612" s="3"/>
      <c r="B2612" s="3"/>
    </row>
    <row r="2613" spans="1:2" ht="12.75">
      <c r="A2613" s="3"/>
      <c r="B2613" s="3"/>
    </row>
    <row r="2614" spans="1:2" ht="12.75">
      <c r="A2614" s="3"/>
      <c r="B2614" s="3"/>
    </row>
    <row r="2615" spans="1:2" ht="12.75">
      <c r="A2615" s="3"/>
      <c r="B2615" s="3"/>
    </row>
    <row r="2616" spans="1:2" ht="12.75">
      <c r="A2616" s="3"/>
      <c r="B2616" s="3"/>
    </row>
    <row r="2617" spans="1:2" ht="12.75">
      <c r="A2617" s="3"/>
      <c r="B2617" s="3"/>
    </row>
    <row r="2618" spans="1:2" ht="12.75">
      <c r="A2618" s="3"/>
      <c r="B2618" s="3"/>
    </row>
    <row r="2619" spans="1:2" ht="12.75">
      <c r="A2619" s="3"/>
      <c r="B2619" s="3"/>
    </row>
    <row r="2620" spans="1:2" ht="12.75">
      <c r="A2620" s="3"/>
      <c r="B2620" s="3"/>
    </row>
    <row r="2621" spans="1:2" ht="12.75">
      <c r="A2621" s="3"/>
      <c r="B2621" s="3"/>
    </row>
    <row r="2622" spans="1:2" ht="12.75">
      <c r="A2622" s="3"/>
      <c r="B2622" s="3"/>
    </row>
    <row r="2623" spans="1:2" ht="12.75">
      <c r="A2623" s="3"/>
      <c r="B2623" s="3"/>
    </row>
    <row r="2624" spans="1:2" ht="12.75">
      <c r="A2624" s="3"/>
      <c r="B2624" s="3"/>
    </row>
    <row r="2625" spans="1:2" ht="12.75">
      <c r="A2625" s="3"/>
      <c r="B2625" s="3"/>
    </row>
    <row r="2626" spans="1:2" ht="12.75">
      <c r="A2626" s="3"/>
      <c r="B2626" s="3"/>
    </row>
    <row r="2627" spans="1:2" ht="12.75">
      <c r="A2627" s="3"/>
      <c r="B2627" s="3"/>
    </row>
    <row r="2628" spans="1:2" ht="12.75">
      <c r="A2628" s="3"/>
      <c r="B2628" s="3"/>
    </row>
    <row r="2629" spans="1:2" ht="12.75">
      <c r="A2629" s="3"/>
      <c r="B2629" s="3"/>
    </row>
    <row r="2630" spans="1:2" ht="12.75">
      <c r="A2630" s="3"/>
      <c r="B2630" s="3"/>
    </row>
    <row r="2631" spans="1:2" ht="12.75">
      <c r="A2631" s="3"/>
      <c r="B2631" s="3"/>
    </row>
    <row r="2632" spans="1:2" ht="12.75">
      <c r="A2632" s="3"/>
      <c r="B2632" s="3"/>
    </row>
    <row r="2633" spans="1:2" ht="12.75">
      <c r="A2633" s="3"/>
      <c r="B2633" s="3"/>
    </row>
    <row r="2634" spans="1:2" ht="12.75">
      <c r="A2634" s="3"/>
      <c r="B2634" s="3"/>
    </row>
    <row r="2635" spans="1:2" ht="12.75">
      <c r="A2635" s="3"/>
      <c r="B2635" s="3"/>
    </row>
    <row r="2636" spans="1:2" ht="12.75">
      <c r="A2636" s="3"/>
      <c r="B2636" s="3"/>
    </row>
    <row r="2637" spans="1:2" ht="12.75">
      <c r="A2637" s="3"/>
      <c r="B2637" s="3"/>
    </row>
    <row r="2638" spans="1:2" ht="12.75">
      <c r="A2638" s="3"/>
      <c r="B2638" s="3"/>
    </row>
    <row r="2639" spans="1:2" ht="12.75">
      <c r="A2639" s="3"/>
      <c r="B2639" s="3"/>
    </row>
    <row r="2640" spans="1:2" ht="12.75">
      <c r="A2640" s="3"/>
      <c r="B2640" s="3"/>
    </row>
    <row r="2641" spans="1:2" ht="12.75">
      <c r="A2641" s="3"/>
      <c r="B2641" s="3"/>
    </row>
    <row r="2642" spans="1:2" ht="12.75">
      <c r="A2642" s="3"/>
      <c r="B2642" s="3"/>
    </row>
    <row r="2643" spans="1:2" ht="12.75">
      <c r="A2643" s="3"/>
      <c r="B2643" s="3"/>
    </row>
    <row r="2644" spans="1:2" ht="12.75">
      <c r="A2644" s="3"/>
      <c r="B2644" s="3"/>
    </row>
    <row r="2645" spans="1:2" ht="12.75">
      <c r="A2645" s="3"/>
      <c r="B2645" s="3"/>
    </row>
    <row r="2646" spans="1:2" ht="12.75">
      <c r="A2646" s="3"/>
      <c r="B2646" s="3"/>
    </row>
    <row r="2647" spans="1:2" ht="12.75">
      <c r="A2647" s="3"/>
      <c r="B2647" s="3"/>
    </row>
    <row r="2648" spans="1:2" ht="12.75">
      <c r="A2648" s="3"/>
      <c r="B2648" s="3"/>
    </row>
    <row r="2649" spans="1:2" ht="12.75">
      <c r="A2649" s="3"/>
      <c r="B2649" s="3"/>
    </row>
    <row r="2650" spans="1:2" ht="12.75">
      <c r="A2650" s="3"/>
      <c r="B2650" s="3"/>
    </row>
    <row r="2651" spans="1:2" ht="12.75">
      <c r="A2651" s="3"/>
      <c r="B2651" s="3"/>
    </row>
    <row r="2652" spans="1:2" ht="12.75">
      <c r="A2652" s="3"/>
      <c r="B2652" s="3"/>
    </row>
    <row r="2653" spans="1:2" ht="12.75">
      <c r="A2653" s="3"/>
      <c r="B2653" s="3"/>
    </row>
    <row r="2654" spans="1:2" ht="12.75">
      <c r="A2654" s="3"/>
      <c r="B2654" s="3"/>
    </row>
    <row r="2655" spans="1:2" ht="12.75">
      <c r="A2655" s="3"/>
      <c r="B2655" s="3"/>
    </row>
    <row r="2656" spans="1:2" ht="12.75">
      <c r="A2656" s="3"/>
      <c r="B2656" s="3"/>
    </row>
    <row r="2657" spans="1:2" ht="12.75">
      <c r="A2657" s="3"/>
      <c r="B2657" s="3"/>
    </row>
    <row r="2658" spans="1:2" ht="12.75">
      <c r="A2658" s="3"/>
      <c r="B2658" s="3"/>
    </row>
    <row r="2659" spans="1:2" ht="12.75">
      <c r="A2659" s="3"/>
      <c r="B2659" s="3"/>
    </row>
    <row r="2660" spans="1:2" ht="12.75">
      <c r="A2660" s="3"/>
      <c r="B2660" s="3"/>
    </row>
    <row r="2661" spans="1:2" ht="12.75">
      <c r="A2661" s="3"/>
      <c r="B2661" s="3"/>
    </row>
    <row r="2662" spans="1:2" ht="12.75">
      <c r="A2662" s="3"/>
      <c r="B2662" s="3"/>
    </row>
    <row r="2663" spans="1:2" ht="12.75">
      <c r="A2663" s="3"/>
      <c r="B2663" s="3"/>
    </row>
    <row r="2664" spans="1:2" ht="12.75">
      <c r="A2664" s="3"/>
      <c r="B2664" s="3"/>
    </row>
    <row r="2665" spans="1:2" ht="12.75">
      <c r="A2665" s="3"/>
      <c r="B2665" s="3"/>
    </row>
    <row r="2666" spans="1:2" ht="12.75">
      <c r="A2666" s="3"/>
      <c r="B2666" s="3"/>
    </row>
    <row r="2667" spans="1:2" ht="12.75">
      <c r="A2667" s="3"/>
      <c r="B2667" s="3"/>
    </row>
    <row r="2668" spans="1:2" ht="12.75">
      <c r="A2668" s="3"/>
      <c r="B2668" s="3"/>
    </row>
    <row r="2669" spans="1:2" ht="12.75">
      <c r="A2669" s="3"/>
      <c r="B2669" s="3"/>
    </row>
    <row r="2670" spans="1:2" ht="12.75">
      <c r="A2670" s="3"/>
      <c r="B2670" s="3"/>
    </row>
    <row r="2671" spans="1:2" ht="12.75">
      <c r="A2671" s="3"/>
      <c r="B2671" s="3"/>
    </row>
    <row r="2672" spans="1:2" ht="12.75">
      <c r="A2672" s="3"/>
      <c r="B2672" s="3"/>
    </row>
    <row r="2673" spans="1:2" ht="12.75">
      <c r="A2673" s="3"/>
      <c r="B2673" s="3"/>
    </row>
    <row r="2674" spans="1:2" ht="12.75">
      <c r="A2674" s="3"/>
      <c r="B2674" s="3"/>
    </row>
    <row r="2675" spans="1:2" ht="12.75">
      <c r="A2675" s="3"/>
      <c r="B2675" s="3"/>
    </row>
    <row r="2676" spans="1:2" ht="12.75">
      <c r="A2676" s="3"/>
      <c r="B2676" s="3"/>
    </row>
    <row r="2677" spans="1:2" ht="12.75">
      <c r="A2677" s="3"/>
      <c r="B2677" s="3"/>
    </row>
    <row r="2678" spans="1:2" ht="12.75">
      <c r="A2678" s="3"/>
      <c r="B2678" s="3"/>
    </row>
    <row r="2679" spans="1:2" ht="12.75">
      <c r="A2679" s="3"/>
      <c r="B2679" s="3"/>
    </row>
    <row r="2680" spans="1:2" ht="12.75">
      <c r="A2680" s="3"/>
      <c r="B2680" s="3"/>
    </row>
    <row r="2681" spans="1:2" ht="12.75">
      <c r="A2681" s="3"/>
      <c r="B2681" s="3"/>
    </row>
    <row r="2682" spans="1:2" ht="12.75">
      <c r="A2682" s="3"/>
      <c r="B2682" s="3"/>
    </row>
    <row r="2683" spans="1:2" ht="12.75">
      <c r="A2683" s="3"/>
      <c r="B2683" s="3"/>
    </row>
    <row r="2684" spans="1:2" ht="12.75">
      <c r="A2684" s="3"/>
      <c r="B2684" s="3"/>
    </row>
    <row r="2685" spans="1:2" ht="12.75">
      <c r="A2685" s="3"/>
      <c r="B2685" s="3"/>
    </row>
    <row r="2686" spans="1:2" ht="12.75">
      <c r="A2686" s="3"/>
      <c r="B2686" s="3"/>
    </row>
    <row r="2687" spans="1:2" ht="12.75">
      <c r="A2687" s="3"/>
      <c r="B2687" s="3"/>
    </row>
    <row r="2688" spans="1:2" ht="12.75">
      <c r="A2688" s="3"/>
      <c r="B2688" s="3"/>
    </row>
    <row r="2689" spans="1:2" ht="12.75">
      <c r="A2689" s="3"/>
      <c r="B2689" s="3"/>
    </row>
    <row r="2690" spans="1:2" ht="12.75">
      <c r="A2690" s="3"/>
      <c r="B2690" s="3"/>
    </row>
    <row r="2691" spans="1:2" ht="12.75">
      <c r="A2691" s="3"/>
      <c r="B2691" s="3"/>
    </row>
    <row r="2692" spans="1:2" ht="12.75">
      <c r="A2692" s="3"/>
      <c r="B2692" s="3"/>
    </row>
    <row r="2693" spans="1:2" ht="12.75">
      <c r="A2693" s="3"/>
      <c r="B2693" s="3"/>
    </row>
    <row r="2694" spans="1:2" ht="12.75">
      <c r="A2694" s="3"/>
      <c r="B2694" s="3"/>
    </row>
    <row r="2695" spans="1:2" ht="12.75">
      <c r="A2695" s="3"/>
      <c r="B2695" s="3"/>
    </row>
    <row r="2696" spans="1:2" ht="12.75">
      <c r="A2696" s="3"/>
      <c r="B2696" s="3"/>
    </row>
    <row r="2697" spans="1:2" ht="12.75">
      <c r="A2697" s="3"/>
      <c r="B2697" s="3"/>
    </row>
    <row r="2698" spans="1:2" ht="12.75">
      <c r="A2698" s="3"/>
      <c r="B2698" s="3"/>
    </row>
    <row r="2699" spans="1:2" ht="12.75">
      <c r="A2699" s="3"/>
      <c r="B2699" s="3"/>
    </row>
    <row r="2700" spans="1:2" ht="12.75">
      <c r="A2700" s="3"/>
      <c r="B2700" s="3"/>
    </row>
    <row r="2701" spans="1:2" ht="12.75">
      <c r="A2701" s="3"/>
      <c r="B2701" s="3"/>
    </row>
    <row r="2702" spans="1:2" ht="12.75">
      <c r="A2702" s="3"/>
      <c r="B2702" s="3"/>
    </row>
    <row r="2703" spans="1:2" ht="12.75">
      <c r="A2703" s="3"/>
      <c r="B2703" s="3"/>
    </row>
    <row r="2704" spans="1:2" ht="12.75">
      <c r="A2704" s="3"/>
      <c r="B2704" s="3"/>
    </row>
    <row r="2705" spans="1:2" ht="12.75">
      <c r="A2705" s="3"/>
      <c r="B2705" s="3"/>
    </row>
    <row r="2706" spans="1:2" ht="12.75">
      <c r="A2706" s="3"/>
      <c r="B2706" s="3"/>
    </row>
    <row r="2707" spans="1:2" ht="12.75">
      <c r="A2707" s="3"/>
      <c r="B2707" s="3"/>
    </row>
    <row r="2708" spans="1:2" ht="12.75">
      <c r="A2708" s="3"/>
      <c r="B2708" s="3"/>
    </row>
    <row r="2709" spans="1:2" ht="12.75">
      <c r="A2709" s="3"/>
      <c r="B2709" s="3"/>
    </row>
    <row r="2710" spans="1:2" ht="12.75">
      <c r="A2710" s="3"/>
      <c r="B2710" s="3"/>
    </row>
    <row r="2711" spans="1:2" ht="12.75">
      <c r="A2711" s="3"/>
      <c r="B2711" s="3"/>
    </row>
    <row r="2712" spans="1:2" ht="12.75">
      <c r="A2712" s="3"/>
      <c r="B2712" s="3"/>
    </row>
    <row r="2713" spans="1:2" ht="12.75">
      <c r="A2713" s="3"/>
      <c r="B2713" s="3"/>
    </row>
    <row r="2714" spans="1:2" ht="12.75">
      <c r="A2714" s="3"/>
      <c r="B2714" s="3"/>
    </row>
    <row r="2715" spans="1:2" ht="12.75">
      <c r="A2715" s="3"/>
      <c r="B2715" s="3"/>
    </row>
    <row r="2716" spans="1:2" ht="12.75">
      <c r="A2716" s="3"/>
      <c r="B2716" s="3"/>
    </row>
    <row r="2717" spans="1:2" ht="12.75">
      <c r="A2717" s="3"/>
      <c r="B2717" s="3"/>
    </row>
    <row r="2718" spans="1:2" ht="12.75">
      <c r="A2718" s="3"/>
      <c r="B2718" s="3"/>
    </row>
    <row r="2719" spans="1:2" ht="12.75">
      <c r="A2719" s="3"/>
      <c r="B2719" s="3"/>
    </row>
    <row r="2720" spans="1:2" ht="12.75">
      <c r="A2720" s="3"/>
      <c r="B2720" s="3"/>
    </row>
    <row r="2721" spans="1:2" ht="12.75">
      <c r="A2721" s="3"/>
      <c r="B2721" s="3"/>
    </row>
    <row r="2722" spans="1:2" ht="12.75">
      <c r="A2722" s="3"/>
      <c r="B2722" s="3"/>
    </row>
    <row r="2723" spans="1:2" ht="12.75">
      <c r="A2723" s="3"/>
      <c r="B2723" s="3"/>
    </row>
    <row r="2724" spans="1:2" ht="12.75">
      <c r="A2724" s="3"/>
      <c r="B2724" s="3"/>
    </row>
    <row r="2725" spans="1:2" ht="12.75">
      <c r="A2725" s="3"/>
      <c r="B2725" s="3"/>
    </row>
    <row r="2726" spans="1:2" ht="12.75">
      <c r="A2726" s="3"/>
      <c r="B2726" s="3"/>
    </row>
    <row r="2727" spans="1:2" ht="12.75">
      <c r="A2727" s="3"/>
      <c r="B2727" s="3"/>
    </row>
    <row r="2728" spans="1:2" ht="12.75">
      <c r="A2728" s="3"/>
      <c r="B2728" s="3"/>
    </row>
    <row r="2729" spans="1:2" ht="12.75">
      <c r="A2729" s="3"/>
      <c r="B2729" s="3"/>
    </row>
    <row r="2730" spans="1:2" ht="12.75">
      <c r="A2730" s="3"/>
      <c r="B2730" s="3"/>
    </row>
    <row r="2731" spans="1:2" ht="12.75">
      <c r="A2731" s="3"/>
      <c r="B2731" s="3"/>
    </row>
    <row r="2732" spans="1:2" ht="12.75">
      <c r="A2732" s="3"/>
      <c r="B2732" s="3"/>
    </row>
    <row r="2733" spans="1:2" ht="12.75">
      <c r="A2733" s="3"/>
      <c r="B2733" s="3"/>
    </row>
    <row r="2734" spans="1:2" ht="12.75">
      <c r="A2734" s="3"/>
      <c r="B2734" s="3"/>
    </row>
    <row r="2735" spans="1:2" ht="12.75">
      <c r="A2735" s="3"/>
      <c r="B2735" s="3"/>
    </row>
    <row r="2736" spans="1:2" ht="12.75">
      <c r="A2736" s="3"/>
      <c r="B2736" s="3"/>
    </row>
    <row r="2737" spans="1:2" ht="12.75">
      <c r="A2737" s="3"/>
      <c r="B2737" s="3"/>
    </row>
    <row r="2738" spans="1:2" ht="12.75">
      <c r="A2738" s="3"/>
      <c r="B2738" s="3"/>
    </row>
    <row r="2739" spans="1:2" ht="12.75">
      <c r="A2739" s="3"/>
      <c r="B2739" s="3"/>
    </row>
    <row r="2740" spans="1:2" ht="12.75">
      <c r="A2740" s="3"/>
      <c r="B2740" s="3"/>
    </row>
    <row r="2741" spans="1:2" ht="12.75">
      <c r="A2741" s="3"/>
      <c r="B2741" s="3"/>
    </row>
    <row r="2742" spans="1:2" ht="12.75">
      <c r="A2742" s="3"/>
      <c r="B2742" s="3"/>
    </row>
    <row r="2743" spans="1:2" ht="12.75">
      <c r="A2743" s="3"/>
      <c r="B2743" s="3"/>
    </row>
    <row r="2744" spans="1:2" ht="12.75">
      <c r="A2744" s="3"/>
      <c r="B2744" s="3"/>
    </row>
    <row r="2745" spans="1:2" ht="12.75">
      <c r="A2745" s="3"/>
      <c r="B2745" s="3"/>
    </row>
    <row r="2746" spans="1:2" ht="12.75">
      <c r="A2746" s="3"/>
      <c r="B2746" s="3"/>
    </row>
    <row r="2747" spans="1:2" ht="12.75">
      <c r="A2747" s="3"/>
      <c r="B2747" s="3"/>
    </row>
    <row r="2748" spans="1:2" ht="12.75">
      <c r="A2748" s="3"/>
      <c r="B2748" s="3"/>
    </row>
    <row r="2749" spans="1:2" ht="12.75">
      <c r="A2749" s="3"/>
      <c r="B2749" s="3"/>
    </row>
    <row r="2750" spans="1:2" ht="12.75">
      <c r="A2750" s="3"/>
      <c r="B2750" s="3"/>
    </row>
    <row r="2751" spans="1:2" ht="12.75">
      <c r="A2751" s="3"/>
      <c r="B2751" s="3"/>
    </row>
    <row r="2752" spans="1:2" ht="12.75">
      <c r="A2752" s="3"/>
      <c r="B2752" s="3"/>
    </row>
    <row r="2753" spans="1:2" ht="12.75">
      <c r="A2753" s="3"/>
      <c r="B2753" s="3"/>
    </row>
    <row r="2754" spans="1:2" ht="12.75">
      <c r="A2754" s="3"/>
      <c r="B2754" s="3"/>
    </row>
    <row r="2755" spans="1:2" ht="12.75">
      <c r="A2755" s="3"/>
      <c r="B2755" s="3"/>
    </row>
    <row r="2756" spans="1:2" ht="12.75">
      <c r="A2756" s="3"/>
      <c r="B2756" s="3"/>
    </row>
    <row r="2757" spans="1:2" ht="12.75">
      <c r="A2757" s="3"/>
      <c r="B2757" s="3"/>
    </row>
    <row r="2758" spans="1:2" ht="12.75">
      <c r="A2758" s="3"/>
      <c r="B2758" s="3"/>
    </row>
    <row r="2759" spans="1:2" ht="12.75">
      <c r="A2759" s="3"/>
      <c r="B2759" s="3"/>
    </row>
    <row r="2760" spans="1:2" ht="12.75">
      <c r="A2760" s="3"/>
      <c r="B2760" s="3"/>
    </row>
    <row r="2761" spans="1:2" ht="12.75">
      <c r="A2761" s="3"/>
      <c r="B2761" s="3"/>
    </row>
    <row r="2762" spans="1:2" ht="12.75">
      <c r="A2762" s="3"/>
      <c r="B2762" s="3"/>
    </row>
    <row r="2763" spans="1:2" ht="12.75">
      <c r="A2763" s="3"/>
      <c r="B2763" s="3"/>
    </row>
    <row r="2764" spans="1:2" ht="12.75">
      <c r="A2764" s="3"/>
      <c r="B2764" s="3"/>
    </row>
    <row r="2765" spans="1:2" ht="12.75">
      <c r="A2765" s="3"/>
      <c r="B2765" s="3"/>
    </row>
    <row r="2766" spans="1:2" ht="12.75">
      <c r="A2766" s="3"/>
      <c r="B2766" s="3"/>
    </row>
    <row r="2767" spans="1:2" ht="12.75">
      <c r="A2767" s="3"/>
      <c r="B2767" s="3"/>
    </row>
    <row r="2768" spans="1:2" ht="12.75">
      <c r="A2768" s="3"/>
      <c r="B2768" s="3"/>
    </row>
    <row r="2769" spans="1:2" ht="12.75">
      <c r="A2769" s="3"/>
      <c r="B2769" s="3"/>
    </row>
    <row r="2770" spans="1:2" ht="12.75">
      <c r="A2770" s="3"/>
      <c r="B2770" s="3"/>
    </row>
    <row r="2771" spans="1:2" ht="12.75">
      <c r="A2771" s="3"/>
      <c r="B2771" s="3"/>
    </row>
    <row r="2772" spans="1:2" ht="12.75">
      <c r="A2772" s="3"/>
      <c r="B2772" s="3"/>
    </row>
    <row r="2773" spans="1:2" ht="12.75">
      <c r="A2773" s="3"/>
      <c r="B2773" s="3"/>
    </row>
    <row r="2774" spans="1:2" ht="12.75">
      <c r="A2774" s="3"/>
      <c r="B2774" s="3"/>
    </row>
    <row r="2775" spans="1:2" ht="12.75">
      <c r="A2775" s="3"/>
      <c r="B2775" s="3"/>
    </row>
    <row r="2776" spans="1:2" ht="12.75">
      <c r="A2776" s="3"/>
      <c r="B2776" s="3"/>
    </row>
    <row r="2777" spans="1:2" ht="12.75">
      <c r="A2777" s="3"/>
      <c r="B2777" s="3"/>
    </row>
    <row r="2778" spans="1:2" ht="12.75">
      <c r="A2778" s="3"/>
      <c r="B2778" s="3"/>
    </row>
    <row r="2779" spans="1:2" ht="12.75">
      <c r="A2779" s="3"/>
      <c r="B2779" s="3"/>
    </row>
    <row r="2780" spans="1:2" ht="12.75">
      <c r="A2780" s="3"/>
      <c r="B2780" s="3"/>
    </row>
    <row r="2781" spans="1:2" ht="12.75">
      <c r="A2781" s="3"/>
      <c r="B2781" s="3"/>
    </row>
    <row r="2782" spans="1:2" ht="12.75">
      <c r="A2782" s="3"/>
      <c r="B2782" s="3"/>
    </row>
    <row r="2783" spans="1:2" ht="12.75">
      <c r="A2783" s="3"/>
      <c r="B2783" s="3"/>
    </row>
    <row r="2784" spans="1:2" ht="12.75">
      <c r="A2784" s="3"/>
      <c r="B2784" s="3"/>
    </row>
    <row r="2785" spans="1:2" ht="12.75">
      <c r="A2785" s="3"/>
      <c r="B2785" s="3"/>
    </row>
    <row r="2786" spans="1:2" ht="12.75">
      <c r="A2786" s="3"/>
      <c r="B2786" s="3"/>
    </row>
    <row r="2787" spans="1:2" ht="12.75">
      <c r="A2787" s="3"/>
      <c r="B2787" s="3"/>
    </row>
    <row r="2788" spans="1:2" ht="12.75">
      <c r="A2788" s="3"/>
      <c r="B2788" s="3"/>
    </row>
    <row r="2789" spans="1:2" ht="12.75">
      <c r="A2789" s="3"/>
      <c r="B2789" s="3"/>
    </row>
    <row r="2790" spans="1:2" ht="12.75">
      <c r="A2790" s="3"/>
      <c r="B2790" s="3"/>
    </row>
    <row r="2791" spans="1:2" ht="12.75">
      <c r="A2791" s="3"/>
      <c r="B2791" s="3"/>
    </row>
    <row r="2792" spans="1:2" ht="12.75">
      <c r="A2792" s="3"/>
      <c r="B2792" s="3"/>
    </row>
    <row r="2793" spans="1:2" ht="12.75">
      <c r="A2793" s="3"/>
      <c r="B2793" s="3"/>
    </row>
    <row r="2794" spans="1:2" ht="12.75">
      <c r="A2794" s="3"/>
      <c r="B2794" s="3"/>
    </row>
    <row r="2795" spans="1:2" ht="12.75">
      <c r="A2795" s="3"/>
      <c r="B2795" s="3"/>
    </row>
    <row r="2796" spans="1:2" ht="12.75">
      <c r="A2796" s="3"/>
      <c r="B2796" s="3"/>
    </row>
    <row r="2797" spans="1:2" ht="12.75">
      <c r="A2797" s="3"/>
      <c r="B2797" s="3"/>
    </row>
    <row r="2798" spans="1:2" ht="12.75">
      <c r="A2798" s="3"/>
      <c r="B2798" s="3"/>
    </row>
    <row r="2799" spans="1:2" ht="12.75">
      <c r="A2799" s="3"/>
      <c r="B2799" s="3"/>
    </row>
    <row r="2800" spans="1:2" ht="12.75">
      <c r="A2800" s="3"/>
      <c r="B2800" s="3"/>
    </row>
    <row r="2801" spans="1:2" ht="12.75">
      <c r="A2801" s="3"/>
      <c r="B2801" s="3"/>
    </row>
    <row r="2802" spans="1:2" ht="12.75">
      <c r="A2802" s="3"/>
      <c r="B2802" s="3"/>
    </row>
    <row r="2803" spans="1:2" ht="12.75">
      <c r="A2803" s="3"/>
      <c r="B2803" s="3"/>
    </row>
    <row r="2804" spans="1:2" ht="12.75">
      <c r="A2804" s="3"/>
      <c r="B2804" s="3"/>
    </row>
    <row r="2805" spans="1:2" ht="12.75">
      <c r="A2805" s="3"/>
      <c r="B2805" s="3"/>
    </row>
    <row r="2806" spans="1:2" ht="12.75">
      <c r="A2806" s="3"/>
      <c r="B2806" s="3"/>
    </row>
    <row r="2807" spans="1:2" ht="12.75">
      <c r="A2807" s="3"/>
      <c r="B2807" s="3"/>
    </row>
    <row r="2808" spans="1:2" ht="12.75">
      <c r="A2808" s="3"/>
      <c r="B2808" s="3"/>
    </row>
    <row r="2809" spans="1:2" ht="12.75">
      <c r="A2809" s="3"/>
      <c r="B2809" s="3"/>
    </row>
    <row r="2810" spans="1:2" ht="12.75">
      <c r="A2810" s="3"/>
      <c r="B2810" s="3"/>
    </row>
    <row r="2811" spans="1:2" ht="12.75">
      <c r="A2811" s="3"/>
      <c r="B2811" s="3"/>
    </row>
    <row r="2812" spans="1:2" ht="12.75">
      <c r="A2812" s="3"/>
      <c r="B2812" s="3"/>
    </row>
    <row r="2813" spans="1:2" ht="12.75">
      <c r="A2813" s="3"/>
      <c r="B2813" s="3"/>
    </row>
    <row r="2814" spans="1:2" ht="12.75">
      <c r="A2814" s="3"/>
      <c r="B2814" s="3"/>
    </row>
    <row r="2815" spans="1:2" ht="12.75">
      <c r="A2815" s="3"/>
      <c r="B2815" s="3"/>
    </row>
    <row r="2816" spans="1:2" ht="12.75">
      <c r="A2816" s="3"/>
      <c r="B2816" s="3"/>
    </row>
    <row r="2817" spans="1:2" ht="12.75">
      <c r="A2817" s="3"/>
      <c r="B2817" s="3"/>
    </row>
    <row r="2818" spans="1:2" ht="12.75">
      <c r="A2818" s="3"/>
      <c r="B2818" s="3"/>
    </row>
    <row r="2819" spans="1:2" ht="12.75">
      <c r="A2819" s="3"/>
      <c r="B2819" s="3"/>
    </row>
    <row r="2820" spans="1:2" ht="12.75">
      <c r="A2820" s="3"/>
      <c r="B2820" s="3"/>
    </row>
    <row r="2821" spans="1:2" ht="12.75">
      <c r="A2821" s="3"/>
      <c r="B2821" s="3"/>
    </row>
    <row r="2822" spans="1:2" ht="12.75">
      <c r="A2822" s="3"/>
      <c r="B2822" s="3"/>
    </row>
    <row r="2823" spans="1:2" ht="12.75">
      <c r="A2823" s="3"/>
      <c r="B2823" s="3"/>
    </row>
    <row r="2824" spans="1:2" ht="12.75">
      <c r="A2824" s="3"/>
      <c r="B2824" s="3"/>
    </row>
    <row r="2825" spans="1:2" ht="12.75">
      <c r="A2825" s="3"/>
      <c r="B2825" s="3"/>
    </row>
    <row r="2826" spans="1:2" ht="12.75">
      <c r="A2826" s="3"/>
      <c r="B2826" s="3"/>
    </row>
    <row r="2827" spans="1:2" ht="12.75">
      <c r="A2827" s="3"/>
      <c r="B2827" s="3"/>
    </row>
    <row r="2828" spans="1:2" ht="12.75">
      <c r="A2828" s="3"/>
      <c r="B2828" s="3"/>
    </row>
    <row r="2829" spans="1:2" ht="12.75">
      <c r="A2829" s="3"/>
      <c r="B2829" s="3"/>
    </row>
    <row r="2830" spans="1:2" ht="12.75">
      <c r="A2830" s="3"/>
      <c r="B2830" s="3"/>
    </row>
    <row r="2831" spans="1:2" ht="12.75">
      <c r="A2831" s="3"/>
      <c r="B2831" s="3"/>
    </row>
    <row r="2832" spans="1:2" ht="12.75">
      <c r="A2832" s="3"/>
      <c r="B2832" s="3"/>
    </row>
    <row r="2833" spans="1:2" ht="12.75">
      <c r="A2833" s="3"/>
      <c r="B2833" s="3"/>
    </row>
    <row r="2834" spans="1:2" ht="12.75">
      <c r="A2834" s="3"/>
      <c r="B2834" s="3"/>
    </row>
    <row r="2835" spans="1:2" ht="12.75">
      <c r="A2835" s="3"/>
      <c r="B2835" s="3"/>
    </row>
    <row r="2836" spans="1:2" ht="12.75">
      <c r="A2836" s="3"/>
      <c r="B2836" s="3"/>
    </row>
    <row r="2837" spans="1:2" ht="12.75">
      <c r="A2837" s="3"/>
      <c r="B2837" s="3"/>
    </row>
    <row r="2838" spans="1:2" ht="12.75">
      <c r="A2838" s="3"/>
      <c r="B2838" s="3"/>
    </row>
    <row r="2839" spans="1:2" ht="12.75">
      <c r="A2839" s="3"/>
      <c r="B2839" s="3"/>
    </row>
    <row r="2840" spans="1:2" ht="12.75">
      <c r="A2840" s="3"/>
      <c r="B2840" s="3"/>
    </row>
    <row r="2841" spans="1:2" ht="12.75">
      <c r="A2841" s="3"/>
      <c r="B2841" s="3"/>
    </row>
    <row r="2842" spans="1:2" ht="12.75">
      <c r="A2842" s="3"/>
      <c r="B2842" s="3"/>
    </row>
    <row r="2843" spans="1:2" ht="12.75">
      <c r="A2843" s="3"/>
      <c r="B2843" s="3"/>
    </row>
    <row r="2844" spans="1:2" ht="12.75">
      <c r="A2844" s="3"/>
      <c r="B2844" s="3"/>
    </row>
    <row r="2845" spans="1:2" ht="12.75">
      <c r="A2845" s="3"/>
      <c r="B2845" s="3"/>
    </row>
    <row r="2846" spans="1:2" ht="12.75">
      <c r="A2846" s="3"/>
      <c r="B2846" s="3"/>
    </row>
    <row r="2847" spans="1:2" ht="12.75">
      <c r="A2847" s="3"/>
      <c r="B2847" s="3"/>
    </row>
    <row r="2848" spans="1:2" ht="12.75">
      <c r="A2848" s="3"/>
      <c r="B2848" s="3"/>
    </row>
    <row r="2849" spans="1:2" ht="12.75">
      <c r="A2849" s="3"/>
      <c r="B2849" s="3"/>
    </row>
    <row r="2850" spans="1:2" ht="12.75">
      <c r="A2850" s="3"/>
      <c r="B2850" s="3"/>
    </row>
    <row r="2851" spans="1:2" ht="12.75">
      <c r="A2851" s="3"/>
      <c r="B2851" s="3"/>
    </row>
    <row r="2852" spans="1:2" ht="12.75">
      <c r="A2852" s="3"/>
      <c r="B2852" s="3"/>
    </row>
    <row r="2853" spans="1:2" ht="12.75">
      <c r="A2853" s="3"/>
      <c r="B2853" s="3"/>
    </row>
    <row r="2854" spans="1:2" ht="12.75">
      <c r="A2854" s="3"/>
      <c r="B2854" s="3"/>
    </row>
    <row r="2855" spans="1:2" ht="12.75">
      <c r="A2855" s="3"/>
      <c r="B2855" s="3"/>
    </row>
    <row r="2856" spans="1:2" ht="12.75">
      <c r="A2856" s="3"/>
      <c r="B2856" s="3"/>
    </row>
    <row r="2857" spans="1:2" ht="12.75">
      <c r="A2857" s="3"/>
      <c r="B2857" s="3"/>
    </row>
    <row r="2858" spans="1:2" ht="12.75">
      <c r="A2858" s="3"/>
      <c r="B2858" s="3"/>
    </row>
    <row r="2859" spans="1:2" ht="12.75">
      <c r="A2859" s="3"/>
      <c r="B2859" s="3"/>
    </row>
    <row r="2860" spans="1:2" ht="12.75">
      <c r="A2860" s="3"/>
      <c r="B2860" s="3"/>
    </row>
    <row r="2861" spans="1:2" ht="12.75">
      <c r="A2861" s="3"/>
      <c r="B2861" s="3"/>
    </row>
    <row r="2862" spans="1:2" ht="12.75">
      <c r="A2862" s="3"/>
      <c r="B2862" s="3"/>
    </row>
    <row r="2863" spans="1:2" ht="12.75">
      <c r="A2863" s="3"/>
      <c r="B2863" s="3"/>
    </row>
    <row r="2864" spans="1:2" ht="12.75">
      <c r="A2864" s="3"/>
      <c r="B2864" s="3"/>
    </row>
    <row r="2865" spans="1:2" ht="12.75">
      <c r="A2865" s="3"/>
      <c r="B2865" s="3"/>
    </row>
    <row r="2866" spans="1:2" ht="12.75">
      <c r="A2866" s="3"/>
      <c r="B2866" s="3"/>
    </row>
    <row r="2867" spans="1:2" ht="12.75">
      <c r="A2867" s="3"/>
      <c r="B2867" s="3"/>
    </row>
    <row r="2868" spans="1:2" ht="12.75">
      <c r="A2868" s="3"/>
      <c r="B2868" s="3"/>
    </row>
    <row r="2869" spans="1:2" ht="12.75">
      <c r="A2869" s="3"/>
      <c r="B2869" s="3"/>
    </row>
    <row r="2870" spans="1:2" ht="12.75">
      <c r="A2870" s="3"/>
      <c r="B2870" s="3"/>
    </row>
    <row r="2871" spans="1:2" ht="12.75">
      <c r="A2871" s="3"/>
      <c r="B2871" s="3"/>
    </row>
    <row r="2872" spans="1:2" ht="12.75">
      <c r="A2872" s="3"/>
      <c r="B2872" s="3"/>
    </row>
    <row r="2873" spans="1:2" ht="12.75">
      <c r="A2873" s="3"/>
      <c r="B2873" s="3"/>
    </row>
    <row r="2874" spans="1:2" ht="12.75">
      <c r="A2874" s="3"/>
      <c r="B2874" s="3"/>
    </row>
    <row r="2875" spans="1:2" ht="12.75">
      <c r="A2875" s="3"/>
      <c r="B2875" s="3"/>
    </row>
    <row r="2876" spans="1:2" ht="12.75">
      <c r="A2876" s="3"/>
      <c r="B2876" s="3"/>
    </row>
    <row r="2877" spans="1:2" ht="12.75">
      <c r="A2877" s="3"/>
      <c r="B2877" s="3"/>
    </row>
    <row r="2878" spans="1:2" ht="12.75">
      <c r="A2878" s="3"/>
      <c r="B2878" s="3"/>
    </row>
    <row r="2879" spans="1:2" ht="12.75">
      <c r="A2879" s="3"/>
      <c r="B2879" s="3"/>
    </row>
    <row r="2880" spans="1:2" ht="12.75">
      <c r="A2880" s="3"/>
      <c r="B2880" s="3"/>
    </row>
    <row r="2881" spans="1:2" ht="12.75">
      <c r="A2881" s="3"/>
      <c r="B2881" s="3"/>
    </row>
    <row r="2882" spans="1:2" ht="12.75">
      <c r="A2882" s="3"/>
      <c r="B2882" s="3"/>
    </row>
    <row r="2883" spans="1:2" ht="12.75">
      <c r="A2883" s="3"/>
      <c r="B2883" s="3"/>
    </row>
    <row r="2884" spans="1:2" ht="12.75">
      <c r="A2884" s="3"/>
      <c r="B2884" s="3"/>
    </row>
    <row r="2885" spans="1:2" ht="12.75">
      <c r="A2885" s="3"/>
      <c r="B2885" s="3"/>
    </row>
    <row r="2886" spans="1:2" ht="12.75">
      <c r="A2886" s="3"/>
      <c r="B2886" s="3"/>
    </row>
    <row r="2887" spans="1:2" ht="12.75">
      <c r="A2887" s="3"/>
      <c r="B2887" s="3"/>
    </row>
    <row r="2888" spans="1:2" ht="12.75">
      <c r="A2888" s="3"/>
      <c r="B2888" s="3"/>
    </row>
    <row r="2889" spans="1:2" ht="12.75">
      <c r="A2889" s="3"/>
      <c r="B2889" s="3"/>
    </row>
    <row r="2890" spans="1:2" ht="12.75">
      <c r="A2890" s="3"/>
      <c r="B2890" s="3"/>
    </row>
    <row r="2891" spans="1:2" ht="12.75">
      <c r="A2891" s="3"/>
      <c r="B2891" s="3"/>
    </row>
    <row r="2892" spans="1:2" ht="12.75">
      <c r="A2892" s="3"/>
      <c r="B2892" s="3"/>
    </row>
    <row r="2893" spans="1:2" ht="12.75">
      <c r="A2893" s="3"/>
      <c r="B2893" s="3"/>
    </row>
    <row r="2894" spans="1:2" ht="12.75">
      <c r="A2894" s="3"/>
      <c r="B2894" s="3"/>
    </row>
    <row r="2895" spans="1:2" ht="12.75">
      <c r="A2895" s="3"/>
      <c r="B2895" s="3"/>
    </row>
    <row r="2896" spans="1:2" ht="12.75">
      <c r="A2896" s="3"/>
      <c r="B2896" s="3"/>
    </row>
    <row r="2897" spans="1:2" ht="12.75">
      <c r="A2897" s="3"/>
      <c r="B2897" s="3"/>
    </row>
    <row r="2898" spans="1:2" ht="12.75">
      <c r="A2898" s="3"/>
      <c r="B2898" s="3"/>
    </row>
    <row r="2899" spans="1:2" ht="12.75">
      <c r="A2899" s="3"/>
      <c r="B2899" s="3"/>
    </row>
    <row r="2900" spans="1:2" ht="12.75">
      <c r="A2900" s="3"/>
      <c r="B2900" s="3"/>
    </row>
    <row r="2901" spans="1:2" ht="12.75">
      <c r="A2901" s="3"/>
      <c r="B2901" s="3"/>
    </row>
    <row r="2902" spans="1:2" ht="12.75">
      <c r="A2902" s="3"/>
      <c r="B2902" s="3"/>
    </row>
    <row r="2903" spans="1:2" ht="12.75">
      <c r="A2903" s="3"/>
      <c r="B2903" s="3"/>
    </row>
    <row r="2904" spans="1:2" ht="12.75">
      <c r="A2904" s="3"/>
      <c r="B2904" s="3"/>
    </row>
    <row r="2905" spans="1:2" ht="12.75">
      <c r="A2905" s="3"/>
      <c r="B2905" s="3"/>
    </row>
    <row r="2906" spans="1:2" ht="12.75">
      <c r="A2906" s="3"/>
      <c r="B2906" s="3"/>
    </row>
    <row r="2907" spans="1:2" ht="12.75">
      <c r="A2907" s="3"/>
      <c r="B2907" s="3"/>
    </row>
    <row r="2908" spans="1:2" ht="12.75">
      <c r="A2908" s="3"/>
      <c r="B2908" s="3"/>
    </row>
    <row r="2909" spans="1:2" ht="12.75">
      <c r="A2909" s="3"/>
      <c r="B2909" s="3"/>
    </row>
    <row r="2910" spans="1:2" ht="12.75">
      <c r="A2910" s="3"/>
      <c r="B2910" s="3"/>
    </row>
    <row r="2911" spans="1:2" ht="12.75">
      <c r="A2911" s="3"/>
      <c r="B2911" s="3"/>
    </row>
    <row r="2912" spans="1:2" ht="12.75">
      <c r="A2912" s="3"/>
      <c r="B2912" s="3"/>
    </row>
    <row r="2913" spans="1:2" ht="12.75">
      <c r="A2913" s="3"/>
      <c r="B2913" s="3"/>
    </row>
    <row r="2914" spans="1:2" ht="12.75">
      <c r="A2914" s="3"/>
      <c r="B2914" s="3"/>
    </row>
    <row r="2915" spans="1:2" ht="12.75">
      <c r="A2915" s="3"/>
      <c r="B2915" s="3"/>
    </row>
    <row r="2916" spans="1:2" ht="12.75">
      <c r="A2916" s="3"/>
      <c r="B2916" s="3"/>
    </row>
    <row r="2917" spans="1:2" ht="12.75">
      <c r="A2917" s="3"/>
      <c r="B2917" s="3"/>
    </row>
    <row r="2918" spans="1:2" ht="12.75">
      <c r="A2918" s="3"/>
      <c r="B2918" s="3"/>
    </row>
    <row r="2919" spans="1:2" ht="12.75">
      <c r="A2919" s="3"/>
      <c r="B2919" s="3"/>
    </row>
    <row r="2920" spans="1:2" ht="12.75">
      <c r="A2920" s="3"/>
      <c r="B2920" s="3"/>
    </row>
    <row r="2921" spans="1:2" ht="12.75">
      <c r="A2921" s="3"/>
      <c r="B2921" s="3"/>
    </row>
    <row r="2922" spans="1:2" ht="12.75">
      <c r="A2922" s="3"/>
      <c r="B2922" s="3"/>
    </row>
    <row r="2923" spans="1:2" ht="12.75">
      <c r="A2923" s="3"/>
      <c r="B2923" s="3"/>
    </row>
    <row r="2924" spans="1:2" ht="12.75">
      <c r="A2924" s="3"/>
      <c r="B2924" s="3"/>
    </row>
    <row r="2925" spans="1:2" ht="12.75">
      <c r="A2925" s="3"/>
      <c r="B2925" s="3"/>
    </row>
    <row r="2926" spans="1:2" ht="12.75">
      <c r="A2926" s="3"/>
      <c r="B2926" s="3"/>
    </row>
    <row r="2927" spans="1:2" ht="12.75">
      <c r="A2927" s="3"/>
      <c r="B2927" s="3"/>
    </row>
    <row r="2928" spans="1:2" ht="12.75">
      <c r="A2928" s="3"/>
      <c r="B2928" s="3"/>
    </row>
    <row r="2929" spans="1:2" ht="12.75">
      <c r="A2929" s="3"/>
      <c r="B2929" s="3"/>
    </row>
    <row r="2930" spans="1:2" ht="12.75">
      <c r="A2930" s="3"/>
      <c r="B2930" s="3"/>
    </row>
    <row r="2931" spans="1:2" ht="12.75">
      <c r="A2931" s="3"/>
      <c r="B2931" s="3"/>
    </row>
    <row r="2932" spans="1:2" ht="12.75">
      <c r="A2932" s="3"/>
      <c r="B2932" s="3"/>
    </row>
    <row r="2933" spans="1:2" ht="12.75">
      <c r="A2933" s="3"/>
      <c r="B2933" s="3"/>
    </row>
    <row r="2934" spans="1:2" ht="12.75">
      <c r="A2934" s="3"/>
      <c r="B2934" s="3"/>
    </row>
    <row r="2935" spans="1:2" ht="12.75">
      <c r="A2935" s="3"/>
      <c r="B2935" s="3"/>
    </row>
    <row r="2936" spans="1:2" ht="12.75">
      <c r="A2936" s="3"/>
      <c r="B2936" s="3"/>
    </row>
    <row r="2937" spans="1:2" ht="12.75">
      <c r="A2937" s="3"/>
      <c r="B2937" s="3"/>
    </row>
    <row r="2938" spans="1:2" ht="12.75">
      <c r="A2938" s="3"/>
      <c r="B2938" s="3"/>
    </row>
    <row r="2939" spans="1:2" ht="12.75">
      <c r="A2939" s="3"/>
      <c r="B2939" s="3"/>
    </row>
    <row r="2940" spans="1:2" ht="12.75">
      <c r="A2940" s="3"/>
      <c r="B2940" s="3"/>
    </row>
    <row r="2941" spans="1:2" ht="12.75">
      <c r="A2941" s="3"/>
      <c r="B2941" s="3"/>
    </row>
    <row r="2942" spans="1:2" ht="12.75">
      <c r="A2942" s="3"/>
      <c r="B2942" s="3"/>
    </row>
    <row r="2943" spans="1:2" ht="12.75">
      <c r="A2943" s="3"/>
      <c r="B2943" s="3"/>
    </row>
    <row r="2944" spans="1:2" ht="12.75">
      <c r="A2944" s="3"/>
      <c r="B2944" s="3"/>
    </row>
    <row r="2945" spans="1:2" ht="12.75">
      <c r="A2945" s="3"/>
      <c r="B2945" s="3"/>
    </row>
    <row r="2946" spans="1:2" ht="12.75">
      <c r="A2946" s="3"/>
      <c r="B2946" s="3"/>
    </row>
    <row r="2947" spans="1:2" ht="12.75">
      <c r="A2947" s="3"/>
      <c r="B2947" s="3"/>
    </row>
    <row r="2948" spans="1:2" ht="12.75">
      <c r="A2948" s="3"/>
      <c r="B2948" s="3"/>
    </row>
    <row r="2949" spans="1:2" ht="12.75">
      <c r="A2949" s="3"/>
      <c r="B2949" s="3"/>
    </row>
    <row r="2950" spans="1:2" ht="12.75">
      <c r="A2950" s="3"/>
      <c r="B2950" s="3"/>
    </row>
    <row r="2951" spans="1:2" ht="12.75">
      <c r="A2951" s="3"/>
      <c r="B2951" s="3"/>
    </row>
    <row r="2952" spans="1:2" ht="12.75">
      <c r="A2952" s="3"/>
      <c r="B2952" s="3"/>
    </row>
    <row r="2953" spans="1:2" ht="12.75">
      <c r="A2953" s="3"/>
      <c r="B2953" s="3"/>
    </row>
    <row r="2954" spans="1:2" ht="12.75">
      <c r="A2954" s="3"/>
      <c r="B2954" s="3"/>
    </row>
    <row r="2955" spans="1:2" ht="12.75">
      <c r="A2955" s="3"/>
      <c r="B2955" s="3"/>
    </row>
    <row r="2956" spans="1:2" ht="12.75">
      <c r="A2956" s="3"/>
      <c r="B2956" s="3"/>
    </row>
    <row r="2957" spans="1:2" ht="12.75">
      <c r="A2957" s="3"/>
      <c r="B2957" s="3"/>
    </row>
    <row r="2958" spans="1:2" ht="12.75">
      <c r="A2958" s="3"/>
      <c r="B2958" s="3"/>
    </row>
    <row r="2959" spans="1:2" ht="12.75">
      <c r="A2959" s="3"/>
      <c r="B2959" s="3"/>
    </row>
    <row r="2960" spans="1:2" ht="12.75">
      <c r="A2960" s="3"/>
      <c r="B2960" s="3"/>
    </row>
    <row r="2961" spans="1:2" ht="12.75">
      <c r="A2961" s="3"/>
      <c r="B2961" s="3"/>
    </row>
    <row r="2962" spans="1:2" ht="12.75">
      <c r="A2962" s="3"/>
      <c r="B2962" s="3"/>
    </row>
    <row r="2963" spans="1:2" ht="12.75">
      <c r="A2963" s="3"/>
      <c r="B2963" s="3"/>
    </row>
    <row r="2964" spans="1:2" ht="12.75">
      <c r="A2964" s="3"/>
      <c r="B2964" s="3"/>
    </row>
    <row r="2965" spans="1:2" ht="12.75">
      <c r="A2965" s="3"/>
      <c r="B2965" s="3"/>
    </row>
    <row r="2966" spans="1:2" ht="12.75">
      <c r="A2966" s="3"/>
      <c r="B2966" s="3"/>
    </row>
    <row r="2967" spans="1:2" ht="12.75">
      <c r="A2967" s="3"/>
      <c r="B2967" s="3"/>
    </row>
    <row r="2968" spans="1:2" ht="12.75">
      <c r="A2968" s="3"/>
      <c r="B2968" s="3"/>
    </row>
    <row r="2969" spans="1:2" ht="12.75">
      <c r="A2969" s="3"/>
      <c r="B2969" s="3"/>
    </row>
    <row r="2970" spans="1:2" ht="12.75">
      <c r="A2970" s="3"/>
      <c r="B2970" s="3"/>
    </row>
    <row r="2971" spans="1:2" ht="12.75">
      <c r="A2971" s="3"/>
      <c r="B2971" s="3"/>
    </row>
    <row r="2972" spans="1:2" ht="12.75">
      <c r="A2972" s="3"/>
      <c r="B2972" s="3"/>
    </row>
    <row r="2973" spans="1:2" ht="12.75">
      <c r="A2973" s="3"/>
      <c r="B2973" s="3"/>
    </row>
    <row r="2974" spans="1:2" ht="12.75">
      <c r="A2974" s="3"/>
      <c r="B2974" s="3"/>
    </row>
    <row r="2975" spans="1:2" ht="12.75">
      <c r="A2975" s="3"/>
      <c r="B2975" s="3"/>
    </row>
    <row r="2976" spans="1:2" ht="12.75">
      <c r="A2976" s="3"/>
      <c r="B2976" s="3"/>
    </row>
    <row r="2977" spans="1:2" ht="12.75">
      <c r="A2977" s="3"/>
      <c r="B2977" s="3"/>
    </row>
    <row r="2978" spans="1:2" ht="12.75">
      <c r="A2978" s="3"/>
      <c r="B2978" s="3"/>
    </row>
    <row r="2979" spans="1:2" ht="12.75">
      <c r="A2979" s="3"/>
      <c r="B2979" s="3"/>
    </row>
    <row r="2980" spans="1:2" ht="12.75">
      <c r="A2980" s="3"/>
      <c r="B2980" s="3"/>
    </row>
    <row r="2981" spans="1:2" ht="12.75">
      <c r="A2981" s="3"/>
      <c r="B2981" s="3"/>
    </row>
    <row r="2982" spans="1:2" ht="12.75">
      <c r="A2982" s="3"/>
      <c r="B2982" s="3"/>
    </row>
    <row r="2983" spans="1:2" ht="12.75">
      <c r="A2983" s="3"/>
      <c r="B2983" s="3"/>
    </row>
    <row r="2984" spans="1:2" ht="12.75">
      <c r="A2984" s="3"/>
      <c r="B2984" s="3"/>
    </row>
    <row r="2985" spans="1:2" ht="12.75">
      <c r="A2985" s="3"/>
      <c r="B2985" s="3"/>
    </row>
    <row r="2986" spans="1:2" ht="12.75">
      <c r="A2986" s="3"/>
      <c r="B2986" s="3"/>
    </row>
    <row r="2987" spans="1:2" ht="12.75">
      <c r="A2987" s="3"/>
      <c r="B2987" s="3"/>
    </row>
    <row r="2988" spans="1:2" ht="12.75">
      <c r="A2988" s="3"/>
      <c r="B2988" s="3"/>
    </row>
    <row r="2989" spans="1:2" ht="12.75">
      <c r="A2989" s="3"/>
      <c r="B2989" s="3"/>
    </row>
    <row r="2990" spans="1:2" ht="12.75">
      <c r="A2990" s="3"/>
      <c r="B2990" s="3"/>
    </row>
    <row r="2991" spans="1:2" ht="12.75">
      <c r="A2991" s="3"/>
      <c r="B2991" s="3"/>
    </row>
    <row r="2992" spans="1:2" ht="12.75">
      <c r="A2992" s="3"/>
      <c r="B2992" s="3"/>
    </row>
    <row r="2993" spans="1:2" ht="12.75">
      <c r="A2993" s="3"/>
      <c r="B2993" s="3"/>
    </row>
    <row r="2994" spans="1:2" ht="12.75">
      <c r="A2994" s="3"/>
      <c r="B2994" s="3"/>
    </row>
    <row r="2995" spans="1:2" ht="12.75">
      <c r="A2995" s="3"/>
      <c r="B2995" s="3"/>
    </row>
    <row r="2996" spans="1:2" ht="12.75">
      <c r="A2996" s="3"/>
      <c r="B2996" s="3"/>
    </row>
    <row r="2997" spans="1:2" ht="12.75">
      <c r="A2997" s="3"/>
      <c r="B2997" s="3"/>
    </row>
    <row r="2998" spans="1:2" ht="12.75">
      <c r="A2998" s="3"/>
      <c r="B2998" s="3"/>
    </row>
    <row r="2999" spans="1:2" ht="12.75">
      <c r="A2999" s="3"/>
      <c r="B2999" s="3"/>
    </row>
    <row r="3000" spans="1:2" ht="12.75">
      <c r="A3000" s="3"/>
      <c r="B3000" s="3"/>
    </row>
    <row r="3001" spans="1:2" ht="12.75">
      <c r="A3001" s="3"/>
      <c r="B3001" s="3"/>
    </row>
    <row r="3002" spans="1:2" ht="12.75">
      <c r="A3002" s="3"/>
      <c r="B3002" s="3"/>
    </row>
    <row r="3003" spans="1:2" ht="12.75">
      <c r="A3003" s="3"/>
      <c r="B3003" s="3"/>
    </row>
    <row r="3004" spans="1:2" ht="12.75">
      <c r="A3004" s="3"/>
      <c r="B3004" s="3"/>
    </row>
    <row r="3005" spans="1:2" ht="12.75">
      <c r="A3005" s="3"/>
      <c r="B3005" s="3"/>
    </row>
    <row r="3006" spans="1:2" ht="12.75">
      <c r="A3006" s="3"/>
      <c r="B3006" s="3"/>
    </row>
    <row r="3007" spans="1:2" ht="12.75">
      <c r="A3007" s="3"/>
      <c r="B3007" s="3"/>
    </row>
    <row r="3008" spans="1:2" ht="12.75">
      <c r="A3008" s="3"/>
      <c r="B3008" s="3"/>
    </row>
    <row r="3009" spans="1:2" ht="12.75">
      <c r="A3009" s="3"/>
      <c r="B3009" s="3"/>
    </row>
    <row r="3010" spans="1:2" ht="12.75">
      <c r="A3010" s="3"/>
      <c r="B3010" s="3"/>
    </row>
    <row r="3011" spans="1:2" ht="12.75">
      <c r="A3011" s="3"/>
      <c r="B3011" s="3"/>
    </row>
    <row r="3012" spans="1:2" ht="12.75">
      <c r="A3012" s="3"/>
      <c r="B3012" s="3"/>
    </row>
    <row r="3013" spans="1:2" ht="12.75">
      <c r="A3013" s="3"/>
      <c r="B3013" s="3"/>
    </row>
    <row r="3014" spans="1:2" ht="12.75">
      <c r="A3014" s="3"/>
      <c r="B3014" s="3"/>
    </row>
    <row r="3015" spans="1:2" ht="12.75">
      <c r="A3015" s="3"/>
      <c r="B3015" s="3"/>
    </row>
    <row r="3016" spans="1:2" ht="12.75">
      <c r="A3016" s="3"/>
      <c r="B3016" s="3"/>
    </row>
    <row r="3017" spans="1:2" ht="12.75">
      <c r="A3017" s="3"/>
      <c r="B3017" s="3"/>
    </row>
    <row r="3018" spans="1:2" ht="12.75">
      <c r="A3018" s="3"/>
      <c r="B3018" s="3"/>
    </row>
    <row r="3019" spans="1:2" ht="12.75">
      <c r="A3019" s="3"/>
      <c r="B3019" s="3"/>
    </row>
    <row r="3020" spans="1:2" ht="12.75">
      <c r="A3020" s="3"/>
      <c r="B3020" s="3"/>
    </row>
    <row r="3021" spans="1:2" ht="12.75">
      <c r="A3021" s="3"/>
      <c r="B3021" s="3"/>
    </row>
    <row r="3022" spans="1:2" ht="12.75">
      <c r="A3022" s="3"/>
      <c r="B3022" s="3"/>
    </row>
    <row r="3023" spans="1:2" ht="12.75">
      <c r="A3023" s="3"/>
      <c r="B3023" s="3"/>
    </row>
    <row r="3024" spans="1:2" ht="12.75">
      <c r="A3024" s="3"/>
      <c r="B3024" s="3"/>
    </row>
    <row r="3025" spans="1:2" ht="12.75">
      <c r="A3025" s="3"/>
      <c r="B3025" s="3"/>
    </row>
    <row r="3026" spans="1:2" ht="12.75">
      <c r="A3026" s="3"/>
      <c r="B3026" s="3"/>
    </row>
    <row r="3027" spans="1:2" ht="12.75">
      <c r="A3027" s="3"/>
      <c r="B3027" s="3"/>
    </row>
    <row r="3028" spans="1:2" ht="12.75">
      <c r="A3028" s="3"/>
      <c r="B3028" s="3"/>
    </row>
    <row r="3029" spans="1:2" ht="12.75">
      <c r="A3029" s="3"/>
      <c r="B3029" s="3"/>
    </row>
    <row r="3030" spans="1:2" ht="12.75">
      <c r="A3030" s="3"/>
      <c r="B3030" s="3"/>
    </row>
    <row r="3031" spans="1:2" ht="12.75">
      <c r="A3031" s="3"/>
      <c r="B3031" s="3"/>
    </row>
    <row r="3032" spans="1:2" ht="12.75">
      <c r="A3032" s="3"/>
      <c r="B3032" s="3"/>
    </row>
    <row r="3033" spans="1:2" ht="12.75">
      <c r="A3033" s="3"/>
      <c r="B3033" s="3"/>
    </row>
    <row r="3034" spans="1:2" ht="12.75">
      <c r="A3034" s="3"/>
      <c r="B3034" s="3"/>
    </row>
    <row r="3035" spans="1:2" ht="12.75">
      <c r="A3035" s="3"/>
      <c r="B3035" s="3"/>
    </row>
    <row r="3036" spans="1:2" ht="12.75">
      <c r="A3036" s="3"/>
      <c r="B3036" s="3"/>
    </row>
    <row r="3037" spans="1:2" ht="12.75">
      <c r="A3037" s="3"/>
      <c r="B3037" s="3"/>
    </row>
    <row r="3038" spans="1:2" ht="12.75">
      <c r="A3038" s="3"/>
      <c r="B3038" s="3"/>
    </row>
    <row r="3039" spans="1:2" ht="12.75">
      <c r="A3039" s="3"/>
      <c r="B3039" s="3"/>
    </row>
    <row r="3040" spans="1:2" ht="12.75">
      <c r="A3040" s="3"/>
      <c r="B3040" s="3"/>
    </row>
    <row r="3041" spans="1:2" ht="12.75">
      <c r="A3041" s="3"/>
      <c r="B3041" s="3"/>
    </row>
    <row r="3042" spans="1:2" ht="12.75">
      <c r="A3042" s="3"/>
      <c r="B3042" s="3"/>
    </row>
    <row r="3043" spans="1:2" ht="12.75">
      <c r="A3043" s="3"/>
      <c r="B3043" s="3"/>
    </row>
    <row r="3044" spans="1:2" ht="12.75">
      <c r="A3044" s="3"/>
      <c r="B3044" s="3"/>
    </row>
    <row r="3045" spans="1:2" ht="12.75">
      <c r="A3045" s="3"/>
      <c r="B3045" s="3"/>
    </row>
    <row r="3046" spans="1:2" ht="12.75">
      <c r="A3046" s="3"/>
      <c r="B3046" s="3"/>
    </row>
    <row r="3047" spans="1:2" ht="12.75">
      <c r="A3047" s="3"/>
      <c r="B3047" s="3"/>
    </row>
    <row r="3048" spans="1:2" ht="12.75">
      <c r="A3048" s="3"/>
      <c r="B3048" s="3"/>
    </row>
    <row r="3049" spans="1:2" ht="12.75">
      <c r="A3049" s="3"/>
      <c r="B3049" s="3"/>
    </row>
    <row r="3050" spans="1:2" ht="12.75">
      <c r="A3050" s="3"/>
      <c r="B3050" s="3"/>
    </row>
    <row r="3051" spans="1:2" ht="12.75">
      <c r="A3051" s="3"/>
      <c r="B3051" s="3"/>
    </row>
    <row r="3052" spans="1:2" ht="12.75">
      <c r="A3052" s="3"/>
      <c r="B3052" s="3"/>
    </row>
    <row r="3053" spans="1:2" ht="12.75">
      <c r="A3053" s="3"/>
      <c r="B3053" s="3"/>
    </row>
    <row r="3054" spans="1:2" ht="12.75">
      <c r="A3054" s="3"/>
      <c r="B3054" s="3"/>
    </row>
    <row r="3055" spans="1:2" ht="12.75">
      <c r="A3055" s="3"/>
      <c r="B3055" s="3"/>
    </row>
    <row r="3056" spans="1:2" ht="12.75">
      <c r="A3056" s="3"/>
      <c r="B3056" s="3"/>
    </row>
    <row r="3057" spans="1:2" ht="12.75">
      <c r="A3057" s="3"/>
      <c r="B3057" s="3"/>
    </row>
    <row r="3058" spans="1:2" ht="12.75">
      <c r="A3058" s="3"/>
      <c r="B3058" s="3"/>
    </row>
    <row r="3059" spans="1:2" ht="12.75">
      <c r="A3059" s="3"/>
      <c r="B3059" s="3"/>
    </row>
    <row r="3060" spans="1:2" ht="12.75">
      <c r="A3060" s="3"/>
      <c r="B3060" s="3"/>
    </row>
    <row r="3061" spans="1:2" ht="12.75">
      <c r="A3061" s="3"/>
      <c r="B3061" s="3"/>
    </row>
    <row r="3062" spans="1:2" ht="12.75">
      <c r="A3062" s="3"/>
      <c r="B3062" s="3"/>
    </row>
    <row r="3063" spans="1:2" ht="12.75">
      <c r="A3063" s="3"/>
      <c r="B3063" s="3"/>
    </row>
    <row r="3064" spans="1:2" ht="12.75">
      <c r="A3064" s="3"/>
      <c r="B3064" s="3"/>
    </row>
    <row r="3065" spans="1:2" ht="12.75">
      <c r="A3065" s="3"/>
      <c r="B3065" s="3"/>
    </row>
    <row r="3066" spans="1:2" ht="12.75">
      <c r="A3066" s="3"/>
      <c r="B3066" s="3"/>
    </row>
    <row r="3067" spans="1:2" ht="12.75">
      <c r="A3067" s="3"/>
      <c r="B3067" s="3"/>
    </row>
    <row r="3068" spans="1:2" ht="12.75">
      <c r="A3068" s="3"/>
      <c r="B3068" s="3"/>
    </row>
    <row r="3069" spans="1:2" ht="12.75">
      <c r="A3069" s="3"/>
      <c r="B3069" s="3"/>
    </row>
    <row r="3070" spans="1:2" ht="12.75">
      <c r="A3070" s="3"/>
      <c r="B3070" s="3"/>
    </row>
    <row r="3071" spans="1:2" ht="12.75">
      <c r="A3071" s="3"/>
      <c r="B3071" s="3"/>
    </row>
    <row r="3072" spans="1:2" ht="12.75">
      <c r="A3072" s="3"/>
      <c r="B3072" s="3"/>
    </row>
    <row r="3073" spans="1:2" ht="12.75">
      <c r="A3073" s="3"/>
      <c r="B3073" s="3"/>
    </row>
    <row r="3074" spans="1:2" ht="12.75">
      <c r="A3074" s="3"/>
      <c r="B3074" s="3"/>
    </row>
    <row r="3075" spans="1:2" ht="12.75">
      <c r="A3075" s="3"/>
      <c r="B3075" s="3"/>
    </row>
    <row r="3076" spans="1:2" ht="12.75">
      <c r="A3076" s="3"/>
      <c r="B3076" s="3"/>
    </row>
    <row r="3077" spans="1:2" ht="12.75">
      <c r="A3077" s="3"/>
      <c r="B3077" s="3"/>
    </row>
    <row r="3078" spans="1:2" ht="12.75">
      <c r="A3078" s="3"/>
      <c r="B3078" s="3"/>
    </row>
    <row r="3079" spans="1:2" ht="12.75">
      <c r="A3079" s="3"/>
      <c r="B3079" s="3"/>
    </row>
    <row r="3080" spans="1:2" ht="12.75">
      <c r="A3080" s="3"/>
      <c r="B3080" s="3"/>
    </row>
    <row r="3081" spans="1:2" ht="12.75">
      <c r="A3081" s="3"/>
      <c r="B3081" s="3"/>
    </row>
    <row r="3082" spans="1:2" ht="12.75">
      <c r="A3082" s="3"/>
      <c r="B3082" s="3"/>
    </row>
    <row r="3083" spans="1:2" ht="12.75">
      <c r="A3083" s="3"/>
      <c r="B3083" s="3"/>
    </row>
    <row r="3084" spans="1:2" ht="12.75">
      <c r="A3084" s="3"/>
      <c r="B3084" s="3"/>
    </row>
    <row r="3085" spans="1:2" ht="12.75">
      <c r="A3085" s="3"/>
      <c r="B3085" s="3"/>
    </row>
    <row r="3086" spans="1:2" ht="12.75">
      <c r="A3086" s="3"/>
      <c r="B3086" s="3"/>
    </row>
    <row r="3087" spans="1:2" ht="12.75">
      <c r="A3087" s="3"/>
      <c r="B3087" s="3"/>
    </row>
    <row r="3088" spans="1:2" ht="12.75">
      <c r="A3088" s="3"/>
      <c r="B3088" s="3"/>
    </row>
    <row r="3089" spans="1:2" ht="12.75">
      <c r="A3089" s="3"/>
      <c r="B3089" s="3"/>
    </row>
    <row r="3090" spans="1:2" ht="12.75">
      <c r="A3090" s="3"/>
      <c r="B3090" s="3"/>
    </row>
    <row r="3091" spans="1:2" ht="12.75">
      <c r="A3091" s="3"/>
      <c r="B3091" s="3"/>
    </row>
    <row r="3092" spans="1:2" ht="12.75">
      <c r="A3092" s="3"/>
      <c r="B3092" s="3"/>
    </row>
    <row r="3093" spans="1:2" ht="12.75">
      <c r="A3093" s="3"/>
      <c r="B3093" s="3"/>
    </row>
    <row r="3094" spans="1:2" ht="12.75">
      <c r="A3094" s="3"/>
      <c r="B3094" s="3"/>
    </row>
    <row r="3095" spans="1:2" ht="12.75">
      <c r="A3095" s="3"/>
      <c r="B3095" s="3"/>
    </row>
    <row r="3096" spans="1:2" ht="12.75">
      <c r="A3096" s="3"/>
      <c r="B3096" s="3"/>
    </row>
    <row r="3097" spans="1:2" ht="12.75">
      <c r="A3097" s="3"/>
      <c r="B3097" s="3"/>
    </row>
    <row r="3098" spans="1:2" ht="12.75">
      <c r="A3098" s="3"/>
      <c r="B3098" s="3"/>
    </row>
    <row r="3099" spans="1:2" ht="12.75">
      <c r="A3099" s="3"/>
      <c r="B3099" s="3"/>
    </row>
    <row r="3100" spans="1:2" ht="12.75">
      <c r="A3100" s="3"/>
      <c r="B3100" s="3"/>
    </row>
    <row r="3101" spans="1:2" ht="12.75">
      <c r="A3101" s="3"/>
      <c r="B3101" s="3"/>
    </row>
    <row r="3102" spans="1:2" ht="12.75">
      <c r="A3102" s="3"/>
      <c r="B3102" s="3"/>
    </row>
    <row r="3103" spans="1:2" ht="12.75">
      <c r="A3103" s="3"/>
      <c r="B3103" s="3"/>
    </row>
    <row r="3104" spans="1:2" ht="12.75">
      <c r="A3104" s="3"/>
      <c r="B3104" s="3"/>
    </row>
    <row r="3105" spans="1:2" ht="12.75">
      <c r="A3105" s="3"/>
      <c r="B3105" s="3"/>
    </row>
    <row r="3106" spans="1:2" ht="12.75">
      <c r="A3106" s="3"/>
      <c r="B3106" s="3"/>
    </row>
    <row r="3107" spans="1:2" ht="12.75">
      <c r="A3107" s="3"/>
      <c r="B3107" s="3"/>
    </row>
    <row r="3108" spans="1:2" ht="12.75">
      <c r="A3108" s="3"/>
      <c r="B3108" s="3"/>
    </row>
    <row r="3109" spans="1:2" ht="12.75">
      <c r="A3109" s="3"/>
      <c r="B3109" s="3"/>
    </row>
    <row r="3110" spans="1:2" ht="12.75">
      <c r="A3110" s="3"/>
      <c r="B3110" s="3"/>
    </row>
    <row r="3111" spans="1:2" ht="12.75">
      <c r="A3111" s="3"/>
      <c r="B3111" s="3"/>
    </row>
    <row r="3112" spans="1:2" ht="12.75">
      <c r="A3112" s="3"/>
      <c r="B3112" s="3"/>
    </row>
    <row r="3113" spans="1:2" ht="12.75">
      <c r="A3113" s="3"/>
      <c r="B3113" s="3"/>
    </row>
    <row r="3114" spans="1:2" ht="12.75">
      <c r="A3114" s="3"/>
      <c r="B3114" s="3"/>
    </row>
    <row r="3115" spans="1:2" ht="12.75">
      <c r="A3115" s="3"/>
      <c r="B3115" s="3"/>
    </row>
    <row r="3116" spans="1:2" ht="12.75">
      <c r="A3116" s="3"/>
      <c r="B3116" s="3"/>
    </row>
    <row r="3117" spans="1:2" ht="12.75">
      <c r="A3117" s="3"/>
      <c r="B3117" s="3"/>
    </row>
    <row r="3118" spans="1:2" ht="12.75">
      <c r="A3118" s="3"/>
      <c r="B3118" s="3"/>
    </row>
    <row r="3119" spans="1:2" ht="12.75">
      <c r="A3119" s="3"/>
      <c r="B3119" s="3"/>
    </row>
    <row r="3120" spans="1:2" ht="12.75">
      <c r="A3120" s="3"/>
      <c r="B3120" s="3"/>
    </row>
    <row r="3121" spans="1:2" ht="12.75">
      <c r="A3121" s="3"/>
      <c r="B3121" s="3"/>
    </row>
    <row r="3122" spans="1:2" ht="12.75">
      <c r="A3122" s="3"/>
      <c r="B3122" s="3"/>
    </row>
    <row r="3123" spans="1:2" ht="12.75">
      <c r="A3123" s="3"/>
      <c r="B3123" s="3"/>
    </row>
    <row r="3124" spans="1:2" ht="12.75">
      <c r="A3124" s="3"/>
      <c r="B3124" s="3"/>
    </row>
    <row r="3125" spans="1:2" ht="12.75">
      <c r="A3125" s="3"/>
      <c r="B3125" s="3"/>
    </row>
    <row r="3126" spans="1:2" ht="12.75">
      <c r="A3126" s="3"/>
      <c r="B3126" s="3"/>
    </row>
    <row r="3127" spans="1:2" ht="12.75">
      <c r="A3127" s="3"/>
      <c r="B3127" s="3"/>
    </row>
    <row r="3128" spans="1:2" ht="12.75">
      <c r="A3128" s="3"/>
      <c r="B3128" s="3"/>
    </row>
    <row r="3129" spans="1:2" ht="12.75">
      <c r="A3129" s="3"/>
      <c r="B3129" s="3"/>
    </row>
    <row r="3130" spans="1:2" ht="12.75">
      <c r="A3130" s="3"/>
      <c r="B3130" s="3"/>
    </row>
    <row r="3131" spans="1:2" ht="12.75">
      <c r="A3131" s="3"/>
      <c r="B3131" s="3"/>
    </row>
    <row r="3132" spans="1:2" ht="12.75">
      <c r="A3132" s="3"/>
      <c r="B3132" s="3"/>
    </row>
    <row r="3133" spans="1:2" ht="12.75">
      <c r="A3133" s="3"/>
      <c r="B3133" s="3"/>
    </row>
    <row r="3134" spans="1:2" ht="12.75">
      <c r="A3134" s="3"/>
      <c r="B3134" s="3"/>
    </row>
    <row r="3135" spans="1:2" ht="12.75">
      <c r="A3135" s="3"/>
      <c r="B3135" s="3"/>
    </row>
    <row r="3136" spans="1:2" ht="12.75">
      <c r="A3136" s="3"/>
      <c r="B3136" s="3"/>
    </row>
    <row r="3137" spans="1:2" ht="12.75">
      <c r="A3137" s="3"/>
      <c r="B3137" s="3"/>
    </row>
    <row r="3138" spans="1:2" ht="12.75">
      <c r="A3138" s="3"/>
      <c r="B3138" s="3"/>
    </row>
    <row r="3139" spans="1:2" ht="12.75">
      <c r="A3139" s="3"/>
      <c r="B3139" s="3"/>
    </row>
    <row r="3140" spans="1:2" ht="12.75">
      <c r="A3140" s="3"/>
      <c r="B3140" s="3"/>
    </row>
    <row r="3141" spans="1:2" ht="12.75">
      <c r="A3141" s="3"/>
      <c r="B3141" s="3"/>
    </row>
    <row r="3142" spans="1:2" ht="12.75">
      <c r="A3142" s="3"/>
      <c r="B3142" s="3"/>
    </row>
    <row r="3143" spans="1:2" ht="12.75">
      <c r="A3143" s="3"/>
      <c r="B3143" s="3"/>
    </row>
    <row r="3144" spans="1:2" ht="12.75">
      <c r="A3144" s="3"/>
      <c r="B3144" s="3"/>
    </row>
    <row r="3145" spans="1:2" ht="12.75">
      <c r="A3145" s="3"/>
      <c r="B3145" s="3"/>
    </row>
    <row r="3146" spans="1:2" ht="12.75">
      <c r="A3146" s="3"/>
      <c r="B3146" s="3"/>
    </row>
    <row r="3147" spans="1:2" ht="12.75">
      <c r="A3147" s="3"/>
      <c r="B3147" s="3"/>
    </row>
    <row r="3148" spans="1:2" ht="12.75">
      <c r="A3148" s="3"/>
      <c r="B3148" s="3"/>
    </row>
    <row r="3149" spans="1:2" ht="12.75">
      <c r="A3149" s="3"/>
      <c r="B3149" s="3"/>
    </row>
    <row r="3150" spans="1:2" ht="12.75">
      <c r="A3150" s="3"/>
      <c r="B3150" s="3"/>
    </row>
    <row r="3151" spans="1:2" ht="12.75">
      <c r="A3151" s="3"/>
      <c r="B3151" s="3"/>
    </row>
    <row r="3152" spans="1:2" ht="12.75">
      <c r="A3152" s="3"/>
      <c r="B3152" s="3"/>
    </row>
    <row r="3153" spans="1:2" ht="12.75">
      <c r="A3153" s="3"/>
      <c r="B3153" s="3"/>
    </row>
    <row r="3154" spans="1:2" ht="12.75">
      <c r="A3154" s="3"/>
      <c r="B3154" s="3"/>
    </row>
    <row r="3155" spans="1:2" ht="12.75">
      <c r="A3155" s="3"/>
      <c r="B3155" s="3"/>
    </row>
    <row r="3156" spans="1:2" ht="12.75">
      <c r="A3156" s="3"/>
      <c r="B3156" s="3"/>
    </row>
    <row r="3157" spans="1:2" ht="12.75">
      <c r="A3157" s="3"/>
      <c r="B3157" s="3"/>
    </row>
    <row r="3158" spans="1:2" ht="12.75">
      <c r="A3158" s="3"/>
      <c r="B3158" s="3"/>
    </row>
    <row r="3159" spans="1:2" ht="12.75">
      <c r="A3159" s="3"/>
      <c r="B3159" s="3"/>
    </row>
    <row r="3160" spans="1:2" ht="12.75">
      <c r="A3160" s="3"/>
      <c r="B3160" s="3"/>
    </row>
    <row r="3161" spans="1:2" ht="12.75">
      <c r="A3161" s="3"/>
      <c r="B3161" s="3"/>
    </row>
    <row r="3162" spans="1:2" ht="12.75">
      <c r="A3162" s="3"/>
      <c r="B3162" s="3"/>
    </row>
    <row r="3163" spans="1:2" ht="12.75">
      <c r="A3163" s="3"/>
      <c r="B3163" s="3"/>
    </row>
    <row r="3164" spans="1:2" ht="12.75">
      <c r="A3164" s="3"/>
      <c r="B3164" s="3"/>
    </row>
    <row r="3165" spans="1:2" ht="12.75">
      <c r="A3165" s="3"/>
      <c r="B3165" s="3"/>
    </row>
    <row r="3166" spans="1:2" ht="12.75">
      <c r="A3166" s="3"/>
      <c r="B3166" s="3"/>
    </row>
    <row r="3167" spans="1:2" ht="12.75">
      <c r="A3167" s="3"/>
      <c r="B3167" s="3"/>
    </row>
    <row r="3168" spans="1:2" ht="12.75">
      <c r="A3168" s="3"/>
      <c r="B3168" s="3"/>
    </row>
    <row r="3169" spans="1:2" ht="12.75">
      <c r="A3169" s="3"/>
      <c r="B3169" s="3"/>
    </row>
    <row r="3170" spans="1:2" ht="12.75">
      <c r="A3170" s="3"/>
      <c r="B3170" s="3"/>
    </row>
    <row r="3171" spans="1:2" ht="12.75">
      <c r="A3171" s="3"/>
      <c r="B3171" s="3"/>
    </row>
    <row r="3172" spans="1:2" ht="12.75">
      <c r="A3172" s="3"/>
      <c r="B3172" s="3"/>
    </row>
    <row r="3173" spans="1:2" ht="12.75">
      <c r="A3173" s="3"/>
      <c r="B3173" s="3"/>
    </row>
    <row r="3174" spans="1:2" ht="12.75">
      <c r="A3174" s="3"/>
      <c r="B3174" s="3"/>
    </row>
    <row r="3175" spans="1:2" ht="12.75">
      <c r="A3175" s="3"/>
      <c r="B3175" s="3"/>
    </row>
    <row r="3176" spans="1:2" ht="12.75">
      <c r="A3176" s="3"/>
      <c r="B3176" s="3"/>
    </row>
    <row r="3177" spans="1:2" ht="12.75">
      <c r="A3177" s="3"/>
      <c r="B3177" s="3"/>
    </row>
    <row r="3178" spans="1:2" ht="12.75">
      <c r="A3178" s="3"/>
      <c r="B3178" s="3"/>
    </row>
    <row r="3179" spans="1:2" ht="12.75">
      <c r="A3179" s="3"/>
      <c r="B3179" s="3"/>
    </row>
    <row r="3180" spans="1:2" ht="12.75">
      <c r="A3180" s="3"/>
      <c r="B3180" s="3"/>
    </row>
    <row r="3181" spans="1:2" ht="12.75">
      <c r="A3181" s="3"/>
      <c r="B3181" s="3"/>
    </row>
    <row r="3182" spans="1:2" ht="12.75">
      <c r="A3182" s="3"/>
      <c r="B3182" s="3"/>
    </row>
    <row r="3183" spans="1:2" ht="12.75">
      <c r="A3183" s="3"/>
      <c r="B3183" s="3"/>
    </row>
    <row r="3184" spans="1:2" ht="12.75">
      <c r="A3184" s="3"/>
      <c r="B3184" s="3"/>
    </row>
    <row r="3185" spans="1:2" ht="12.75">
      <c r="A3185" s="3"/>
      <c r="B3185" s="3"/>
    </row>
    <row r="3186" spans="1:2" ht="12.75">
      <c r="A3186" s="3"/>
      <c r="B3186" s="3"/>
    </row>
    <row r="3187" spans="1:2" ht="12.75">
      <c r="A3187" s="3"/>
      <c r="B3187" s="3"/>
    </row>
    <row r="3188" spans="1:2" ht="12.75">
      <c r="A3188" s="3"/>
      <c r="B3188" s="3"/>
    </row>
    <row r="3189" spans="1:2" ht="12.75">
      <c r="A3189" s="3"/>
      <c r="B3189" s="3"/>
    </row>
    <row r="3190" spans="1:2" ht="12.75">
      <c r="A3190" s="3"/>
      <c r="B3190" s="3"/>
    </row>
    <row r="3191" spans="1:2" ht="12.75">
      <c r="A3191" s="3"/>
      <c r="B3191" s="3"/>
    </row>
    <row r="3192" spans="1:2" ht="12.75">
      <c r="A3192" s="3"/>
      <c r="B3192" s="3"/>
    </row>
    <row r="3193" spans="1:2" ht="12.75">
      <c r="A3193" s="3"/>
      <c r="B3193" s="3"/>
    </row>
    <row r="3194" spans="1:2" ht="12.75">
      <c r="A3194" s="3"/>
      <c r="B3194" s="3"/>
    </row>
    <row r="3195" spans="1:2" ht="12.75">
      <c r="A3195" s="3"/>
      <c r="B3195" s="3"/>
    </row>
    <row r="3196" spans="1:2" ht="12.75">
      <c r="A3196" s="3"/>
      <c r="B3196" s="3"/>
    </row>
    <row r="3197" spans="1:2" ht="12.75">
      <c r="A3197" s="3"/>
      <c r="B3197" s="3"/>
    </row>
    <row r="3198" spans="1:2" ht="12.75">
      <c r="A3198" s="3"/>
      <c r="B3198" s="3"/>
    </row>
    <row r="3199" spans="1:2" ht="12.75">
      <c r="A3199" s="3"/>
      <c r="B3199" s="3"/>
    </row>
    <row r="3200" spans="1:2" ht="12.75">
      <c r="A3200" s="3"/>
      <c r="B3200" s="3"/>
    </row>
    <row r="3201" spans="1:2" ht="12.75">
      <c r="A3201" s="3"/>
      <c r="B3201" s="3"/>
    </row>
    <row r="3202" spans="1:2" ht="12.75">
      <c r="A3202" s="3"/>
      <c r="B3202" s="3"/>
    </row>
    <row r="3203" spans="1:2" ht="12.75">
      <c r="A3203" s="3"/>
      <c r="B3203" s="3"/>
    </row>
    <row r="3204" spans="1:2" ht="12.75">
      <c r="A3204" s="3"/>
      <c r="B3204" s="3"/>
    </row>
    <row r="3205" spans="1:2" ht="12.75">
      <c r="A3205" s="3"/>
      <c r="B3205" s="3"/>
    </row>
    <row r="3206" spans="1:2" ht="12.75">
      <c r="A3206" s="3"/>
      <c r="B3206" s="3"/>
    </row>
    <row r="3207" spans="1:2" ht="12.75">
      <c r="A3207" s="3"/>
      <c r="B3207" s="3"/>
    </row>
    <row r="3208" spans="1:2" ht="12.75">
      <c r="A3208" s="3"/>
      <c r="B3208" s="3"/>
    </row>
    <row r="3209" spans="1:2" ht="12.75">
      <c r="A3209" s="3"/>
      <c r="B3209" s="3"/>
    </row>
    <row r="3210" spans="1:2" ht="12.75">
      <c r="A3210" s="3"/>
      <c r="B3210" s="3"/>
    </row>
    <row r="3211" spans="1:2" ht="12.75">
      <c r="A3211" s="3"/>
      <c r="B3211" s="3"/>
    </row>
    <row r="3212" spans="1:2" ht="12.75">
      <c r="A3212" s="3"/>
      <c r="B3212" s="3"/>
    </row>
    <row r="3213" spans="1:2" ht="12.75">
      <c r="A3213" s="3"/>
      <c r="B3213" s="3"/>
    </row>
    <row r="3214" spans="1:2" ht="12.75">
      <c r="A3214" s="3"/>
      <c r="B3214" s="3"/>
    </row>
    <row r="3215" spans="1:2" ht="12.75">
      <c r="A3215" s="3"/>
      <c r="B3215" s="3"/>
    </row>
    <row r="3216" spans="1:2" ht="12.75">
      <c r="A3216" s="3"/>
      <c r="B3216" s="3"/>
    </row>
    <row r="3217" spans="1:2" ht="12.75">
      <c r="A3217" s="3"/>
      <c r="B3217" s="3"/>
    </row>
    <row r="3218" spans="1:2" ht="12.75">
      <c r="A3218" s="3"/>
      <c r="B3218" s="3"/>
    </row>
    <row r="3219" spans="1:2" ht="12.75">
      <c r="A3219" s="3"/>
      <c r="B3219" s="3"/>
    </row>
    <row r="3220" spans="1:2" ht="12.75">
      <c r="A3220" s="3"/>
      <c r="B3220" s="3"/>
    </row>
    <row r="3221" spans="1:2" ht="12.75">
      <c r="A3221" s="3"/>
      <c r="B3221" s="3"/>
    </row>
    <row r="3222" spans="1:2" ht="12.75">
      <c r="A3222" s="3"/>
      <c r="B3222" s="3"/>
    </row>
    <row r="3223" spans="1:2" ht="12.75">
      <c r="A3223" s="3"/>
      <c r="B3223" s="3"/>
    </row>
    <row r="3224" spans="1:2" ht="12.75">
      <c r="A3224" s="3"/>
      <c r="B3224" s="3"/>
    </row>
    <row r="3225" spans="1:2" ht="12.75">
      <c r="A3225" s="3"/>
      <c r="B3225" s="3"/>
    </row>
    <row r="3226" spans="1:2" ht="12.75">
      <c r="A3226" s="3"/>
      <c r="B3226" s="3"/>
    </row>
    <row r="3227" spans="1:2" ht="12.75">
      <c r="A3227" s="3"/>
      <c r="B3227" s="3"/>
    </row>
    <row r="3228" spans="1:2" ht="12.75">
      <c r="A3228" s="3"/>
      <c r="B3228" s="3"/>
    </row>
    <row r="3229" spans="1:2" ht="12.75">
      <c r="A3229" s="3"/>
      <c r="B3229" s="3"/>
    </row>
    <row r="3230" spans="1:2" ht="12.75">
      <c r="A3230" s="3"/>
      <c r="B3230" s="3"/>
    </row>
    <row r="3231" spans="1:2" ht="12.75">
      <c r="A3231" s="3"/>
      <c r="B3231" s="3"/>
    </row>
    <row r="3232" spans="1:2" ht="12.75">
      <c r="A3232" s="3"/>
      <c r="B3232" s="3"/>
    </row>
    <row r="3233" spans="1:2" ht="12.75">
      <c r="A3233" s="3"/>
      <c r="B3233" s="3"/>
    </row>
    <row r="3234" spans="1:2" ht="12.75">
      <c r="A3234" s="3"/>
      <c r="B3234" s="3"/>
    </row>
    <row r="3235" spans="1:2" ht="12.75">
      <c r="A3235" s="3"/>
      <c r="B3235" s="3"/>
    </row>
    <row r="3236" spans="1:2" ht="12.75">
      <c r="A3236" s="3"/>
      <c r="B3236" s="3"/>
    </row>
    <row r="3237" spans="1:2" ht="12.75">
      <c r="A3237" s="3"/>
      <c r="B3237" s="3"/>
    </row>
    <row r="3238" spans="1:2" ht="12.75">
      <c r="A3238" s="3"/>
      <c r="B3238" s="3"/>
    </row>
    <row r="3239" spans="1:2" ht="12.75">
      <c r="A3239" s="3"/>
      <c r="B3239" s="3"/>
    </row>
    <row r="3240" spans="1:2" ht="12.75">
      <c r="A3240" s="3"/>
      <c r="B3240" s="3"/>
    </row>
    <row r="3241" spans="1:2" ht="12.75">
      <c r="A3241" s="3"/>
      <c r="B3241" s="3"/>
    </row>
    <row r="3242" spans="1:2" ht="12.75">
      <c r="A3242" s="3"/>
      <c r="B3242" s="3"/>
    </row>
    <row r="3243" spans="1:2" ht="12.75">
      <c r="A3243" s="3"/>
      <c r="B3243" s="3"/>
    </row>
    <row r="3244" spans="1:2" ht="12.75">
      <c r="A3244" s="3"/>
      <c r="B3244" s="3"/>
    </row>
    <row r="3245" spans="1:2" ht="12.75">
      <c r="A3245" s="3"/>
      <c r="B3245" s="3"/>
    </row>
    <row r="3246" spans="1:2" ht="12.75">
      <c r="A3246" s="3"/>
      <c r="B3246" s="3"/>
    </row>
    <row r="3247" spans="1:2" ht="12.75">
      <c r="A3247" s="3"/>
      <c r="B3247" s="3"/>
    </row>
    <row r="3248" spans="1:2" ht="12.75">
      <c r="A3248" s="3"/>
      <c r="B3248" s="3"/>
    </row>
    <row r="3249" spans="1:2" ht="12.75">
      <c r="A3249" s="3"/>
      <c r="B3249" s="3"/>
    </row>
    <row r="3250" spans="1:2" ht="12.75">
      <c r="A3250" s="3"/>
      <c r="B3250" s="3"/>
    </row>
    <row r="3251" spans="1:2" ht="12.75">
      <c r="A3251" s="3"/>
      <c r="B3251" s="3"/>
    </row>
    <row r="3252" spans="1:2" ht="12.75">
      <c r="A3252" s="3"/>
      <c r="B3252" s="3"/>
    </row>
    <row r="3253" spans="1:2" ht="12.75">
      <c r="A3253" s="3"/>
      <c r="B3253" s="3"/>
    </row>
    <row r="3254" spans="1:2" ht="12.75">
      <c r="A3254" s="3"/>
      <c r="B3254" s="3"/>
    </row>
    <row r="3255" spans="1:2" ht="12.75">
      <c r="A3255" s="3"/>
      <c r="B3255" s="3"/>
    </row>
    <row r="3256" spans="1:2" ht="12.75">
      <c r="A3256" s="3"/>
      <c r="B3256" s="3"/>
    </row>
    <row r="3257" spans="1:2" ht="12.75">
      <c r="A3257" s="3"/>
      <c r="B3257" s="3"/>
    </row>
    <row r="3258" spans="1:2" ht="12.75">
      <c r="A3258" s="3"/>
      <c r="B3258" s="3"/>
    </row>
    <row r="3259" spans="1:2" ht="12.75">
      <c r="A3259" s="3"/>
      <c r="B3259" s="3"/>
    </row>
    <row r="3260" spans="1:2" ht="12.75">
      <c r="A3260" s="3"/>
      <c r="B3260" s="3"/>
    </row>
    <row r="3261" spans="1:2" ht="12.75">
      <c r="A3261" s="3"/>
      <c r="B3261" s="3"/>
    </row>
    <row r="3262" spans="1:2" ht="12.75">
      <c r="A3262" s="3"/>
      <c r="B3262" s="3"/>
    </row>
    <row r="3263" spans="1:2" ht="12.75">
      <c r="A3263" s="3"/>
      <c r="B3263" s="3"/>
    </row>
    <row r="3264" spans="1:2" ht="12.75">
      <c r="A3264" s="3"/>
      <c r="B3264" s="3"/>
    </row>
    <row r="3265" spans="1:2" ht="12.75">
      <c r="A3265" s="3"/>
      <c r="B3265" s="3"/>
    </row>
    <row r="3266" spans="1:2" ht="12.75">
      <c r="A3266" s="3"/>
      <c r="B3266" s="3"/>
    </row>
    <row r="3267" spans="1:2" ht="12.75">
      <c r="A3267" s="3"/>
      <c r="B3267" s="3"/>
    </row>
    <row r="3268" spans="1:2" ht="12.75">
      <c r="A3268" s="3"/>
      <c r="B3268" s="3"/>
    </row>
    <row r="3269" spans="1:2" ht="12.75">
      <c r="A3269" s="3"/>
      <c r="B3269" s="3"/>
    </row>
    <row r="3270" spans="1:2" ht="12.75">
      <c r="A3270" s="3"/>
      <c r="B3270" s="3"/>
    </row>
    <row r="3271" spans="1:2" ht="12.75">
      <c r="A3271" s="3"/>
      <c r="B3271" s="3"/>
    </row>
    <row r="3272" spans="1:2" ht="12.75">
      <c r="A3272" s="3"/>
      <c r="B3272" s="3"/>
    </row>
    <row r="3273" spans="1:2" ht="12.75">
      <c r="A3273" s="3"/>
      <c r="B3273" s="3"/>
    </row>
    <row r="3274" spans="1:2" ht="12.75">
      <c r="A3274" s="3"/>
      <c r="B3274" s="3"/>
    </row>
    <row r="3275" spans="1:2" ht="12.75">
      <c r="A3275" s="3"/>
      <c r="B3275" s="3"/>
    </row>
    <row r="3276" spans="1:2" ht="12.75">
      <c r="A3276" s="3"/>
      <c r="B3276" s="3"/>
    </row>
    <row r="3277" spans="1:2" ht="12.75">
      <c r="A3277" s="3"/>
      <c r="B3277" s="3"/>
    </row>
    <row r="3278" spans="1:2" ht="12.75">
      <c r="A3278" s="3"/>
      <c r="B3278" s="3"/>
    </row>
    <row r="3279" spans="1:2" ht="12.75">
      <c r="A3279" s="3"/>
      <c r="B3279" s="3"/>
    </row>
    <row r="3280" spans="1:2" ht="12.75">
      <c r="A3280" s="3"/>
      <c r="B3280" s="3"/>
    </row>
    <row r="3281" spans="1:2" ht="12.75">
      <c r="A3281" s="3"/>
      <c r="B3281" s="3"/>
    </row>
    <row r="3282" spans="1:2" ht="12.75">
      <c r="A3282" s="3"/>
      <c r="B3282" s="3"/>
    </row>
    <row r="3283" spans="1:2" ht="12.75">
      <c r="A3283" s="3"/>
      <c r="B3283" s="3"/>
    </row>
    <row r="3284" spans="1:2" ht="12.75">
      <c r="A3284" s="3"/>
      <c r="B3284" s="3"/>
    </row>
    <row r="3285" spans="1:2" ht="12.75">
      <c r="A3285" s="3"/>
      <c r="B3285" s="3"/>
    </row>
    <row r="3286" spans="1:2" ht="12.75">
      <c r="A3286" s="3"/>
      <c r="B3286" s="3"/>
    </row>
    <row r="3287" spans="1:2" ht="12.75">
      <c r="A3287" s="3"/>
      <c r="B3287" s="3"/>
    </row>
    <row r="3288" spans="1:2" ht="12.75">
      <c r="A3288" s="3"/>
      <c r="B3288" s="3"/>
    </row>
    <row r="3289" spans="1:2" ht="12.75">
      <c r="A3289" s="3"/>
      <c r="B3289" s="3"/>
    </row>
    <row r="3290" spans="1:2" ht="12.75">
      <c r="A3290" s="3"/>
      <c r="B3290" s="3"/>
    </row>
    <row r="3291" spans="1:2" ht="12.75">
      <c r="A3291" s="3"/>
      <c r="B3291" s="3"/>
    </row>
    <row r="3292" spans="1:2" ht="12.75">
      <c r="A3292" s="3"/>
      <c r="B3292" s="3"/>
    </row>
    <row r="3293" spans="1:2" ht="12.75">
      <c r="A3293" s="3"/>
      <c r="B3293" s="3"/>
    </row>
    <row r="3294" spans="1:2" ht="12.75">
      <c r="A3294" s="3"/>
      <c r="B3294" s="3"/>
    </row>
    <row r="3295" spans="1:2" ht="12.75">
      <c r="A3295" s="3"/>
      <c r="B3295" s="3"/>
    </row>
    <row r="3296" spans="1:2" ht="12.75">
      <c r="A3296" s="3"/>
      <c r="B3296" s="3"/>
    </row>
    <row r="3297" spans="1:2" ht="12.75">
      <c r="A3297" s="3"/>
      <c r="B3297" s="3"/>
    </row>
    <row r="3298" spans="1:2" ht="12.75">
      <c r="A3298" s="3"/>
      <c r="B3298" s="3"/>
    </row>
    <row r="3299" spans="1:2" ht="12.75">
      <c r="A3299" s="3"/>
      <c r="B3299" s="3"/>
    </row>
    <row r="3300" spans="1:2" ht="12.75">
      <c r="A3300" s="3"/>
      <c r="B3300" s="3"/>
    </row>
    <row r="3301" spans="1:2" ht="12.75">
      <c r="A3301" s="3"/>
      <c r="B3301" s="3"/>
    </row>
    <row r="3302" spans="1:2" ht="12.75">
      <c r="A3302" s="3"/>
      <c r="B3302" s="3"/>
    </row>
    <row r="3303" spans="1:2" ht="12.75">
      <c r="A3303" s="3"/>
      <c r="B3303" s="3"/>
    </row>
    <row r="3304" spans="1:2" ht="12.75">
      <c r="A3304" s="3"/>
      <c r="B3304" s="3"/>
    </row>
    <row r="3305" spans="1:2" ht="12.75">
      <c r="A3305" s="3"/>
      <c r="B3305" s="3"/>
    </row>
    <row r="3306" spans="1:2" ht="12.75">
      <c r="A3306" s="3"/>
      <c r="B3306" s="3"/>
    </row>
    <row r="3307" spans="1:2" ht="12.75">
      <c r="A3307" s="3"/>
      <c r="B3307" s="3"/>
    </row>
    <row r="3308" spans="1:2" ht="12.75">
      <c r="A3308" s="3"/>
      <c r="B3308" s="3"/>
    </row>
    <row r="3309" spans="1:2" ht="12.75">
      <c r="A3309" s="3"/>
      <c r="B3309" s="3"/>
    </row>
    <row r="3310" spans="1:2" ht="12.75">
      <c r="A3310" s="3"/>
      <c r="B3310" s="3"/>
    </row>
    <row r="3311" spans="1:2" ht="12.75">
      <c r="A3311" s="3"/>
      <c r="B3311" s="3"/>
    </row>
    <row r="3312" spans="1:2" ht="12.75">
      <c r="A3312" s="3"/>
      <c r="B3312" s="3"/>
    </row>
    <row r="3313" spans="1:2" ht="12.75">
      <c r="A3313" s="3"/>
      <c r="B3313" s="3"/>
    </row>
    <row r="3314" spans="1:2" ht="12.75">
      <c r="A3314" s="3"/>
      <c r="B3314" s="3"/>
    </row>
    <row r="3315" spans="1:2" ht="12.75">
      <c r="A3315" s="3"/>
      <c r="B3315" s="3"/>
    </row>
    <row r="3316" spans="1:2" ht="12.75">
      <c r="A3316" s="3"/>
      <c r="B3316" s="3"/>
    </row>
    <row r="3317" spans="1:2" ht="12.75">
      <c r="A3317" s="3"/>
      <c r="B3317" s="3"/>
    </row>
    <row r="3318" spans="1:2" ht="12.75">
      <c r="A3318" s="3"/>
      <c r="B3318" s="3"/>
    </row>
    <row r="3319" spans="1:2" ht="12.75">
      <c r="A3319" s="3"/>
      <c r="B3319" s="3"/>
    </row>
    <row r="3320" spans="1:2" ht="12.75">
      <c r="A3320" s="3"/>
      <c r="B3320" s="3"/>
    </row>
    <row r="3321" spans="1:2" ht="12.75">
      <c r="A3321" s="3"/>
      <c r="B3321" s="3"/>
    </row>
    <row r="3322" spans="1:2" ht="12.75">
      <c r="A3322" s="3"/>
      <c r="B3322" s="3"/>
    </row>
    <row r="3323" spans="1:2" ht="12.75">
      <c r="A3323" s="3"/>
      <c r="B3323" s="3"/>
    </row>
    <row r="3324" spans="1:2" ht="12.75">
      <c r="A3324" s="3"/>
      <c r="B3324" s="3"/>
    </row>
    <row r="3325" spans="1:2" ht="12.75">
      <c r="A3325" s="3"/>
      <c r="B3325" s="3"/>
    </row>
    <row r="3326" spans="1:2" ht="12.75">
      <c r="A3326" s="3"/>
      <c r="B3326" s="3"/>
    </row>
    <row r="3327" spans="1:2" ht="12.75">
      <c r="A3327" s="3"/>
      <c r="B3327" s="3"/>
    </row>
    <row r="3328" spans="1:2" ht="12.75">
      <c r="A3328" s="3"/>
      <c r="B3328" s="3"/>
    </row>
    <row r="3329" spans="1:2" ht="12.75">
      <c r="A3329" s="3"/>
      <c r="B3329" s="3"/>
    </row>
    <row r="3330" spans="1:2" ht="12.75">
      <c r="A3330" s="3"/>
      <c r="B3330" s="3"/>
    </row>
    <row r="3331" spans="1:2" ht="12.75">
      <c r="A3331" s="3"/>
      <c r="B3331" s="3"/>
    </row>
    <row r="3332" spans="1:2" ht="12.75">
      <c r="A3332" s="3"/>
      <c r="B3332" s="3"/>
    </row>
    <row r="3333" spans="1:2" ht="12.75">
      <c r="A3333" s="3"/>
      <c r="B3333" s="3"/>
    </row>
    <row r="3334" spans="1:2" ht="12.75">
      <c r="A3334" s="3"/>
      <c r="B3334" s="3"/>
    </row>
    <row r="3335" spans="1:2" ht="12.75">
      <c r="A3335" s="3"/>
      <c r="B3335" s="3"/>
    </row>
    <row r="3336" spans="1:2" ht="12.75">
      <c r="A3336" s="3"/>
      <c r="B3336" s="3"/>
    </row>
    <row r="3337" spans="1:2" ht="12.75">
      <c r="A3337" s="3"/>
      <c r="B3337" s="3"/>
    </row>
    <row r="3338" spans="1:2" ht="12.75">
      <c r="A3338" s="3"/>
      <c r="B3338" s="3"/>
    </row>
    <row r="3339" spans="1:2" ht="12.75">
      <c r="A3339" s="3"/>
      <c r="B3339" s="3"/>
    </row>
    <row r="3340" spans="1:2" ht="12.75">
      <c r="A3340" s="3"/>
      <c r="B3340" s="3"/>
    </row>
    <row r="3341" spans="1:2" ht="12.75">
      <c r="A3341" s="3"/>
      <c r="B3341" s="3"/>
    </row>
    <row r="3342" spans="1:2" ht="12.75">
      <c r="A3342" s="3"/>
      <c r="B3342" s="3"/>
    </row>
    <row r="3343" spans="1:2" ht="12.75">
      <c r="A3343" s="3"/>
      <c r="B3343" s="3"/>
    </row>
    <row r="3344" spans="1:2" ht="12.75">
      <c r="A3344" s="3"/>
      <c r="B3344" s="3"/>
    </row>
    <row r="3345" spans="1:2" ht="12.75">
      <c r="A3345" s="3"/>
      <c r="B3345" s="3"/>
    </row>
    <row r="3346" spans="1:2" ht="12.75">
      <c r="A3346" s="3"/>
      <c r="B3346" s="3"/>
    </row>
    <row r="3347" spans="1:2" ht="12.75">
      <c r="A3347" s="3"/>
      <c r="B3347" s="3"/>
    </row>
    <row r="3348" spans="1:2" ht="12.75">
      <c r="A3348" s="3"/>
      <c r="B3348" s="3"/>
    </row>
    <row r="3349" spans="1:2" ht="12.75">
      <c r="A3349" s="3"/>
      <c r="B3349" s="3"/>
    </row>
    <row r="3350" spans="1:2" ht="12.75">
      <c r="A3350" s="3"/>
      <c r="B3350" s="3"/>
    </row>
    <row r="3351" spans="1:2" ht="12.75">
      <c r="A3351" s="3"/>
      <c r="B3351" s="3"/>
    </row>
    <row r="3352" spans="1:2" ht="12.75">
      <c r="A3352" s="3"/>
      <c r="B3352" s="3"/>
    </row>
    <row r="3353" spans="1:2" ht="12.75">
      <c r="A3353" s="3"/>
      <c r="B3353" s="3"/>
    </row>
    <row r="3354" spans="1:2" ht="12.75">
      <c r="A3354" s="3"/>
      <c r="B3354" s="3"/>
    </row>
    <row r="3355" spans="1:2" ht="12.75">
      <c r="A3355" s="3"/>
      <c r="B3355" s="3"/>
    </row>
    <row r="3356" spans="1:2" ht="12.75">
      <c r="A3356" s="3"/>
      <c r="B3356" s="3"/>
    </row>
    <row r="3357" spans="1:2" ht="12.75">
      <c r="A3357" s="3"/>
      <c r="B3357" s="3"/>
    </row>
    <row r="3358" spans="1:2" ht="12.75">
      <c r="A3358" s="3"/>
      <c r="B3358" s="3"/>
    </row>
    <row r="3359" spans="1:2" ht="12.75">
      <c r="A3359" s="3"/>
      <c r="B3359" s="3"/>
    </row>
    <row r="3360" spans="1:2" ht="12.75">
      <c r="A3360" s="3"/>
      <c r="B3360" s="3"/>
    </row>
    <row r="3361" spans="1:2" ht="12.75">
      <c r="A3361" s="3"/>
      <c r="B3361" s="3"/>
    </row>
    <row r="3362" spans="1:2" ht="12.75">
      <c r="A3362" s="3"/>
      <c r="B3362" s="3"/>
    </row>
    <row r="3363" spans="1:2" ht="12.75">
      <c r="A3363" s="3"/>
      <c r="B3363" s="3"/>
    </row>
    <row r="3364" spans="1:2" ht="12.75">
      <c r="A3364" s="3"/>
      <c r="B3364" s="3"/>
    </row>
    <row r="3365" spans="1:2" ht="12.75">
      <c r="A3365" s="3"/>
      <c r="B3365" s="3"/>
    </row>
    <row r="3366" spans="1:2" ht="12.75">
      <c r="A3366" s="3"/>
      <c r="B3366" s="3"/>
    </row>
    <row r="3367" spans="1:2" ht="12.75">
      <c r="A3367" s="3"/>
      <c r="B3367" s="3"/>
    </row>
    <row r="3368" spans="1:2" ht="12.75">
      <c r="A3368" s="3"/>
      <c r="B3368" s="3"/>
    </row>
    <row r="3369" spans="1:2" ht="12.75">
      <c r="A3369" s="3"/>
      <c r="B3369" s="3"/>
    </row>
    <row r="3370" spans="1:2" ht="12.75">
      <c r="A3370" s="3"/>
      <c r="B3370" s="3"/>
    </row>
    <row r="3371" spans="1:2" ht="12.75">
      <c r="A3371" s="3"/>
      <c r="B3371" s="3"/>
    </row>
    <row r="3372" spans="1:2" ht="12.75">
      <c r="A3372" s="3"/>
      <c r="B3372" s="3"/>
    </row>
    <row r="3373" spans="1:2" ht="12.75">
      <c r="A3373" s="3"/>
      <c r="B3373" s="3"/>
    </row>
    <row r="3374" spans="1:2" ht="12.75">
      <c r="A3374" s="3"/>
      <c r="B3374" s="3"/>
    </row>
    <row r="3375" spans="1:2" ht="12.75">
      <c r="A3375" s="3"/>
      <c r="B3375" s="3"/>
    </row>
    <row r="3376" spans="1:2" ht="12.75">
      <c r="A3376" s="3"/>
      <c r="B3376" s="3"/>
    </row>
    <row r="3377" spans="1:2" ht="12.75">
      <c r="A3377" s="3"/>
      <c r="B3377" s="3"/>
    </row>
    <row r="3378" spans="1:2" ht="12.75">
      <c r="A3378" s="3"/>
      <c r="B3378" s="3"/>
    </row>
    <row r="3379" spans="1:2" ht="12.75">
      <c r="A3379" s="3"/>
      <c r="B3379" s="3"/>
    </row>
    <row r="3380" spans="1:2" ht="12.75">
      <c r="A3380" s="3"/>
      <c r="B3380" s="3"/>
    </row>
    <row r="3381" spans="1:2" ht="12.75">
      <c r="A3381" s="3"/>
      <c r="B3381" s="3"/>
    </row>
    <row r="3382" spans="1:2" ht="12.75">
      <c r="A3382" s="3"/>
      <c r="B3382" s="3"/>
    </row>
    <row r="3383" spans="1:2" ht="12.75">
      <c r="A3383" s="3"/>
      <c r="B3383" s="3"/>
    </row>
    <row r="3384" spans="1:2" ht="12.75">
      <c r="A3384" s="3"/>
      <c r="B3384" s="3"/>
    </row>
    <row r="3385" spans="1:2" ht="12.75">
      <c r="A3385" s="3"/>
      <c r="B3385" s="3"/>
    </row>
    <row r="3386" spans="1:2" ht="12.75">
      <c r="A3386" s="3"/>
      <c r="B3386" s="3"/>
    </row>
    <row r="3387" spans="1:2" ht="12.75">
      <c r="A3387" s="3"/>
      <c r="B3387" s="3"/>
    </row>
    <row r="3388" spans="1:2" ht="12.75">
      <c r="A3388" s="3"/>
      <c r="B3388" s="3"/>
    </row>
    <row r="3389" spans="1:2" ht="12.75">
      <c r="A3389" s="3"/>
      <c r="B3389" s="3"/>
    </row>
    <row r="3390" spans="1:2" ht="12.75">
      <c r="A3390" s="3"/>
      <c r="B3390" s="3"/>
    </row>
    <row r="3391" spans="1:2" ht="12.75">
      <c r="A3391" s="3"/>
      <c r="B3391" s="3"/>
    </row>
    <row r="3392" spans="1:2" ht="12.75">
      <c r="A3392" s="3"/>
      <c r="B3392" s="3"/>
    </row>
    <row r="3393" spans="1:2" ht="12.75">
      <c r="A3393" s="3"/>
      <c r="B3393" s="3"/>
    </row>
    <row r="3394" spans="1:2" ht="12.75">
      <c r="A3394" s="3"/>
      <c r="B3394" s="3"/>
    </row>
    <row r="3395" spans="1:2" ht="12.75">
      <c r="A3395" s="3"/>
      <c r="B3395" s="3"/>
    </row>
    <row r="3396" spans="1:2" ht="12.75">
      <c r="A3396" s="3"/>
      <c r="B3396" s="3"/>
    </row>
    <row r="3397" spans="1:2" ht="12.75">
      <c r="A3397" s="3"/>
      <c r="B3397" s="3"/>
    </row>
    <row r="3398" spans="1:2" ht="12.75">
      <c r="A3398" s="3"/>
      <c r="B3398" s="3"/>
    </row>
    <row r="3399" spans="1:2" ht="12.75">
      <c r="A3399" s="3"/>
      <c r="B3399" s="3"/>
    </row>
    <row r="3400" spans="1:2" ht="12.75">
      <c r="A3400" s="3"/>
      <c r="B3400" s="3"/>
    </row>
    <row r="3401" spans="1:2" ht="12.75">
      <c r="A3401" s="3"/>
      <c r="B3401" s="3"/>
    </row>
    <row r="3402" spans="1:2" ht="12.75">
      <c r="A3402" s="3"/>
      <c r="B3402" s="3"/>
    </row>
    <row r="3403" spans="1:2" ht="12.75">
      <c r="A3403" s="3"/>
      <c r="B3403" s="3"/>
    </row>
    <row r="3404" spans="1:2" ht="12.75">
      <c r="A3404" s="3"/>
      <c r="B3404" s="3"/>
    </row>
    <row r="3405" spans="1:2" ht="12.75">
      <c r="A3405" s="3"/>
      <c r="B3405" s="3"/>
    </row>
    <row r="3406" spans="1:2" ht="12.75">
      <c r="A3406" s="3"/>
      <c r="B3406" s="3"/>
    </row>
    <row r="3407" spans="1:2" ht="12.75">
      <c r="A3407" s="3"/>
      <c r="B3407" s="3"/>
    </row>
    <row r="3408" spans="1:2" ht="12.75">
      <c r="A3408" s="3"/>
      <c r="B3408" s="3"/>
    </row>
    <row r="3409" spans="1:2" ht="12.75">
      <c r="A3409" s="3"/>
      <c r="B3409" s="3"/>
    </row>
    <row r="3410" spans="1:2" ht="12.75">
      <c r="A3410" s="3"/>
      <c r="B3410" s="3"/>
    </row>
    <row r="3411" spans="1:2" ht="12.75">
      <c r="A3411" s="3"/>
      <c r="B3411" s="3"/>
    </row>
    <row r="3412" spans="1:2" ht="12.75">
      <c r="A3412" s="3"/>
      <c r="B3412" s="3"/>
    </row>
    <row r="3413" spans="1:2" ht="12.75">
      <c r="A3413" s="3"/>
      <c r="B3413" s="3"/>
    </row>
    <row r="3414" spans="1:2" ht="12.75">
      <c r="A3414" s="3"/>
      <c r="B3414" s="3"/>
    </row>
    <row r="3415" spans="1:2" ht="12.75">
      <c r="A3415" s="3"/>
      <c r="B3415" s="3"/>
    </row>
    <row r="3416" spans="1:2" ht="12.75">
      <c r="A3416" s="3"/>
      <c r="B3416" s="3"/>
    </row>
    <row r="3417" spans="1:2" ht="12.75">
      <c r="A3417" s="3"/>
      <c r="B3417" s="3"/>
    </row>
    <row r="3418" spans="1:2" ht="12.75">
      <c r="A3418" s="3"/>
      <c r="B3418" s="3"/>
    </row>
    <row r="3419" spans="1:2" ht="12.75">
      <c r="A3419" s="3"/>
      <c r="B3419" s="3"/>
    </row>
    <row r="3420" spans="1:2" ht="12.75">
      <c r="A3420" s="3"/>
      <c r="B3420" s="3"/>
    </row>
    <row r="3421" spans="1:2" ht="12.75">
      <c r="A3421" s="3"/>
      <c r="B3421" s="3"/>
    </row>
    <row r="3422" spans="1:2" ht="12.75">
      <c r="A3422" s="3"/>
      <c r="B3422" s="3"/>
    </row>
    <row r="3423" spans="1:2" ht="12.75">
      <c r="A3423" s="3"/>
      <c r="B3423" s="3"/>
    </row>
    <row r="3424" spans="1:2" ht="12.75">
      <c r="A3424" s="3"/>
      <c r="B3424" s="3"/>
    </row>
    <row r="3425" spans="1:2" ht="12.75">
      <c r="A3425" s="3"/>
      <c r="B3425" s="3"/>
    </row>
    <row r="3426" spans="1:2" ht="12.75">
      <c r="A3426" s="3"/>
      <c r="B3426" s="3"/>
    </row>
    <row r="3427" spans="1:2" ht="12.75">
      <c r="A3427" s="3"/>
      <c r="B3427" s="3"/>
    </row>
    <row r="3428" spans="1:2" ht="12.75">
      <c r="A3428" s="3"/>
      <c r="B3428" s="3"/>
    </row>
    <row r="3429" spans="1:2" ht="12.75">
      <c r="A3429" s="3"/>
      <c r="B3429" s="3"/>
    </row>
    <row r="3430" spans="1:2" ht="12.75">
      <c r="A3430" s="3"/>
      <c r="B3430" s="3"/>
    </row>
    <row r="3431" spans="1:2" ht="12.75">
      <c r="A3431" s="3"/>
      <c r="B3431" s="3"/>
    </row>
    <row r="3432" spans="1:2" ht="12.75">
      <c r="A3432" s="3"/>
      <c r="B3432" s="3"/>
    </row>
    <row r="3433" spans="1:2" ht="12.75">
      <c r="A3433" s="3"/>
      <c r="B3433" s="3"/>
    </row>
    <row r="3434" spans="1:2" ht="12.75">
      <c r="A3434" s="3"/>
      <c r="B3434" s="3"/>
    </row>
    <row r="3435" spans="1:2" ht="12.75">
      <c r="A3435" s="3"/>
      <c r="B3435" s="3"/>
    </row>
    <row r="3436" spans="1:2" ht="12.75">
      <c r="A3436" s="3"/>
      <c r="B3436" s="3"/>
    </row>
    <row r="3437" spans="1:2" ht="12.75">
      <c r="A3437" s="3"/>
      <c r="B3437" s="3"/>
    </row>
    <row r="3438" spans="1:2" ht="12.75">
      <c r="A3438" s="3"/>
      <c r="B3438" s="3"/>
    </row>
    <row r="3439" spans="1:2" ht="12.75">
      <c r="A3439" s="3"/>
      <c r="B3439" s="3"/>
    </row>
    <row r="3440" spans="1:2" ht="12.75">
      <c r="A3440" s="3"/>
      <c r="B3440" s="3"/>
    </row>
    <row r="3441" spans="1:2" ht="12.75">
      <c r="A3441" s="3"/>
      <c r="B3441" s="3"/>
    </row>
    <row r="3442" spans="1:2" ht="12.75">
      <c r="A3442" s="3"/>
      <c r="B3442" s="3"/>
    </row>
    <row r="3443" spans="1:2" ht="12.75">
      <c r="A3443" s="3"/>
      <c r="B3443" s="3"/>
    </row>
    <row r="3444" spans="1:2" ht="12.75">
      <c r="A3444" s="3"/>
      <c r="B3444" s="3"/>
    </row>
    <row r="3445" spans="1:2" ht="12.75">
      <c r="A3445" s="3"/>
      <c r="B3445" s="3"/>
    </row>
    <row r="3446" spans="1:2" ht="12.75">
      <c r="A3446" s="3"/>
      <c r="B3446" s="3"/>
    </row>
    <row r="3447" spans="1:2" ht="12.75">
      <c r="A3447" s="3"/>
      <c r="B3447" s="3"/>
    </row>
    <row r="3448" spans="1:2" ht="12.75">
      <c r="A3448" s="3"/>
      <c r="B3448" s="3"/>
    </row>
    <row r="3449" spans="1:2" ht="12.75">
      <c r="A3449" s="3"/>
      <c r="B3449" s="3"/>
    </row>
    <row r="3450" spans="1:2" ht="12.75">
      <c r="A3450" s="3"/>
      <c r="B3450" s="3"/>
    </row>
    <row r="3451" spans="1:2" ht="12.75">
      <c r="A3451" s="3"/>
      <c r="B3451" s="3"/>
    </row>
    <row r="3452" spans="1:2" ht="12.75">
      <c r="A3452" s="3"/>
      <c r="B3452" s="3"/>
    </row>
    <row r="3453" spans="1:2" ht="12.75">
      <c r="A3453" s="3"/>
      <c r="B3453" s="3"/>
    </row>
    <row r="3454" spans="1:2" ht="12.75">
      <c r="A3454" s="3"/>
      <c r="B3454" s="3"/>
    </row>
    <row r="3455" spans="1:2" ht="12.75">
      <c r="A3455" s="3"/>
      <c r="B3455" s="3"/>
    </row>
    <row r="3456" spans="1:2" ht="12.75">
      <c r="A3456" s="3"/>
      <c r="B3456" s="3"/>
    </row>
    <row r="3457" spans="1:2" ht="12.75">
      <c r="A3457" s="3"/>
      <c r="B3457" s="3"/>
    </row>
    <row r="3458" spans="1:2" ht="12.75">
      <c r="A3458" s="3"/>
      <c r="B3458" s="3"/>
    </row>
    <row r="3459" spans="1:2" ht="12.75">
      <c r="A3459" s="3"/>
      <c r="B3459" s="3"/>
    </row>
    <row r="3460" spans="1:2" ht="12.75">
      <c r="A3460" s="3"/>
      <c r="B3460" s="3"/>
    </row>
    <row r="3461" spans="1:2" ht="12.75">
      <c r="A3461" s="3"/>
      <c r="B3461" s="3"/>
    </row>
    <row r="3462" spans="1:2" ht="12.75">
      <c r="A3462" s="3"/>
      <c r="B3462" s="3"/>
    </row>
    <row r="3463" spans="1:2" ht="12.75">
      <c r="A3463" s="3"/>
      <c r="B3463" s="3"/>
    </row>
    <row r="3464" spans="1:2" ht="12.75">
      <c r="A3464" s="3"/>
      <c r="B3464" s="3"/>
    </row>
    <row r="3465" spans="1:2" ht="12.75">
      <c r="A3465" s="3"/>
      <c r="B3465" s="3"/>
    </row>
    <row r="3466" spans="1:2" ht="12.75">
      <c r="A3466" s="3"/>
      <c r="B3466" s="3"/>
    </row>
    <row r="3467" spans="1:2" ht="12.75">
      <c r="A3467" s="3"/>
      <c r="B3467" s="3"/>
    </row>
    <row r="3468" spans="1:2" ht="12.75">
      <c r="A3468" s="3"/>
      <c r="B3468" s="3"/>
    </row>
    <row r="3469" spans="1:2" ht="12.75">
      <c r="A3469" s="3"/>
      <c r="B3469" s="3"/>
    </row>
    <row r="3470" spans="1:2" ht="12.75">
      <c r="A3470" s="3"/>
      <c r="B3470" s="3"/>
    </row>
    <row r="3471" spans="1:2" ht="12.75">
      <c r="A3471" s="3"/>
      <c r="B3471" s="3"/>
    </row>
    <row r="3472" spans="1:2" ht="12.75">
      <c r="A3472" s="3"/>
      <c r="B3472" s="3"/>
    </row>
    <row r="3473" spans="1:2" ht="12.75">
      <c r="A3473" s="3"/>
      <c r="B3473" s="3"/>
    </row>
    <row r="3474" spans="1:2" ht="12.75">
      <c r="A3474" s="3"/>
      <c r="B3474" s="3"/>
    </row>
    <row r="3475" spans="1:2" ht="12.75">
      <c r="A3475" s="3"/>
      <c r="B3475" s="3"/>
    </row>
    <row r="3476" spans="1:2" ht="12.75">
      <c r="A3476" s="3"/>
      <c r="B3476" s="3"/>
    </row>
    <row r="3477" spans="1:2" ht="12.75">
      <c r="A3477" s="3"/>
      <c r="B3477" s="3"/>
    </row>
    <row r="3478" spans="1:2" ht="12.75">
      <c r="A3478" s="3"/>
      <c r="B3478" s="3"/>
    </row>
    <row r="3479" spans="1:2" ht="12.75">
      <c r="A3479" s="3"/>
      <c r="B3479" s="3"/>
    </row>
    <row r="3480" spans="1:2" ht="12.75">
      <c r="A3480" s="3"/>
      <c r="B3480" s="3"/>
    </row>
    <row r="3481" spans="1:2" ht="12.75">
      <c r="A3481" s="3"/>
      <c r="B3481" s="3"/>
    </row>
    <row r="3482" spans="1:2" ht="12.75">
      <c r="A3482" s="3"/>
      <c r="B3482" s="3"/>
    </row>
    <row r="3483" spans="1:2" ht="12.75">
      <c r="A3483" s="3"/>
      <c r="B3483" s="3"/>
    </row>
    <row r="3484" spans="1:2" ht="12.75">
      <c r="A3484" s="3"/>
      <c r="B3484" s="3"/>
    </row>
    <row r="3485" spans="1:2" ht="12.75">
      <c r="A3485" s="3"/>
      <c r="B3485" s="3"/>
    </row>
    <row r="3486" spans="1:2" ht="12.75">
      <c r="A3486" s="3"/>
      <c r="B3486" s="3"/>
    </row>
    <row r="3487" spans="1:2" ht="12.75">
      <c r="A3487" s="3"/>
      <c r="B3487" s="3"/>
    </row>
    <row r="3488" spans="1:2" ht="12.75">
      <c r="A3488" s="3"/>
      <c r="B3488" s="3"/>
    </row>
    <row r="3489" spans="1:2" ht="12.75">
      <c r="A3489" s="3"/>
      <c r="B3489" s="3"/>
    </row>
    <row r="3490" spans="1:2" ht="12.75">
      <c r="A3490" s="3"/>
      <c r="B3490" s="3"/>
    </row>
    <row r="3491" spans="1:2" ht="12.75">
      <c r="A3491" s="3"/>
      <c r="B3491" s="3"/>
    </row>
    <row r="3492" spans="1:2" ht="12.75">
      <c r="A3492" s="3"/>
      <c r="B3492" s="3"/>
    </row>
    <row r="3493" spans="1:2" ht="12.75">
      <c r="A3493" s="3"/>
      <c r="B3493" s="3"/>
    </row>
    <row r="3494" spans="1:2" ht="12.75">
      <c r="A3494" s="3"/>
      <c r="B3494" s="3"/>
    </row>
    <row r="3495" spans="1:2" ht="12.75">
      <c r="A3495" s="3"/>
      <c r="B3495" s="3"/>
    </row>
    <row r="3496" spans="1:2" ht="12.75">
      <c r="A3496" s="3"/>
      <c r="B3496" s="3"/>
    </row>
    <row r="3497" spans="1:2" ht="12.75">
      <c r="A3497" s="3"/>
      <c r="B3497" s="3"/>
    </row>
    <row r="3498" spans="1:2" ht="12.75">
      <c r="A3498" s="3"/>
      <c r="B3498" s="3"/>
    </row>
    <row r="3499" spans="1:2" ht="12.75">
      <c r="A3499" s="3"/>
      <c r="B3499" s="3"/>
    </row>
    <row r="3500" spans="1:2" ht="12.75">
      <c r="A3500" s="3"/>
      <c r="B3500" s="3"/>
    </row>
    <row r="3501" spans="1:2" ht="12.75">
      <c r="A3501" s="3"/>
      <c r="B3501" s="3"/>
    </row>
    <row r="3502" spans="1:2" ht="12.75">
      <c r="A3502" s="3"/>
      <c r="B3502" s="3"/>
    </row>
    <row r="3503" spans="1:2" ht="12.75">
      <c r="A3503" s="3"/>
      <c r="B3503" s="3"/>
    </row>
    <row r="3504" spans="1:2" ht="12.75">
      <c r="A3504" s="3"/>
      <c r="B3504" s="3"/>
    </row>
    <row r="3505" spans="1:2" ht="12.75">
      <c r="A3505" s="3"/>
      <c r="B3505" s="3"/>
    </row>
    <row r="3506" spans="1:2" ht="12.75">
      <c r="A3506" s="3"/>
      <c r="B3506" s="3"/>
    </row>
    <row r="3507" spans="1:2" ht="12.75">
      <c r="A3507" s="3"/>
      <c r="B3507" s="3"/>
    </row>
    <row r="3508" spans="1:2" ht="12.75">
      <c r="A3508" s="3"/>
      <c r="B3508" s="3"/>
    </row>
    <row r="3509" spans="1:2" ht="12.75">
      <c r="A3509" s="3"/>
      <c r="B3509" s="3"/>
    </row>
    <row r="3510" spans="1:2" ht="12.75">
      <c r="A3510" s="3"/>
      <c r="B3510" s="3"/>
    </row>
    <row r="3511" spans="1:2" ht="12.75">
      <c r="A3511" s="3"/>
      <c r="B3511" s="3"/>
    </row>
    <row r="3512" spans="1:2" ht="12.75">
      <c r="A3512" s="3"/>
      <c r="B3512" s="3"/>
    </row>
    <row r="3513" spans="1:2" ht="12.75">
      <c r="A3513" s="3"/>
      <c r="B3513" s="3"/>
    </row>
    <row r="3514" spans="1:2" ht="12.75">
      <c r="A3514" s="3"/>
      <c r="B3514" s="3"/>
    </row>
    <row r="3515" spans="1:2" ht="12.75">
      <c r="A3515" s="3"/>
      <c r="B3515" s="3"/>
    </row>
    <row r="3516" spans="1:2" ht="12.75">
      <c r="A3516" s="3"/>
      <c r="B3516" s="3"/>
    </row>
    <row r="3517" spans="1:2" ht="12.75">
      <c r="A3517" s="3"/>
      <c r="B3517" s="3"/>
    </row>
    <row r="3518" spans="1:2" ht="12.75">
      <c r="A3518" s="3"/>
      <c r="B3518" s="3"/>
    </row>
    <row r="3519" spans="1:2" ht="12.75">
      <c r="A3519" s="3"/>
      <c r="B3519" s="3"/>
    </row>
    <row r="3520" spans="1:2" ht="12.75">
      <c r="A3520" s="3"/>
      <c r="B3520" s="3"/>
    </row>
    <row r="3521" spans="1:2" ht="12.75">
      <c r="A3521" s="3"/>
      <c r="B3521" s="3"/>
    </row>
    <row r="3522" spans="1:2" ht="12.75">
      <c r="A3522" s="3"/>
      <c r="B3522" s="3"/>
    </row>
    <row r="3523" spans="1:2" ht="12.75">
      <c r="A3523" s="3"/>
      <c r="B3523" s="3"/>
    </row>
    <row r="3524" spans="1:2" ht="12.75">
      <c r="A3524" s="3"/>
      <c r="B3524" s="3"/>
    </row>
    <row r="3525" spans="1:2" ht="12.75">
      <c r="A3525" s="3"/>
      <c r="B3525" s="3"/>
    </row>
    <row r="3526" spans="1:2" ht="12.75">
      <c r="A3526" s="3"/>
      <c r="B3526" s="3"/>
    </row>
    <row r="3527" spans="1:2" ht="12.75">
      <c r="A3527" s="3"/>
      <c r="B3527" s="3"/>
    </row>
    <row r="3528" spans="1:2" ht="12.75">
      <c r="A3528" s="3"/>
      <c r="B3528" s="3"/>
    </row>
    <row r="3529" spans="1:2" ht="12.75">
      <c r="A3529" s="3"/>
      <c r="B3529" s="3"/>
    </row>
    <row r="3530" spans="1:2" ht="12.75">
      <c r="A3530" s="3"/>
      <c r="B3530" s="3"/>
    </row>
    <row r="3531" spans="1:2" ht="12.75">
      <c r="A3531" s="3"/>
      <c r="B3531" s="3"/>
    </row>
    <row r="3532" spans="1:2" ht="12.75">
      <c r="A3532" s="3"/>
      <c r="B3532" s="3"/>
    </row>
    <row r="3533" spans="1:2" ht="12.75">
      <c r="A3533" s="3"/>
      <c r="B3533" s="3"/>
    </row>
    <row r="3534" spans="1:2" ht="12.75">
      <c r="A3534" s="3"/>
      <c r="B3534" s="3"/>
    </row>
    <row r="3535" spans="1:2" ht="12.75">
      <c r="A3535" s="3"/>
      <c r="B3535" s="3"/>
    </row>
    <row r="3536" spans="1:2" ht="12.75">
      <c r="A3536" s="3"/>
      <c r="B3536" s="3"/>
    </row>
    <row r="3537" spans="1:2" ht="12.75">
      <c r="A3537" s="3"/>
      <c r="B3537" s="3"/>
    </row>
    <row r="3538" spans="1:2" ht="12.75">
      <c r="A3538" s="3"/>
      <c r="B3538" s="3"/>
    </row>
    <row r="3539" spans="1:2" ht="12.75">
      <c r="A3539" s="3"/>
      <c r="B3539" s="3"/>
    </row>
    <row r="3540" spans="1:2" ht="12.75">
      <c r="A3540" s="3"/>
      <c r="B3540" s="3"/>
    </row>
    <row r="3541" spans="1:2" ht="12.75">
      <c r="A3541" s="3"/>
      <c r="B3541" s="3"/>
    </row>
    <row r="3542" spans="1:2" ht="12.75">
      <c r="A3542" s="3"/>
      <c r="B3542" s="3"/>
    </row>
    <row r="3543" spans="1:2" ht="12.75">
      <c r="A3543" s="3"/>
      <c r="B3543" s="3"/>
    </row>
    <row r="3544" spans="1:2" ht="12.75">
      <c r="A3544" s="3"/>
      <c r="B3544" s="3"/>
    </row>
    <row r="3545" spans="1:2" ht="12.75">
      <c r="A3545" s="3"/>
      <c r="B3545" s="3"/>
    </row>
    <row r="3546" spans="1:2" ht="12.75">
      <c r="A3546" s="3"/>
      <c r="B3546" s="3"/>
    </row>
    <row r="3547" spans="1:2" ht="12.75">
      <c r="A3547" s="3"/>
      <c r="B3547" s="3"/>
    </row>
    <row r="3548" spans="1:2" ht="12.75">
      <c r="A3548" s="3"/>
      <c r="B3548" s="3"/>
    </row>
    <row r="3549" spans="1:2" ht="12.75">
      <c r="A3549" s="3"/>
      <c r="B3549" s="3"/>
    </row>
    <row r="3550" spans="1:2" ht="12.75">
      <c r="A3550" s="3"/>
      <c r="B3550" s="3"/>
    </row>
    <row r="3551" spans="1:2" ht="12.75">
      <c r="A3551" s="3"/>
      <c r="B3551" s="3"/>
    </row>
    <row r="3552" spans="1:2" ht="12.75">
      <c r="A3552" s="3"/>
      <c r="B3552" s="3"/>
    </row>
    <row r="3553" spans="1:2" ht="12.75">
      <c r="A3553" s="3"/>
      <c r="B3553" s="3"/>
    </row>
    <row r="3554" spans="1:2" ht="12.75">
      <c r="A3554" s="3"/>
      <c r="B3554" s="3"/>
    </row>
    <row r="3555" spans="1:2" ht="12.75">
      <c r="A3555" s="3"/>
      <c r="B3555" s="3"/>
    </row>
    <row r="3556" spans="1:2" ht="12.75">
      <c r="A3556" s="3"/>
      <c r="B3556" s="3"/>
    </row>
    <row r="3557" spans="1:2" ht="12.75">
      <c r="A3557" s="3"/>
      <c r="B3557" s="3"/>
    </row>
    <row r="3558" spans="1:2" ht="12.75">
      <c r="A3558" s="3"/>
      <c r="B3558" s="3"/>
    </row>
    <row r="3559" spans="1:2" ht="12.75">
      <c r="A3559" s="3"/>
      <c r="B3559" s="3"/>
    </row>
    <row r="3560" spans="1:2" ht="12.75">
      <c r="A3560" s="3"/>
      <c r="B3560" s="3"/>
    </row>
    <row r="3561" spans="1:2" ht="12.75">
      <c r="A3561" s="3"/>
      <c r="B3561" s="3"/>
    </row>
    <row r="3562" spans="1:2" ht="12.75">
      <c r="A3562" s="3"/>
      <c r="B3562" s="3"/>
    </row>
    <row r="3563" spans="1:2" ht="12.75">
      <c r="A3563" s="3"/>
      <c r="B3563" s="3"/>
    </row>
    <row r="3564" spans="1:2" ht="12.75">
      <c r="A3564" s="3"/>
      <c r="B3564" s="3"/>
    </row>
    <row r="3565" spans="1:2" ht="12.75">
      <c r="A3565" s="3"/>
      <c r="B3565" s="3"/>
    </row>
    <row r="3566" spans="1:2" ht="12.75">
      <c r="A3566" s="3"/>
      <c r="B3566" s="3"/>
    </row>
    <row r="3567" spans="1:2" ht="12.75">
      <c r="A3567" s="3"/>
      <c r="B3567" s="3"/>
    </row>
    <row r="3568" spans="1:2" ht="12.75">
      <c r="A3568" s="3"/>
      <c r="B3568" s="3"/>
    </row>
    <row r="3569" spans="1:2" ht="12.75">
      <c r="A3569" s="3"/>
      <c r="B3569" s="3"/>
    </row>
    <row r="3570" spans="1:2" ht="12.75">
      <c r="A3570" s="3"/>
      <c r="B3570" s="3"/>
    </row>
    <row r="3571" spans="1:2" ht="12.75">
      <c r="A3571" s="3"/>
      <c r="B3571" s="3"/>
    </row>
    <row r="3572" spans="1:2" ht="12.75">
      <c r="A3572" s="3"/>
      <c r="B3572" s="3"/>
    </row>
    <row r="3573" spans="1:2" ht="12.75">
      <c r="A3573" s="3"/>
      <c r="B3573" s="3"/>
    </row>
    <row r="3574" spans="1:2" ht="12.75">
      <c r="A3574" s="3"/>
      <c r="B3574" s="3"/>
    </row>
    <row r="3575" spans="1:2" ht="12.75">
      <c r="A3575" s="3"/>
      <c r="B3575" s="3"/>
    </row>
    <row r="3576" spans="1:2" ht="12.75">
      <c r="A3576" s="3"/>
      <c r="B3576" s="3"/>
    </row>
    <row r="3577" spans="1:2" ht="12.75">
      <c r="A3577" s="3"/>
      <c r="B3577" s="3"/>
    </row>
    <row r="3578" spans="1:2" ht="12.75">
      <c r="A3578" s="3"/>
      <c r="B3578" s="3"/>
    </row>
    <row r="3579" spans="1:2" ht="12.75">
      <c r="A3579" s="3"/>
      <c r="B3579" s="3"/>
    </row>
    <row r="3580" spans="1:2" ht="12.75">
      <c r="A3580" s="3"/>
      <c r="B3580" s="3"/>
    </row>
    <row r="3581" spans="1:2" ht="12.75">
      <c r="A3581" s="3"/>
      <c r="B3581" s="3"/>
    </row>
    <row r="3582" spans="1:2" ht="12.75">
      <c r="A3582" s="3"/>
      <c r="B3582" s="3"/>
    </row>
    <row r="3583" spans="1:2" ht="12.75">
      <c r="A3583" s="3"/>
      <c r="B3583" s="3"/>
    </row>
    <row r="3584" spans="1:2" ht="12.75">
      <c r="A3584" s="3"/>
      <c r="B3584" s="3"/>
    </row>
    <row r="3585" spans="1:2" ht="12.75">
      <c r="A3585" s="3"/>
      <c r="B3585" s="3"/>
    </row>
    <row r="3586" spans="1:2" ht="12.75">
      <c r="A3586" s="3"/>
      <c r="B3586" s="3"/>
    </row>
    <row r="3587" spans="1:2" ht="12.75">
      <c r="A3587" s="3"/>
      <c r="B3587" s="3"/>
    </row>
    <row r="3588" spans="1:2" ht="12.75">
      <c r="A3588" s="3"/>
      <c r="B3588" s="3"/>
    </row>
    <row r="3589" spans="1:2" ht="12.75">
      <c r="A3589" s="3"/>
      <c r="B3589" s="3"/>
    </row>
    <row r="3590" spans="1:2" ht="12.75">
      <c r="A3590" s="3"/>
      <c r="B3590" s="3"/>
    </row>
    <row r="3591" spans="1:2" ht="12.75">
      <c r="A3591" s="3"/>
      <c r="B3591" s="3"/>
    </row>
    <row r="3592" spans="1:2" ht="12.75">
      <c r="A3592" s="3"/>
      <c r="B3592" s="3"/>
    </row>
    <row r="3593" spans="1:2" ht="12.75">
      <c r="A3593" s="3"/>
      <c r="B3593" s="3"/>
    </row>
    <row r="3594" spans="1:2" ht="12.75">
      <c r="A3594" s="3"/>
      <c r="B3594" s="3"/>
    </row>
    <row r="3595" spans="1:2" ht="12.75">
      <c r="A3595" s="3"/>
      <c r="B3595" s="3"/>
    </row>
    <row r="3596" spans="1:2" ht="12.75">
      <c r="A3596" s="3"/>
      <c r="B3596" s="3"/>
    </row>
    <row r="3597" spans="1:2" ht="12.75">
      <c r="A3597" s="3"/>
      <c r="B3597" s="3"/>
    </row>
    <row r="3598" spans="1:2" ht="12.75">
      <c r="A3598" s="3"/>
      <c r="B3598" s="3"/>
    </row>
    <row r="3599" spans="1:2" ht="12.75">
      <c r="A3599" s="3"/>
      <c r="B3599" s="3"/>
    </row>
    <row r="3600" spans="1:2" ht="12.75">
      <c r="A3600" s="3"/>
      <c r="B3600" s="3"/>
    </row>
    <row r="3601" spans="1:2" ht="12.75">
      <c r="A3601" s="3"/>
      <c r="B3601" s="3"/>
    </row>
    <row r="3602" spans="1:2" ht="12.75">
      <c r="A3602" s="3"/>
      <c r="B3602" s="3"/>
    </row>
    <row r="3603" spans="1:2" ht="12.75">
      <c r="A3603" s="3"/>
      <c r="B3603" s="3"/>
    </row>
    <row r="3604" spans="1:2" ht="12.75">
      <c r="A3604" s="3"/>
      <c r="B3604" s="3"/>
    </row>
    <row r="3605" spans="1:2" ht="12.75">
      <c r="A3605" s="3"/>
      <c r="B3605" s="3"/>
    </row>
    <row r="3606" spans="1:2" ht="12.75">
      <c r="A3606" s="3"/>
      <c r="B3606" s="3"/>
    </row>
    <row r="3607" spans="1:2" ht="12.75">
      <c r="A3607" s="3"/>
      <c r="B3607" s="3"/>
    </row>
    <row r="3608" spans="1:2" ht="12.75">
      <c r="A3608" s="3"/>
      <c r="B3608" s="3"/>
    </row>
    <row r="3609" spans="1:2" ht="12.75">
      <c r="A3609" s="3"/>
      <c r="B3609" s="3"/>
    </row>
    <row r="3610" spans="1:2" ht="12.75">
      <c r="A3610" s="3"/>
      <c r="B3610" s="3"/>
    </row>
    <row r="3611" spans="1:2" ht="12.75">
      <c r="A3611" s="3"/>
      <c r="B3611" s="3"/>
    </row>
    <row r="3612" spans="1:2" ht="12.75">
      <c r="A3612" s="3"/>
      <c r="B3612" s="3"/>
    </row>
    <row r="3613" spans="1:2" ht="12.75">
      <c r="A3613" s="3"/>
      <c r="B3613" s="3"/>
    </row>
    <row r="3614" spans="1:2" ht="12.75">
      <c r="A3614" s="3"/>
      <c r="B3614" s="3"/>
    </row>
    <row r="3615" spans="1:2" ht="12.75">
      <c r="A3615" s="3"/>
      <c r="B3615" s="3"/>
    </row>
    <row r="3616" spans="1:2" ht="12.75">
      <c r="A3616" s="3"/>
      <c r="B3616" s="3"/>
    </row>
    <row r="3617" spans="1:2" ht="12.75">
      <c r="A3617" s="3"/>
      <c r="B3617" s="3"/>
    </row>
    <row r="3618" spans="1:2" ht="12.75">
      <c r="A3618" s="3"/>
      <c r="B3618" s="3"/>
    </row>
    <row r="3619" spans="1:2" ht="12.75">
      <c r="A3619" s="3"/>
      <c r="B3619" s="3"/>
    </row>
    <row r="3620" spans="1:2" ht="12.75">
      <c r="A3620" s="3"/>
      <c r="B3620" s="3"/>
    </row>
    <row r="3621" spans="1:2" ht="12.75">
      <c r="A3621" s="3"/>
      <c r="B3621" s="3"/>
    </row>
    <row r="3622" spans="1:2" ht="12.75">
      <c r="A3622" s="3"/>
      <c r="B3622" s="3"/>
    </row>
    <row r="3623" spans="1:2" ht="12.75">
      <c r="A3623" s="3"/>
      <c r="B3623" s="3"/>
    </row>
    <row r="3624" spans="1:2" ht="12.75">
      <c r="A3624" s="3"/>
      <c r="B3624" s="3"/>
    </row>
    <row r="3625" spans="1:2" ht="12.75">
      <c r="A3625" s="3"/>
      <c r="B3625" s="3"/>
    </row>
    <row r="3626" spans="1:2" ht="12.75">
      <c r="A3626" s="3"/>
      <c r="B3626" s="3"/>
    </row>
    <row r="3627" spans="1:2" ht="12.75">
      <c r="A3627" s="3"/>
      <c r="B3627" s="3"/>
    </row>
    <row r="3628" spans="1:2" ht="12.75">
      <c r="A3628" s="3"/>
      <c r="B3628" s="3"/>
    </row>
    <row r="3629" spans="1:2" ht="12.75">
      <c r="A3629" s="3"/>
      <c r="B3629" s="3"/>
    </row>
    <row r="3630" spans="1:2" ht="12.75">
      <c r="A3630" s="3"/>
      <c r="B3630" s="3"/>
    </row>
    <row r="3631" spans="1:2" ht="12.75">
      <c r="A3631" s="3"/>
      <c r="B3631" s="3"/>
    </row>
    <row r="3632" spans="1:2" ht="12.75">
      <c r="A3632" s="3"/>
      <c r="B3632" s="3"/>
    </row>
    <row r="3633" spans="1:2" ht="12.75">
      <c r="A3633" s="3"/>
      <c r="B3633" s="3"/>
    </row>
    <row r="3634" spans="1:2" ht="12.75">
      <c r="A3634" s="3"/>
      <c r="B3634" s="3"/>
    </row>
    <row r="3635" spans="1:2" ht="12.75">
      <c r="A3635" s="3"/>
      <c r="B3635" s="3"/>
    </row>
    <row r="3636" spans="1:2" ht="12.75">
      <c r="A3636" s="3"/>
      <c r="B3636" s="3"/>
    </row>
    <row r="3637" spans="1:2" ht="12.75">
      <c r="A3637" s="3"/>
      <c r="B3637" s="3"/>
    </row>
    <row r="3638" spans="1:2" ht="12.75">
      <c r="A3638" s="3"/>
      <c r="B3638" s="3"/>
    </row>
    <row r="3639" spans="1:2" ht="12.75">
      <c r="A3639" s="3"/>
      <c r="B3639" s="3"/>
    </row>
    <row r="3640" spans="1:2" ht="12.75">
      <c r="A3640" s="3"/>
      <c r="B3640" s="3"/>
    </row>
    <row r="3641" spans="1:2" ht="12.75">
      <c r="A3641" s="3"/>
      <c r="B3641" s="3"/>
    </row>
    <row r="3642" spans="1:2" ht="12.75">
      <c r="A3642" s="3"/>
      <c r="B3642" s="3"/>
    </row>
    <row r="3643" spans="1:2" ht="12.75">
      <c r="A3643" s="3"/>
      <c r="B3643" s="3"/>
    </row>
    <row r="3644" spans="1:2" ht="12.75">
      <c r="A3644" s="3"/>
      <c r="B3644" s="3"/>
    </row>
    <row r="3645" spans="1:2" ht="12.75">
      <c r="A3645" s="3"/>
      <c r="B3645" s="3"/>
    </row>
    <row r="3646" spans="1:2" ht="12.75">
      <c r="A3646" s="3"/>
      <c r="B3646" s="3"/>
    </row>
    <row r="3647" spans="1:2" ht="12.75">
      <c r="A3647" s="3"/>
      <c r="B3647" s="3"/>
    </row>
    <row r="3648" spans="1:2" ht="12.75">
      <c r="A3648" s="3"/>
      <c r="B3648" s="3"/>
    </row>
    <row r="3649" spans="1:2" ht="12.75">
      <c r="A3649" s="3"/>
      <c r="B3649" s="3"/>
    </row>
    <row r="3650" spans="1:2" ht="12.75">
      <c r="A3650" s="3"/>
      <c r="B3650" s="3"/>
    </row>
    <row r="3651" spans="1:2" ht="12.75">
      <c r="A3651" s="3"/>
      <c r="B3651" s="3"/>
    </row>
    <row r="3652" spans="1:2" ht="12.75">
      <c r="A3652" s="3"/>
      <c r="B3652" s="3"/>
    </row>
    <row r="3653" spans="1:2" ht="12.75">
      <c r="A3653" s="3"/>
      <c r="B3653" s="3"/>
    </row>
    <row r="3654" spans="1:2" ht="12.75">
      <c r="A3654" s="3"/>
      <c r="B3654" s="3"/>
    </row>
    <row r="3655" spans="1:2" ht="12.75">
      <c r="A3655" s="3"/>
      <c r="B3655" s="3"/>
    </row>
    <row r="3656" spans="1:2" ht="12.75">
      <c r="A3656" s="3"/>
      <c r="B3656" s="3"/>
    </row>
    <row r="3657" spans="1:2" ht="12.75">
      <c r="A3657" s="3"/>
      <c r="B3657" s="3"/>
    </row>
    <row r="3658" spans="1:2" ht="12.75">
      <c r="A3658" s="3"/>
      <c r="B3658" s="3"/>
    </row>
    <row r="3659" spans="1:2" ht="12.75">
      <c r="A3659" s="3"/>
      <c r="B3659" s="3"/>
    </row>
    <row r="3660" spans="1:2" ht="12.75">
      <c r="A3660" s="3"/>
      <c r="B3660" s="3"/>
    </row>
    <row r="3661" spans="1:2" ht="12.75">
      <c r="A3661" s="3"/>
      <c r="B3661" s="3"/>
    </row>
    <row r="3662" spans="1:2" ht="12.75">
      <c r="A3662" s="3"/>
      <c r="B3662" s="3"/>
    </row>
    <row r="3663" spans="1:2" ht="12.75">
      <c r="A3663" s="3"/>
      <c r="B3663" s="3"/>
    </row>
    <row r="3664" spans="1:2" ht="12.75">
      <c r="A3664" s="3"/>
      <c r="B3664" s="3"/>
    </row>
    <row r="3665" spans="1:2" ht="12.75">
      <c r="A3665" s="3"/>
      <c r="B3665" s="3"/>
    </row>
    <row r="3666" spans="1:2" ht="12.75">
      <c r="A3666" s="3"/>
      <c r="B3666" s="3"/>
    </row>
    <row r="3667" spans="1:2" ht="12.75">
      <c r="A3667" s="3"/>
      <c r="B3667" s="3"/>
    </row>
    <row r="3668" spans="1:2" ht="12.75">
      <c r="A3668" s="3"/>
      <c r="B3668" s="3"/>
    </row>
    <row r="3669" spans="1:2" ht="12.75">
      <c r="A3669" s="3"/>
      <c r="B3669" s="3"/>
    </row>
    <row r="3670" spans="1:2" ht="12.75">
      <c r="A3670" s="3"/>
      <c r="B3670" s="3"/>
    </row>
    <row r="3671" spans="1:2" ht="12.75">
      <c r="A3671" s="3"/>
      <c r="B3671" s="3"/>
    </row>
    <row r="3672" spans="1:2" ht="12.75">
      <c r="A3672" s="3"/>
      <c r="B3672" s="3"/>
    </row>
    <row r="3673" spans="1:2" ht="12.75">
      <c r="A3673" s="3"/>
      <c r="B3673" s="3"/>
    </row>
    <row r="3674" spans="1:2" ht="12.75">
      <c r="A3674" s="3"/>
      <c r="B3674" s="3"/>
    </row>
    <row r="3675" spans="1:2" ht="12.75">
      <c r="A3675" s="3"/>
      <c r="B3675" s="3"/>
    </row>
    <row r="3676" spans="1:2" ht="12.75">
      <c r="A3676" s="3"/>
      <c r="B3676" s="3"/>
    </row>
    <row r="3677" spans="1:2" ht="12.75">
      <c r="A3677" s="3"/>
      <c r="B3677" s="3"/>
    </row>
    <row r="3678" spans="1:2" ht="12.75">
      <c r="A3678" s="3"/>
      <c r="B3678" s="3"/>
    </row>
    <row r="3679" spans="1:2" ht="12.75">
      <c r="A3679" s="3"/>
      <c r="B3679" s="3"/>
    </row>
    <row r="3680" spans="1:2" ht="12.75">
      <c r="A3680" s="3"/>
      <c r="B3680" s="3"/>
    </row>
    <row r="3681" spans="1:2" ht="12.75">
      <c r="A3681" s="3"/>
      <c r="B3681" s="3"/>
    </row>
    <row r="3682" spans="1:2" ht="12.75">
      <c r="A3682" s="3"/>
      <c r="B3682" s="3"/>
    </row>
    <row r="3683" spans="1:2" ht="12.75">
      <c r="A3683" s="3"/>
      <c r="B3683" s="3"/>
    </row>
    <row r="3684" spans="1:2" ht="12.75">
      <c r="A3684" s="3"/>
      <c r="B3684" s="3"/>
    </row>
    <row r="3685" spans="1:2" ht="12.75">
      <c r="A3685" s="3"/>
      <c r="B3685" s="3"/>
    </row>
    <row r="3686" spans="1:2" ht="12.75">
      <c r="A3686" s="3"/>
      <c r="B3686" s="3"/>
    </row>
    <row r="3687" spans="1:2" ht="12.75">
      <c r="A3687" s="3"/>
      <c r="B3687" s="3"/>
    </row>
    <row r="3688" spans="1:2" ht="12.75">
      <c r="A3688" s="3"/>
      <c r="B3688" s="3"/>
    </row>
    <row r="3689" spans="1:2" ht="12.75">
      <c r="A3689" s="3"/>
      <c r="B3689" s="3"/>
    </row>
    <row r="3690" spans="1:2" ht="12.75">
      <c r="A3690" s="3"/>
      <c r="B3690" s="3"/>
    </row>
    <row r="3691" spans="1:2" ht="12.75">
      <c r="A3691" s="3"/>
      <c r="B3691" s="3"/>
    </row>
    <row r="3692" spans="1:2" ht="12.75">
      <c r="A3692" s="3"/>
      <c r="B3692" s="3"/>
    </row>
    <row r="3693" spans="1:2" ht="12.75">
      <c r="A3693" s="3"/>
      <c r="B3693" s="3"/>
    </row>
    <row r="3694" spans="1:2" ht="12.75">
      <c r="A3694" s="3"/>
      <c r="B3694" s="3"/>
    </row>
    <row r="3695" spans="1:2" ht="12.75">
      <c r="A3695" s="3"/>
      <c r="B3695" s="3"/>
    </row>
    <row r="3696" spans="1:2" ht="12.75">
      <c r="A3696" s="3"/>
      <c r="B3696" s="3"/>
    </row>
    <row r="3697" spans="1:2" ht="12.75">
      <c r="A3697" s="3"/>
      <c r="B3697" s="3"/>
    </row>
    <row r="3698" spans="1:2" ht="12.75">
      <c r="A3698" s="3"/>
      <c r="B3698" s="3"/>
    </row>
    <row r="3699" spans="1:2" ht="12.75">
      <c r="A3699" s="3"/>
      <c r="B3699" s="3"/>
    </row>
    <row r="3700" spans="1:2" ht="12.75">
      <c r="A3700" s="3"/>
      <c r="B3700" s="3"/>
    </row>
    <row r="3701" spans="1:2" ht="12.75">
      <c r="A3701" s="3"/>
      <c r="B3701" s="3"/>
    </row>
    <row r="3702" spans="1:2" ht="12.75">
      <c r="A3702" s="3"/>
      <c r="B3702" s="3"/>
    </row>
    <row r="3703" spans="1:2" ht="12.75">
      <c r="A3703" s="3"/>
      <c r="B3703" s="3"/>
    </row>
    <row r="3704" spans="1:2" ht="12.75">
      <c r="A3704" s="3"/>
      <c r="B3704" s="3"/>
    </row>
    <row r="3705" spans="1:2" ht="12.75">
      <c r="A3705" s="3"/>
      <c r="B3705" s="3"/>
    </row>
    <row r="3706" spans="1:2" ht="12.75">
      <c r="A3706" s="3"/>
      <c r="B3706" s="3"/>
    </row>
    <row r="3707" spans="1:2" ht="12.75">
      <c r="A3707" s="3"/>
      <c r="B3707" s="3"/>
    </row>
    <row r="3708" spans="1:2" ht="12.75">
      <c r="A3708" s="3"/>
      <c r="B3708" s="3"/>
    </row>
    <row r="3709" spans="1:2" ht="12.75">
      <c r="A3709" s="3"/>
      <c r="B3709" s="3"/>
    </row>
    <row r="3710" spans="1:2" ht="12.75">
      <c r="A3710" s="3"/>
      <c r="B3710" s="3"/>
    </row>
    <row r="3711" spans="1:2" ht="12.75">
      <c r="A3711" s="3"/>
      <c r="B3711" s="3"/>
    </row>
    <row r="3712" spans="1:2" ht="12.75">
      <c r="A3712" s="3"/>
      <c r="B3712" s="3"/>
    </row>
    <row r="3713" spans="1:2" ht="12.75">
      <c r="A3713" s="3"/>
      <c r="B3713" s="3"/>
    </row>
    <row r="3714" spans="1:2" ht="12.75">
      <c r="A3714" s="3"/>
      <c r="B3714" s="3"/>
    </row>
    <row r="3715" spans="1:2" ht="12.75">
      <c r="A3715" s="3"/>
      <c r="B3715" s="3"/>
    </row>
    <row r="3716" spans="1:2" ht="12.75">
      <c r="A3716" s="3"/>
      <c r="B3716" s="3"/>
    </row>
    <row r="3717" spans="1:2" ht="12.75">
      <c r="A3717" s="3"/>
      <c r="B3717" s="3"/>
    </row>
    <row r="3718" spans="1:2" ht="12.75">
      <c r="A3718" s="3"/>
      <c r="B3718" s="3"/>
    </row>
    <row r="3719" spans="1:2" ht="12.75">
      <c r="A3719" s="3"/>
      <c r="B3719" s="3"/>
    </row>
    <row r="3720" spans="1:2" ht="12.75">
      <c r="A3720" s="3"/>
      <c r="B3720" s="3"/>
    </row>
    <row r="3721" spans="1:2" ht="12.75">
      <c r="A3721" s="3"/>
      <c r="B3721" s="3"/>
    </row>
    <row r="3722" spans="1:2" ht="12.75">
      <c r="A3722" s="3"/>
      <c r="B3722" s="3"/>
    </row>
    <row r="3723" spans="1:2" ht="12.75">
      <c r="A3723" s="3"/>
      <c r="B3723" s="3"/>
    </row>
    <row r="3724" spans="1:2" ht="12.75">
      <c r="A3724" s="3"/>
      <c r="B3724" s="3"/>
    </row>
    <row r="3725" spans="1:2" ht="12.75">
      <c r="A3725" s="3"/>
      <c r="B3725" s="3"/>
    </row>
    <row r="3726" spans="1:2" ht="12.75">
      <c r="A3726" s="3"/>
      <c r="B3726" s="3"/>
    </row>
    <row r="3727" spans="1:2" ht="12.75">
      <c r="A3727" s="3"/>
      <c r="B3727" s="3"/>
    </row>
    <row r="3728" spans="1:2" ht="12.75">
      <c r="A3728" s="3"/>
      <c r="B3728" s="3"/>
    </row>
    <row r="3729" spans="1:2" ht="12.75">
      <c r="A3729" s="3"/>
      <c r="B3729" s="3"/>
    </row>
    <row r="3730" spans="1:2" ht="12.75">
      <c r="A3730" s="3"/>
      <c r="B3730" s="3"/>
    </row>
    <row r="3731" spans="1:2" ht="12.75">
      <c r="A3731" s="3"/>
      <c r="B3731" s="3"/>
    </row>
    <row r="3732" spans="1:2" ht="12.75">
      <c r="A3732" s="3"/>
      <c r="B3732" s="3"/>
    </row>
    <row r="3733" spans="1:2" ht="12.75">
      <c r="A3733" s="3"/>
      <c r="B3733" s="3"/>
    </row>
    <row r="3734" spans="1:2" ht="12.75">
      <c r="A3734" s="3"/>
      <c r="B3734" s="3"/>
    </row>
    <row r="3735" spans="1:2" ht="12.75">
      <c r="A3735" s="3"/>
      <c r="B3735" s="3"/>
    </row>
    <row r="3736" spans="1:2" ht="12.75">
      <c r="A3736" s="3"/>
      <c r="B3736" s="3"/>
    </row>
    <row r="3737" spans="1:2" ht="12.75">
      <c r="A3737" s="3"/>
      <c r="B3737" s="3"/>
    </row>
    <row r="3738" spans="1:2" ht="12.75">
      <c r="A3738" s="3"/>
      <c r="B3738" s="3"/>
    </row>
    <row r="3739" spans="1:2" ht="12.75">
      <c r="A3739" s="3"/>
      <c r="B3739" s="3"/>
    </row>
    <row r="3740" spans="1:2" ht="12.75">
      <c r="A3740" s="3"/>
      <c r="B3740" s="3"/>
    </row>
    <row r="3741" spans="1:2" ht="12.75">
      <c r="A3741" s="3"/>
      <c r="B3741" s="3"/>
    </row>
    <row r="3742" spans="1:2" ht="12.75">
      <c r="A3742" s="3"/>
      <c r="B3742" s="3"/>
    </row>
    <row r="3743" spans="1:2" ht="12.75">
      <c r="A3743" s="3"/>
      <c r="B3743" s="3"/>
    </row>
    <row r="3744" spans="1:2" ht="12.75">
      <c r="A3744" s="3"/>
      <c r="B3744" s="3"/>
    </row>
    <row r="3745" spans="1:2" ht="12.75">
      <c r="A3745" s="3"/>
      <c r="B3745" s="3"/>
    </row>
    <row r="3746" spans="1:2" ht="12.75">
      <c r="A3746" s="3"/>
      <c r="B3746" s="3"/>
    </row>
    <row r="3747" spans="1:2" ht="12.75">
      <c r="A3747" s="3"/>
      <c r="B3747" s="3"/>
    </row>
    <row r="3748" spans="1:2" ht="12.75">
      <c r="A3748" s="3"/>
      <c r="B3748" s="3"/>
    </row>
    <row r="3749" spans="1:2" ht="12.75">
      <c r="A3749" s="3"/>
      <c r="B3749" s="3"/>
    </row>
    <row r="3750" spans="1:2" ht="12.75">
      <c r="A3750" s="3"/>
      <c r="B3750" s="3"/>
    </row>
    <row r="3751" spans="1:2" ht="12.75">
      <c r="A3751" s="3"/>
      <c r="B3751" s="3"/>
    </row>
    <row r="3752" spans="1:2" ht="12.75">
      <c r="A3752" s="3"/>
      <c r="B3752" s="3"/>
    </row>
    <row r="3753" spans="1:2" ht="12.75">
      <c r="A3753" s="3"/>
      <c r="B3753" s="3"/>
    </row>
    <row r="3754" spans="1:2" ht="12.75">
      <c r="A3754" s="3"/>
      <c r="B3754" s="3"/>
    </row>
    <row r="3755" spans="1:2" ht="12.75">
      <c r="A3755" s="3"/>
      <c r="B3755" s="3"/>
    </row>
    <row r="3756" spans="1:2" ht="12.75">
      <c r="A3756" s="3"/>
      <c r="B3756" s="3"/>
    </row>
    <row r="3757" spans="1:2" ht="12.75">
      <c r="A3757" s="3"/>
      <c r="B3757" s="3"/>
    </row>
    <row r="3758" spans="1:2" ht="12.75">
      <c r="A3758" s="3"/>
      <c r="B3758" s="3"/>
    </row>
    <row r="3759" spans="1:2" ht="12.75">
      <c r="A3759" s="3"/>
      <c r="B3759" s="3"/>
    </row>
    <row r="3760" spans="1:2" ht="12.75">
      <c r="A3760" s="3"/>
      <c r="B3760" s="3"/>
    </row>
    <row r="3761" spans="1:2" ht="12.75">
      <c r="A3761" s="3"/>
      <c r="B3761" s="3"/>
    </row>
    <row r="3762" spans="1:2" ht="12.75">
      <c r="A3762" s="3"/>
      <c r="B3762" s="3"/>
    </row>
    <row r="3763" spans="1:2" ht="12.75">
      <c r="A3763" s="3"/>
      <c r="B3763" s="3"/>
    </row>
    <row r="3764" spans="1:2" ht="12.75">
      <c r="A3764" s="3"/>
      <c r="B3764" s="3"/>
    </row>
    <row r="3765" spans="1:2" ht="12.75">
      <c r="A3765" s="3"/>
      <c r="B3765" s="3"/>
    </row>
    <row r="3766" spans="1:2" ht="12.75">
      <c r="A3766" s="3"/>
      <c r="B3766" s="3"/>
    </row>
    <row r="3767" spans="1:2" ht="12.75">
      <c r="A3767" s="3"/>
      <c r="B3767" s="3"/>
    </row>
    <row r="3768" spans="1:2" ht="12.75">
      <c r="A3768" s="3"/>
      <c r="B3768" s="3"/>
    </row>
    <row r="3769" spans="1:2" ht="12.75">
      <c r="A3769" s="3"/>
      <c r="B3769" s="3"/>
    </row>
    <row r="3770" spans="1:2" ht="12.75">
      <c r="A3770" s="3"/>
      <c r="B3770" s="3"/>
    </row>
    <row r="3771" spans="1:2" ht="12.75">
      <c r="A3771" s="3"/>
      <c r="B3771" s="3"/>
    </row>
    <row r="3772" spans="1:2" ht="12.75">
      <c r="A3772" s="3"/>
      <c r="B3772" s="3"/>
    </row>
    <row r="3773" spans="1:2" ht="12.75">
      <c r="A3773" s="3"/>
      <c r="B3773" s="3"/>
    </row>
    <row r="3774" spans="1:2" ht="12.75">
      <c r="A3774" s="3"/>
      <c r="B3774" s="3"/>
    </row>
    <row r="3775" spans="1:2" ht="12.75">
      <c r="A3775" s="3"/>
      <c r="B3775" s="3"/>
    </row>
    <row r="3776" spans="1:2" ht="12.75">
      <c r="A3776" s="3"/>
      <c r="B3776" s="3"/>
    </row>
    <row r="3777" spans="1:2" ht="12.75">
      <c r="A3777" s="3"/>
      <c r="B3777" s="3"/>
    </row>
    <row r="3778" spans="1:2" ht="12.75">
      <c r="A3778" s="3"/>
      <c r="B3778" s="3"/>
    </row>
    <row r="3779" spans="1:2" ht="12.75">
      <c r="A3779" s="3"/>
      <c r="B3779" s="3"/>
    </row>
    <row r="3780" spans="1:2" ht="12.75">
      <c r="A3780" s="3"/>
      <c r="B3780" s="3"/>
    </row>
    <row r="3781" spans="1:2" ht="12.75">
      <c r="A3781" s="3"/>
      <c r="B3781" s="3"/>
    </row>
    <row r="3782" spans="1:2" ht="12.75">
      <c r="A3782" s="3"/>
      <c r="B3782" s="3"/>
    </row>
    <row r="3783" spans="1:2" ht="12.75">
      <c r="A3783" s="3"/>
      <c r="B3783" s="3"/>
    </row>
    <row r="3784" spans="1:2" ht="12.75">
      <c r="A3784" s="3"/>
      <c r="B3784" s="3"/>
    </row>
    <row r="3785" spans="1:2" ht="12.75">
      <c r="A3785" s="3"/>
      <c r="B3785" s="3"/>
    </row>
    <row r="3786" spans="1:2" ht="12.75">
      <c r="A3786" s="3"/>
      <c r="B3786" s="3"/>
    </row>
    <row r="3787" spans="1:2" ht="12.75">
      <c r="A3787" s="3"/>
      <c r="B3787" s="3"/>
    </row>
    <row r="3788" spans="1:2" ht="12.75">
      <c r="A3788" s="3"/>
      <c r="B3788" s="3"/>
    </row>
    <row r="3789" spans="1:2" ht="12.75">
      <c r="A3789" s="3"/>
      <c r="B3789" s="3"/>
    </row>
    <row r="3790" spans="1:2" ht="12.75">
      <c r="A3790" s="3"/>
      <c r="B3790" s="3"/>
    </row>
    <row r="3791" spans="1:2" ht="12.75">
      <c r="A3791" s="3"/>
      <c r="B3791" s="3"/>
    </row>
    <row r="3792" spans="1:2" ht="12.75">
      <c r="A3792" s="3"/>
      <c r="B3792" s="3"/>
    </row>
    <row r="3793" spans="1:2" ht="12.75">
      <c r="A3793" s="3"/>
      <c r="B3793" s="3"/>
    </row>
    <row r="3794" spans="1:2" ht="12.75">
      <c r="A3794" s="3"/>
      <c r="B3794" s="3"/>
    </row>
    <row r="3795" spans="1:2" ht="12.75">
      <c r="A3795" s="3"/>
      <c r="B3795" s="3"/>
    </row>
    <row r="3796" spans="1:2" ht="12.75">
      <c r="A3796" s="3"/>
      <c r="B3796" s="3"/>
    </row>
    <row r="3797" spans="1:2" ht="12.75">
      <c r="A3797" s="3"/>
      <c r="B3797" s="3"/>
    </row>
    <row r="3798" spans="1:2" ht="12.75">
      <c r="A3798" s="3"/>
      <c r="B3798" s="3"/>
    </row>
    <row r="3799" spans="1:2" ht="12.75">
      <c r="A3799" s="3"/>
      <c r="B3799" s="3"/>
    </row>
    <row r="3800" spans="1:2" ht="12.75">
      <c r="A3800" s="3"/>
      <c r="B3800" s="3"/>
    </row>
    <row r="3801" spans="1:2" ht="12.75">
      <c r="A3801" s="3"/>
      <c r="B3801" s="3"/>
    </row>
    <row r="3802" spans="1:2" ht="12.75">
      <c r="A3802" s="3"/>
      <c r="B3802" s="3"/>
    </row>
    <row r="3803" spans="1:2" ht="12.75">
      <c r="A3803" s="3"/>
      <c r="B3803" s="3"/>
    </row>
    <row r="3804" spans="1:2" ht="12.75">
      <c r="A3804" s="3"/>
      <c r="B3804" s="3"/>
    </row>
    <row r="3805" spans="1:2" ht="12.75">
      <c r="A3805" s="3"/>
      <c r="B3805" s="3"/>
    </row>
    <row r="3806" spans="1:2" ht="12.75">
      <c r="A3806" s="3"/>
      <c r="B3806" s="3"/>
    </row>
    <row r="3807" spans="1:2" ht="12.75">
      <c r="A3807" s="3"/>
      <c r="B3807" s="3"/>
    </row>
    <row r="3808" spans="1:2" ht="12.75">
      <c r="A3808" s="3"/>
      <c r="B3808" s="3"/>
    </row>
    <row r="3809" spans="1:2" ht="12.75">
      <c r="A3809" s="3"/>
      <c r="B3809" s="3"/>
    </row>
    <row r="3810" spans="1:2" ht="12.75">
      <c r="A3810" s="3"/>
      <c r="B3810" s="3"/>
    </row>
    <row r="3811" spans="1:2" ht="12.75">
      <c r="A3811" s="3"/>
      <c r="B3811" s="3"/>
    </row>
    <row r="3812" spans="1:2" ht="12.75">
      <c r="A3812" s="3"/>
      <c r="B3812" s="3"/>
    </row>
    <row r="3813" spans="1:2" ht="12.75">
      <c r="A3813" s="3"/>
      <c r="B3813" s="3"/>
    </row>
    <row r="3814" spans="1:2" ht="12.75">
      <c r="A3814" s="3"/>
      <c r="B3814" s="3"/>
    </row>
    <row r="3815" spans="1:2" ht="12.75">
      <c r="A3815" s="3"/>
      <c r="B3815" s="3"/>
    </row>
    <row r="3816" spans="1:2" ht="12.75">
      <c r="A3816" s="3"/>
      <c r="B3816" s="3"/>
    </row>
    <row r="3817" spans="1:2" ht="12.75">
      <c r="A3817" s="3"/>
      <c r="B3817" s="3"/>
    </row>
    <row r="3818" spans="1:2" ht="12.75">
      <c r="A3818" s="3"/>
      <c r="B3818" s="3"/>
    </row>
    <row r="3819" spans="1:2" ht="12.75">
      <c r="A3819" s="3"/>
      <c r="B3819" s="3"/>
    </row>
    <row r="3820" spans="1:2" ht="12.75">
      <c r="A3820" s="3"/>
      <c r="B3820" s="3"/>
    </row>
    <row r="3821" spans="1:2" ht="12.75">
      <c r="A3821" s="3"/>
      <c r="B3821" s="3"/>
    </row>
    <row r="3822" spans="1:2" ht="12.75">
      <c r="A3822" s="3"/>
      <c r="B3822" s="3"/>
    </row>
    <row r="3823" spans="1:2" ht="12.75">
      <c r="A3823" s="3"/>
      <c r="B3823" s="3"/>
    </row>
    <row r="3824" spans="1:2" ht="12.75">
      <c r="A3824" s="3"/>
      <c r="B3824" s="3"/>
    </row>
    <row r="3825" spans="1:2" ht="12.75">
      <c r="A3825" s="3"/>
      <c r="B3825" s="3"/>
    </row>
    <row r="3826" spans="1:2" ht="12.75">
      <c r="A3826" s="3"/>
      <c r="B3826" s="3"/>
    </row>
    <row r="3827" spans="1:2" ht="12.75">
      <c r="A3827" s="3"/>
      <c r="B3827" s="3"/>
    </row>
    <row r="3828" spans="1:2" ht="12.75">
      <c r="A3828" s="3"/>
      <c r="B3828" s="3"/>
    </row>
    <row r="3829" spans="1:2" ht="12.75">
      <c r="A3829" s="3"/>
      <c r="B3829" s="3"/>
    </row>
    <row r="3830" spans="1:2" ht="12.75">
      <c r="A3830" s="3"/>
      <c r="B3830" s="3"/>
    </row>
    <row r="3831" spans="1:2" ht="12.75">
      <c r="A3831" s="3"/>
      <c r="B3831" s="3"/>
    </row>
    <row r="3832" spans="1:2" ht="12.75">
      <c r="A3832" s="3"/>
      <c r="B3832" s="3"/>
    </row>
    <row r="3833" spans="1:2" ht="12.75">
      <c r="A3833" s="3"/>
      <c r="B3833" s="3"/>
    </row>
    <row r="3834" spans="1:2" ht="12.75">
      <c r="A3834" s="3"/>
      <c r="B3834" s="3"/>
    </row>
    <row r="3835" spans="1:2" ht="12.75">
      <c r="A3835" s="3"/>
      <c r="B3835" s="3"/>
    </row>
    <row r="3836" spans="1:2" ht="12.75">
      <c r="A3836" s="3"/>
      <c r="B3836" s="3"/>
    </row>
    <row r="3837" spans="1:2" ht="12.75">
      <c r="A3837" s="3"/>
      <c r="B3837" s="3"/>
    </row>
    <row r="3838" spans="1:2" ht="12.75">
      <c r="A3838" s="3"/>
      <c r="B3838" s="3"/>
    </row>
    <row r="3839" spans="1:2" ht="12.75">
      <c r="A3839" s="3"/>
      <c r="B3839" s="3"/>
    </row>
    <row r="3840" spans="1:2" ht="12.75">
      <c r="A3840" s="3"/>
      <c r="B3840" s="3"/>
    </row>
    <row r="3841" spans="1:2" ht="12.75">
      <c r="A3841" s="3"/>
      <c r="B3841" s="3"/>
    </row>
    <row r="3842" spans="1:2" ht="12.75">
      <c r="A3842" s="3"/>
      <c r="B3842" s="3"/>
    </row>
    <row r="3843" spans="1:2" ht="12.75">
      <c r="A3843" s="3"/>
      <c r="B3843" s="3"/>
    </row>
    <row r="3844" spans="1:2" ht="12.75">
      <c r="A3844" s="3"/>
      <c r="B3844" s="3"/>
    </row>
    <row r="3845" spans="1:2" ht="12.75">
      <c r="A3845" s="3"/>
      <c r="B3845" s="3"/>
    </row>
    <row r="3846" spans="1:2" ht="12.75">
      <c r="A3846" s="3"/>
      <c r="B3846" s="3"/>
    </row>
    <row r="3847" spans="1:2" ht="12.75">
      <c r="A3847" s="3"/>
      <c r="B3847" s="3"/>
    </row>
    <row r="3848" spans="1:2" ht="12.75">
      <c r="A3848" s="3"/>
      <c r="B3848" s="3"/>
    </row>
    <row r="3849" spans="1:2" ht="12.75">
      <c r="A3849" s="3"/>
      <c r="B3849" s="3"/>
    </row>
    <row r="3850" spans="1:2" ht="12.75">
      <c r="A3850" s="3"/>
      <c r="B3850" s="3"/>
    </row>
    <row r="3851" spans="1:2" ht="12.75">
      <c r="A3851" s="3"/>
      <c r="B3851" s="3"/>
    </row>
    <row r="3852" spans="1:2" ht="12.75">
      <c r="A3852" s="3"/>
      <c r="B3852" s="3"/>
    </row>
    <row r="3853" spans="1:2" ht="12.75">
      <c r="A3853" s="3"/>
      <c r="B3853" s="3"/>
    </row>
    <row r="3854" spans="1:2" ht="12.75">
      <c r="A3854" s="3"/>
      <c r="B3854" s="3"/>
    </row>
    <row r="3855" spans="1:2" ht="12.75">
      <c r="A3855" s="3"/>
      <c r="B3855" s="3"/>
    </row>
    <row r="3856" spans="1:2" ht="12.75">
      <c r="A3856" s="3"/>
      <c r="B3856" s="3"/>
    </row>
    <row r="3857" spans="1:2" ht="12.75">
      <c r="A3857" s="3"/>
      <c r="B3857" s="3"/>
    </row>
    <row r="3858" spans="1:2" ht="12.75">
      <c r="A3858" s="3"/>
      <c r="B3858" s="3"/>
    </row>
    <row r="3859" spans="1:2" ht="12.75">
      <c r="A3859" s="3"/>
      <c r="B3859" s="3"/>
    </row>
    <row r="3860" spans="1:2" ht="12.75">
      <c r="A3860" s="3"/>
      <c r="B3860" s="3"/>
    </row>
    <row r="3861" spans="1:2" ht="12.75">
      <c r="A3861" s="3"/>
      <c r="B3861" s="3"/>
    </row>
    <row r="3862" spans="1:2" ht="12.75">
      <c r="A3862" s="3"/>
      <c r="B3862" s="3"/>
    </row>
    <row r="3863" spans="1:2" ht="12.75">
      <c r="A3863" s="3"/>
      <c r="B3863" s="3"/>
    </row>
    <row r="3864" spans="1:2" ht="12.75">
      <c r="A3864" s="3"/>
      <c r="B3864" s="3"/>
    </row>
    <row r="3865" spans="1:2" ht="12.75">
      <c r="A3865" s="3"/>
      <c r="B3865" s="3"/>
    </row>
    <row r="3866" spans="1:2" ht="12.75">
      <c r="A3866" s="3"/>
      <c r="B3866" s="3"/>
    </row>
    <row r="3867" spans="1:2" ht="12.75">
      <c r="A3867" s="3"/>
      <c r="B3867" s="3"/>
    </row>
    <row r="3868" spans="1:2" ht="12.75">
      <c r="A3868" s="3"/>
      <c r="B3868" s="3"/>
    </row>
    <row r="3869" spans="1:2" ht="12.75">
      <c r="A3869" s="3"/>
      <c r="B3869" s="3"/>
    </row>
    <row r="3870" spans="1:2" ht="12.75">
      <c r="A3870" s="3"/>
      <c r="B3870" s="3"/>
    </row>
    <row r="3871" spans="1:2" ht="12.75">
      <c r="A3871" s="3"/>
      <c r="B3871" s="3"/>
    </row>
    <row r="3872" spans="1:2" ht="12.75">
      <c r="A3872" s="3"/>
      <c r="B3872" s="3"/>
    </row>
    <row r="3873" spans="1:2" ht="12.75">
      <c r="A3873" s="3"/>
      <c r="B3873" s="3"/>
    </row>
    <row r="3874" spans="1:2" ht="12.75">
      <c r="A3874" s="3"/>
      <c r="B3874" s="3"/>
    </row>
    <row r="3875" spans="1:2" ht="12.75">
      <c r="A3875" s="3"/>
      <c r="B3875" s="3"/>
    </row>
    <row r="3876" spans="1:2" ht="12.75">
      <c r="A3876" s="3"/>
      <c r="B3876" s="3"/>
    </row>
    <row r="3877" spans="1:2" ht="12.75">
      <c r="A3877" s="3"/>
      <c r="B3877" s="3"/>
    </row>
    <row r="3878" spans="1:2" ht="12.75">
      <c r="A3878" s="3"/>
      <c r="B3878" s="3"/>
    </row>
    <row r="3879" spans="1:2" ht="12.75">
      <c r="A3879" s="3"/>
      <c r="B3879" s="3"/>
    </row>
    <row r="3880" spans="1:2" ht="12.75">
      <c r="A3880" s="3"/>
      <c r="B3880" s="3"/>
    </row>
    <row r="3881" spans="1:2" ht="12.75">
      <c r="A3881" s="3"/>
      <c r="B3881" s="3"/>
    </row>
    <row r="3882" spans="1:2" ht="12.75">
      <c r="A3882" s="3"/>
      <c r="B3882" s="3"/>
    </row>
    <row r="3883" spans="1:2" ht="12.75">
      <c r="A3883" s="3"/>
      <c r="B3883" s="3"/>
    </row>
    <row r="3884" spans="1:2" ht="12.75">
      <c r="A3884" s="3"/>
      <c r="B3884" s="3"/>
    </row>
    <row r="3885" spans="1:2" ht="12.75">
      <c r="A3885" s="3"/>
      <c r="B3885" s="3"/>
    </row>
    <row r="3886" spans="1:2" ht="12.75">
      <c r="A3886" s="3"/>
      <c r="B3886" s="3"/>
    </row>
    <row r="3887" spans="1:2" ht="12.75">
      <c r="A3887" s="3"/>
      <c r="B3887" s="3"/>
    </row>
    <row r="3888" spans="1:2" ht="12.75">
      <c r="A3888" s="3"/>
      <c r="B3888" s="3"/>
    </row>
    <row r="3889" spans="1:2" ht="12.75">
      <c r="A3889" s="3"/>
      <c r="B3889" s="3"/>
    </row>
    <row r="3890" spans="1:2" ht="12.75">
      <c r="A3890" s="3"/>
      <c r="B3890" s="3"/>
    </row>
    <row r="3891" spans="1:2" ht="12.75">
      <c r="A3891" s="3"/>
      <c r="B3891" s="3"/>
    </row>
    <row r="3892" spans="1:2" ht="12.75">
      <c r="A3892" s="3"/>
      <c r="B3892" s="3"/>
    </row>
    <row r="3893" spans="1:2" ht="12.75">
      <c r="A3893" s="3"/>
      <c r="B3893" s="3"/>
    </row>
    <row r="3894" spans="1:2" ht="12.75">
      <c r="A3894" s="3"/>
      <c r="B3894" s="3"/>
    </row>
    <row r="3895" spans="1:2" ht="12.75">
      <c r="A3895" s="3"/>
      <c r="B3895" s="3"/>
    </row>
    <row r="3896" spans="1:2" ht="12.75">
      <c r="A3896" s="3"/>
      <c r="B3896" s="3"/>
    </row>
    <row r="3897" spans="1:2" ht="12.75">
      <c r="A3897" s="3"/>
      <c r="B3897" s="3"/>
    </row>
    <row r="3898" spans="1:2" ht="12.75">
      <c r="A3898" s="3"/>
      <c r="B3898" s="3"/>
    </row>
    <row r="3899" spans="1:2" ht="12.75">
      <c r="A3899" s="3"/>
      <c r="B3899" s="3"/>
    </row>
    <row r="3900" spans="1:2" ht="12.75">
      <c r="A3900" s="3"/>
      <c r="B3900" s="3"/>
    </row>
    <row r="3901" spans="1:2" ht="12.75">
      <c r="A3901" s="3"/>
      <c r="B3901" s="3"/>
    </row>
    <row r="3902" spans="1:2" ht="12.75">
      <c r="A3902" s="3"/>
      <c r="B3902" s="3"/>
    </row>
    <row r="3903" spans="1:2" ht="12.75">
      <c r="A3903" s="3"/>
      <c r="B3903" s="3"/>
    </row>
    <row r="3904" spans="1:2" ht="12.75">
      <c r="A3904" s="3"/>
      <c r="B3904" s="3"/>
    </row>
    <row r="3905" spans="1:2" ht="12.75">
      <c r="A3905" s="3"/>
      <c r="B3905" s="3"/>
    </row>
    <row r="3906" spans="1:2" ht="12.75">
      <c r="A3906" s="3"/>
      <c r="B3906" s="3"/>
    </row>
    <row r="3907" spans="1:2" ht="12.75">
      <c r="A3907" s="3"/>
      <c r="B3907" s="3"/>
    </row>
    <row r="3908" spans="1:2" ht="12.75">
      <c r="A3908" s="3"/>
      <c r="B3908" s="3"/>
    </row>
    <row r="3909" spans="1:2" ht="12.75">
      <c r="A3909" s="3"/>
      <c r="B3909" s="3"/>
    </row>
    <row r="3910" spans="1:2" ht="12.75">
      <c r="A3910" s="3"/>
      <c r="B3910" s="3"/>
    </row>
    <row r="3911" spans="1:2" ht="12.75">
      <c r="A3911" s="3"/>
      <c r="B3911" s="3"/>
    </row>
    <row r="3912" spans="1:2" ht="12.75">
      <c r="A3912" s="3"/>
      <c r="B3912" s="3"/>
    </row>
    <row r="3913" spans="1:2" ht="12.75">
      <c r="A3913" s="3"/>
      <c r="B3913" s="3"/>
    </row>
    <row r="3914" spans="1:2" ht="12.75">
      <c r="A3914" s="3"/>
      <c r="B3914" s="3"/>
    </row>
    <row r="3915" spans="1:2" ht="12.75">
      <c r="A3915" s="3"/>
      <c r="B3915" s="3"/>
    </row>
    <row r="3916" spans="1:2" ht="12.75">
      <c r="A3916" s="3"/>
      <c r="B3916" s="3"/>
    </row>
    <row r="3917" spans="1:2" ht="12.75">
      <c r="A3917" s="3"/>
      <c r="B3917" s="3"/>
    </row>
    <row r="3918" spans="1:2" ht="12.75">
      <c r="A3918" s="3"/>
      <c r="B3918" s="3"/>
    </row>
    <row r="3919" spans="1:2" ht="12.75">
      <c r="A3919" s="3"/>
      <c r="B3919" s="3"/>
    </row>
    <row r="3920" spans="1:2" ht="12.75">
      <c r="A3920" s="3"/>
      <c r="B3920" s="3"/>
    </row>
    <row r="3921" spans="1:2" ht="12.75">
      <c r="A3921" s="3"/>
      <c r="B3921" s="3"/>
    </row>
    <row r="3922" spans="1:2" ht="12.75">
      <c r="A3922" s="3"/>
      <c r="B3922" s="3"/>
    </row>
    <row r="3923" spans="1:2" ht="12.75">
      <c r="A3923" s="3"/>
      <c r="B3923" s="3"/>
    </row>
    <row r="3924" spans="1:2" ht="12.75">
      <c r="A3924" s="3"/>
      <c r="B3924" s="3"/>
    </row>
    <row r="3925" spans="1:2" ht="12.75">
      <c r="A3925" s="3"/>
      <c r="B3925" s="3"/>
    </row>
    <row r="3926" spans="1:2" ht="12.75">
      <c r="A3926" s="3"/>
      <c r="B3926" s="3"/>
    </row>
    <row r="3927" spans="1:2" ht="12.75">
      <c r="A3927" s="3"/>
      <c r="B3927" s="3"/>
    </row>
    <row r="3928" spans="1:2" ht="12.75">
      <c r="A3928" s="3"/>
      <c r="B3928" s="3"/>
    </row>
    <row r="3929" spans="1:2" ht="12.75">
      <c r="A3929" s="3"/>
      <c r="B3929" s="3"/>
    </row>
    <row r="3930" spans="1:2" ht="12.75">
      <c r="A3930" s="3"/>
      <c r="B3930" s="3"/>
    </row>
    <row r="3931" spans="1:2" ht="12.75">
      <c r="A3931" s="3"/>
      <c r="B3931" s="3"/>
    </row>
    <row r="3932" spans="1:2" ht="12.75">
      <c r="A3932" s="3"/>
      <c r="B3932" s="3"/>
    </row>
    <row r="3933" spans="1:2" ht="12.75">
      <c r="A3933" s="3"/>
      <c r="B3933" s="3"/>
    </row>
    <row r="3934" spans="1:2" ht="12.75">
      <c r="A3934" s="3"/>
      <c r="B3934" s="3"/>
    </row>
    <row r="3935" spans="1:2" ht="12.75">
      <c r="A3935" s="3"/>
      <c r="B3935" s="3"/>
    </row>
    <row r="3936" spans="1:2" ht="12.75">
      <c r="A3936" s="3"/>
      <c r="B3936" s="3"/>
    </row>
    <row r="3937" spans="1:2" ht="12.75">
      <c r="A3937" s="3"/>
      <c r="B3937" s="3"/>
    </row>
    <row r="3938" spans="1:2" ht="12.75">
      <c r="A3938" s="3"/>
      <c r="B3938" s="3"/>
    </row>
    <row r="3939" spans="1:2" ht="12.75">
      <c r="A3939" s="3"/>
      <c r="B3939" s="3"/>
    </row>
    <row r="3940" spans="1:2" ht="12.75">
      <c r="A3940" s="3"/>
      <c r="B3940" s="3"/>
    </row>
    <row r="3941" spans="1:2" ht="12.75">
      <c r="A3941" s="3"/>
      <c r="B3941" s="3"/>
    </row>
    <row r="3942" spans="1:2" ht="12.75">
      <c r="A3942" s="3"/>
      <c r="B3942" s="3"/>
    </row>
    <row r="3943" spans="1:2" ht="12.75">
      <c r="A3943" s="3"/>
      <c r="B3943" s="3"/>
    </row>
    <row r="3944" spans="1:2" ht="12.75">
      <c r="A3944" s="3"/>
      <c r="B3944" s="3"/>
    </row>
    <row r="3945" spans="1:2" ht="12.75">
      <c r="A3945" s="3"/>
      <c r="B3945" s="3"/>
    </row>
    <row r="3946" spans="1:2" ht="12.75">
      <c r="A3946" s="3"/>
      <c r="B3946" s="3"/>
    </row>
    <row r="3947" spans="1:2" ht="12.75">
      <c r="A3947" s="3"/>
      <c r="B3947" s="3"/>
    </row>
    <row r="3948" spans="1:2" ht="12.75">
      <c r="A3948" s="3"/>
      <c r="B3948" s="3"/>
    </row>
    <row r="3949" spans="1:2" ht="12.75">
      <c r="A3949" s="3"/>
      <c r="B3949" s="3"/>
    </row>
    <row r="3950" spans="1:2" ht="12.75">
      <c r="A3950" s="3"/>
      <c r="B3950" s="3"/>
    </row>
    <row r="3951" spans="1:2" ht="12.75">
      <c r="A3951" s="3"/>
      <c r="B3951" s="3"/>
    </row>
    <row r="3952" spans="1:2" ht="12.75">
      <c r="A3952" s="3"/>
      <c r="B3952" s="3"/>
    </row>
    <row r="3953" spans="1:2" ht="12.75">
      <c r="A3953" s="3"/>
      <c r="B3953" s="3"/>
    </row>
    <row r="3954" spans="1:2" ht="12.75">
      <c r="A3954" s="3"/>
      <c r="B3954" s="3"/>
    </row>
    <row r="3955" spans="1:2" ht="12.75">
      <c r="A3955" s="3"/>
      <c r="B3955" s="3"/>
    </row>
    <row r="3956" spans="1:2" ht="12.75">
      <c r="A3956" s="3"/>
      <c r="B3956" s="3"/>
    </row>
    <row r="3957" spans="1:2" ht="12.75">
      <c r="A3957" s="3"/>
      <c r="B3957" s="3"/>
    </row>
    <row r="3958" spans="1:2" ht="12.75">
      <c r="A3958" s="3"/>
      <c r="B3958" s="3"/>
    </row>
    <row r="3959" spans="1:2" ht="12.75">
      <c r="A3959" s="3"/>
      <c r="B3959" s="3"/>
    </row>
    <row r="3960" spans="1:2" ht="12.75">
      <c r="A3960" s="3"/>
      <c r="B3960" s="3"/>
    </row>
    <row r="3961" spans="1:2" ht="12.75">
      <c r="A3961" s="3"/>
      <c r="B3961" s="3"/>
    </row>
    <row r="3962" spans="1:2" ht="12.75">
      <c r="A3962" s="3"/>
      <c r="B3962" s="3"/>
    </row>
    <row r="3963" spans="1:2" ht="12.75">
      <c r="A3963" s="3"/>
      <c r="B3963" s="3"/>
    </row>
    <row r="3964" spans="1:2" ht="12.75">
      <c r="A3964" s="3"/>
      <c r="B3964" s="3"/>
    </row>
    <row r="3965" spans="1:2" ht="12.75">
      <c r="A3965" s="3"/>
      <c r="B3965" s="3"/>
    </row>
    <row r="3966" spans="1:2" ht="12.75">
      <c r="A3966" s="3"/>
      <c r="B3966" s="3"/>
    </row>
    <row r="3967" spans="1:2" ht="12.75">
      <c r="A3967" s="3"/>
      <c r="B3967" s="3"/>
    </row>
    <row r="3968" spans="1:2" ht="12.75">
      <c r="A3968" s="3"/>
      <c r="B3968" s="3"/>
    </row>
    <row r="3969" spans="1:2" ht="12.75">
      <c r="A3969" s="3"/>
      <c r="B3969" s="3"/>
    </row>
    <row r="3970" spans="1:2" ht="12.75">
      <c r="A3970" s="3"/>
      <c r="B3970" s="3"/>
    </row>
    <row r="3971" spans="1:2" ht="12.75">
      <c r="A3971" s="3"/>
      <c r="B3971" s="3"/>
    </row>
    <row r="3972" spans="1:2" ht="12.75">
      <c r="A3972" s="3"/>
      <c r="B3972" s="3"/>
    </row>
    <row r="3973" spans="1:2" ht="12.75">
      <c r="A3973" s="3"/>
      <c r="B3973" s="3"/>
    </row>
    <row r="3974" spans="1:2" ht="12.75">
      <c r="A3974" s="3"/>
      <c r="B3974" s="3"/>
    </row>
    <row r="3975" spans="1:2" ht="12.75">
      <c r="A3975" s="3"/>
      <c r="B3975" s="3"/>
    </row>
    <row r="3976" spans="1:2" ht="12.75">
      <c r="A3976" s="3"/>
      <c r="B3976" s="3"/>
    </row>
    <row r="3977" spans="1:2" ht="12.75">
      <c r="A3977" s="3"/>
      <c r="B3977" s="3"/>
    </row>
    <row r="3978" spans="1:2" ht="12.75">
      <c r="A3978" s="3"/>
      <c r="B3978" s="3"/>
    </row>
    <row r="3979" spans="1:2" ht="12.75">
      <c r="A3979" s="3"/>
      <c r="B3979" s="3"/>
    </row>
    <row r="3980" spans="1:2" ht="12.75">
      <c r="A3980" s="3"/>
      <c r="B3980" s="3"/>
    </row>
    <row r="3981" spans="1:2" ht="12.75">
      <c r="A3981" s="3"/>
      <c r="B3981" s="3"/>
    </row>
    <row r="3982" spans="1:2" ht="12.75">
      <c r="A3982" s="3"/>
      <c r="B3982" s="3"/>
    </row>
    <row r="3983" spans="1:2" ht="12.75">
      <c r="A3983" s="3"/>
      <c r="B3983" s="3"/>
    </row>
    <row r="3984" spans="1:2" ht="12.75">
      <c r="A3984" s="3"/>
      <c r="B3984" s="3"/>
    </row>
    <row r="3985" spans="1:2" ht="12.75">
      <c r="A3985" s="3"/>
      <c r="B3985" s="3"/>
    </row>
    <row r="3986" spans="1:2" ht="12.75">
      <c r="A3986" s="3"/>
      <c r="B3986" s="3"/>
    </row>
    <row r="3987" spans="1:2" ht="12.75">
      <c r="A3987" s="3"/>
      <c r="B3987" s="3"/>
    </row>
    <row r="3988" spans="1:2" ht="12.75">
      <c r="A3988" s="3"/>
      <c r="B3988" s="3"/>
    </row>
    <row r="3989" spans="1:2" ht="12.75">
      <c r="A3989" s="3"/>
      <c r="B3989" s="3"/>
    </row>
    <row r="3990" spans="1:2" ht="12.75">
      <c r="A3990" s="3"/>
      <c r="B3990" s="3"/>
    </row>
    <row r="3991" spans="1:2" ht="12.75">
      <c r="A3991" s="3"/>
      <c r="B3991" s="3"/>
    </row>
    <row r="3992" spans="1:2" ht="12.75">
      <c r="A3992" s="3"/>
      <c r="B3992" s="3"/>
    </row>
    <row r="3993" spans="1:2" ht="12.75">
      <c r="A3993" s="3"/>
      <c r="B3993" s="3"/>
    </row>
    <row r="3994" spans="1:2" ht="12.75">
      <c r="A3994" s="3"/>
      <c r="B3994" s="3"/>
    </row>
    <row r="3995" spans="1:2" ht="12.75">
      <c r="A3995" s="3"/>
      <c r="B3995" s="3"/>
    </row>
    <row r="3996" spans="1:2" ht="12.75">
      <c r="A3996" s="3"/>
      <c r="B3996" s="3"/>
    </row>
    <row r="3997" spans="1:2" ht="12.75">
      <c r="A3997" s="3"/>
      <c r="B3997" s="3"/>
    </row>
    <row r="3998" spans="1:2" ht="12.75">
      <c r="A3998" s="3"/>
      <c r="B3998" s="3"/>
    </row>
    <row r="3999" spans="1:2" ht="12.75">
      <c r="A3999" s="3"/>
      <c r="B3999" s="3"/>
    </row>
    <row r="4000" spans="1:2" ht="12.75">
      <c r="A4000" s="3"/>
      <c r="B4000" s="3"/>
    </row>
    <row r="4001" spans="1:2" ht="12.75">
      <c r="A4001" s="3"/>
      <c r="B4001" s="3"/>
    </row>
    <row r="4002" spans="1:2" ht="12.75">
      <c r="A4002" s="3"/>
      <c r="B4002" s="3"/>
    </row>
    <row r="4003" spans="1:2" ht="12.75">
      <c r="A4003" s="3"/>
      <c r="B4003" s="3"/>
    </row>
    <row r="4004" spans="1:2" ht="12.75">
      <c r="A4004" s="3"/>
      <c r="B4004" s="3"/>
    </row>
    <row r="4005" spans="1:2" ht="12.75">
      <c r="A4005" s="3"/>
      <c r="B4005" s="3"/>
    </row>
    <row r="4006" spans="1:2" ht="12.75">
      <c r="A4006" s="3"/>
      <c r="B4006" s="3"/>
    </row>
    <row r="4007" spans="1:2" ht="12.75">
      <c r="A4007" s="3"/>
      <c r="B4007" s="3"/>
    </row>
    <row r="4008" spans="1:2" ht="12.75">
      <c r="A4008" s="3"/>
      <c r="B4008" s="3"/>
    </row>
    <row r="4009" spans="1:2" ht="12.75">
      <c r="A4009" s="3"/>
      <c r="B4009" s="3"/>
    </row>
    <row r="4010" spans="1:2" ht="12.75">
      <c r="A4010" s="3"/>
      <c r="B4010" s="3"/>
    </row>
    <row r="4011" spans="1:2" ht="12.75">
      <c r="A4011" s="3"/>
      <c r="B4011" s="3"/>
    </row>
    <row r="4012" spans="1:2" ht="12.75">
      <c r="A4012" s="3"/>
      <c r="B4012" s="3"/>
    </row>
    <row r="4013" spans="1:2" ht="12.75">
      <c r="A4013" s="3"/>
      <c r="B4013" s="3"/>
    </row>
    <row r="4014" spans="1:2" ht="12.75">
      <c r="A4014" s="3"/>
      <c r="B4014" s="3"/>
    </row>
    <row r="4015" spans="1:2" ht="12.75">
      <c r="A4015" s="3"/>
      <c r="B4015" s="3"/>
    </row>
    <row r="4016" spans="1:2" ht="12.75">
      <c r="A4016" s="3"/>
      <c r="B4016" s="3"/>
    </row>
    <row r="4017" spans="1:2" ht="12.75">
      <c r="A4017" s="3"/>
      <c r="B4017" s="3"/>
    </row>
    <row r="4018" spans="1:2" ht="12.75">
      <c r="A4018" s="3"/>
      <c r="B4018" s="3"/>
    </row>
    <row r="4019" spans="1:2" ht="12.75">
      <c r="A4019" s="3"/>
      <c r="B4019" s="3"/>
    </row>
    <row r="4020" spans="1:2" ht="12.75">
      <c r="A4020" s="3"/>
      <c r="B4020" s="3"/>
    </row>
    <row r="4021" spans="1:2" ht="12.75">
      <c r="A4021" s="3"/>
      <c r="B4021" s="3"/>
    </row>
    <row r="4022" spans="1:2" ht="12.75">
      <c r="A4022" s="3"/>
      <c r="B4022" s="3"/>
    </row>
    <row r="4023" spans="1:2" ht="12.75">
      <c r="A4023" s="3"/>
      <c r="B4023" s="3"/>
    </row>
    <row r="4024" spans="1:2" ht="12.75">
      <c r="A4024" s="3"/>
      <c r="B4024" s="3"/>
    </row>
    <row r="4025" spans="1:2" ht="12.75">
      <c r="A4025" s="3"/>
      <c r="B4025" s="3"/>
    </row>
    <row r="4026" spans="1:2" ht="12.75">
      <c r="A4026" s="3"/>
      <c r="B4026" s="3"/>
    </row>
    <row r="4027" spans="1:2" ht="12.75">
      <c r="A4027" s="3"/>
      <c r="B4027" s="3"/>
    </row>
    <row r="4028" spans="1:2" ht="12.75">
      <c r="A4028" s="3"/>
      <c r="B4028" s="3"/>
    </row>
    <row r="4029" spans="1:2" ht="12.75">
      <c r="A4029" s="3"/>
      <c r="B4029" s="3"/>
    </row>
    <row r="4030" spans="1:2" ht="12.75">
      <c r="A4030" s="3"/>
      <c r="B4030" s="3"/>
    </row>
    <row r="4031" spans="1:2" ht="12.75">
      <c r="A4031" s="3"/>
      <c r="B4031" s="3"/>
    </row>
    <row r="4032" spans="1:2" ht="12.75">
      <c r="A4032" s="3"/>
      <c r="B4032" s="3"/>
    </row>
    <row r="4033" spans="1:2" ht="12.75">
      <c r="A4033" s="3"/>
      <c r="B4033" s="3"/>
    </row>
    <row r="4034" spans="1:2" ht="12.75">
      <c r="A4034" s="3"/>
      <c r="B4034" s="3"/>
    </row>
    <row r="4035" spans="1:2" ht="12.75">
      <c r="A4035" s="3"/>
      <c r="B4035" s="3"/>
    </row>
    <row r="4036" spans="1:2" ht="12.75">
      <c r="A4036" s="3"/>
      <c r="B4036" s="3"/>
    </row>
    <row r="4037" spans="1:2" ht="12.75">
      <c r="A4037" s="3"/>
      <c r="B4037" s="3"/>
    </row>
    <row r="4038" spans="1:2" ht="12.75">
      <c r="A4038" s="3"/>
      <c r="B4038" s="3"/>
    </row>
    <row r="4039" spans="1:2" ht="12.75">
      <c r="A4039" s="3"/>
      <c r="B4039" s="3"/>
    </row>
    <row r="4040" spans="1:2" ht="12.75">
      <c r="A4040" s="3"/>
      <c r="B4040" s="3"/>
    </row>
    <row r="4041" spans="1:2" ht="12.75">
      <c r="A4041" s="3"/>
      <c r="B4041" s="3"/>
    </row>
    <row r="4042" spans="1:2" ht="12.75">
      <c r="A4042" s="3"/>
      <c r="B4042" s="3"/>
    </row>
    <row r="4043" spans="1:2" ht="12.75">
      <c r="A4043" s="3"/>
      <c r="B4043" s="3"/>
    </row>
    <row r="4044" spans="1:2" ht="12.75">
      <c r="A4044" s="3"/>
      <c r="B4044" s="3"/>
    </row>
    <row r="4045" spans="1:2" ht="12.75">
      <c r="A4045" s="3"/>
      <c r="B4045" s="3"/>
    </row>
    <row r="4046" spans="1:2" ht="12.75">
      <c r="A4046" s="3"/>
      <c r="B4046" s="3"/>
    </row>
    <row r="4047" spans="1:2" ht="12.75">
      <c r="A4047" s="3"/>
      <c r="B4047" s="3"/>
    </row>
    <row r="4048" spans="1:2" ht="12.75">
      <c r="A4048" s="3"/>
      <c r="B4048" s="3"/>
    </row>
    <row r="4049" spans="1:2" ht="12.75">
      <c r="A4049" s="3"/>
      <c r="B4049" s="3"/>
    </row>
    <row r="4050" spans="1:2" ht="12.75">
      <c r="A4050" s="3"/>
      <c r="B4050" s="3"/>
    </row>
    <row r="4051" spans="1:2" ht="12.75">
      <c r="A4051" s="3"/>
      <c r="B4051" s="3"/>
    </row>
    <row r="4052" spans="1:2" ht="12.75">
      <c r="A4052" s="3"/>
      <c r="B4052" s="3"/>
    </row>
    <row r="4053" spans="1:2" ht="12.75">
      <c r="A4053" s="3"/>
      <c r="B4053" s="3"/>
    </row>
    <row r="4054" spans="1:2" ht="12.75">
      <c r="A4054" s="3"/>
      <c r="B4054" s="3"/>
    </row>
    <row r="4055" spans="1:2" ht="12.75">
      <c r="A4055" s="3"/>
      <c r="B4055" s="3"/>
    </row>
    <row r="4056" spans="1:2" ht="12.75">
      <c r="A4056" s="3"/>
      <c r="B4056" s="3"/>
    </row>
    <row r="4057" spans="1:2" ht="12.75">
      <c r="A4057" s="3"/>
      <c r="B4057" s="3"/>
    </row>
    <row r="4058" spans="1:2" ht="12.75">
      <c r="A4058" s="3"/>
      <c r="B4058" s="3"/>
    </row>
    <row r="4059" spans="1:2" ht="12.75">
      <c r="A4059" s="3"/>
      <c r="B4059" s="3"/>
    </row>
    <row r="4060" spans="1:2" ht="12.75">
      <c r="A4060" s="3"/>
      <c r="B4060" s="3"/>
    </row>
    <row r="4061" spans="1:2" ht="12.75">
      <c r="A4061" s="3"/>
      <c r="B4061" s="3"/>
    </row>
    <row r="4062" spans="1:2" ht="12.75">
      <c r="A4062" s="3"/>
      <c r="B4062" s="3"/>
    </row>
    <row r="4063" spans="1:2" ht="12.75">
      <c r="A4063" s="3"/>
      <c r="B4063" s="3"/>
    </row>
    <row r="4064" spans="1:2" ht="12.75">
      <c r="A4064" s="3"/>
      <c r="B4064" s="3"/>
    </row>
    <row r="4065" spans="1:2" ht="12.75">
      <c r="A4065" s="3"/>
      <c r="B4065" s="3"/>
    </row>
    <row r="4066" spans="1:2" ht="12.75">
      <c r="A4066" s="3"/>
      <c r="B4066" s="3"/>
    </row>
    <row r="4067" spans="1:2" ht="12.75">
      <c r="A4067" s="3"/>
      <c r="B4067" s="3"/>
    </row>
    <row r="4068" spans="1:2" ht="12.75">
      <c r="A4068" s="3"/>
      <c r="B4068" s="3"/>
    </row>
    <row r="4069" spans="1:2" ht="12.75">
      <c r="A4069" s="3"/>
      <c r="B4069" s="3"/>
    </row>
    <row r="4070" spans="1:2" ht="12.75">
      <c r="A4070" s="3"/>
      <c r="B4070" s="3"/>
    </row>
    <row r="4071" spans="1:2" ht="12.75">
      <c r="A4071" s="3"/>
      <c r="B4071" s="3"/>
    </row>
    <row r="4072" spans="1:2" ht="12.75">
      <c r="A4072" s="3"/>
      <c r="B4072" s="3"/>
    </row>
    <row r="4073" spans="1:2" ht="12.75">
      <c r="A4073" s="3"/>
      <c r="B4073" s="3"/>
    </row>
    <row r="4074" spans="1:2" ht="12.75">
      <c r="A4074" s="3"/>
      <c r="B4074" s="3"/>
    </row>
    <row r="4075" spans="1:2" ht="12.75">
      <c r="A4075" s="3"/>
      <c r="B4075" s="3"/>
    </row>
    <row r="4076" spans="1:2" ht="12.75">
      <c r="A4076" s="3"/>
      <c r="B4076" s="3"/>
    </row>
    <row r="4077" spans="1:2" ht="12.75">
      <c r="A4077" s="3"/>
      <c r="B4077" s="3"/>
    </row>
    <row r="4078" spans="1:2" ht="12.75">
      <c r="A4078" s="3"/>
      <c r="B4078" s="3"/>
    </row>
    <row r="4079" spans="1:2" ht="12.75">
      <c r="A4079" s="3"/>
      <c r="B4079" s="3"/>
    </row>
    <row r="4080" spans="1:2" ht="12.75">
      <c r="A4080" s="3"/>
      <c r="B4080" s="3"/>
    </row>
    <row r="4081" spans="1:2" ht="12.75">
      <c r="A4081" s="3"/>
      <c r="B4081" s="3"/>
    </row>
    <row r="4082" spans="1:2" ht="12.75">
      <c r="A4082" s="3"/>
      <c r="B4082" s="3"/>
    </row>
    <row r="4083" spans="1:2" ht="12.75">
      <c r="A4083" s="3"/>
      <c r="B4083" s="3"/>
    </row>
    <row r="4084" spans="1:2" ht="12.75">
      <c r="A4084" s="3"/>
      <c r="B4084" s="3"/>
    </row>
    <row r="4085" spans="1:2" ht="12.75">
      <c r="A4085" s="3"/>
      <c r="B4085" s="3"/>
    </row>
    <row r="4086" spans="1:2" ht="12.75">
      <c r="A4086" s="3"/>
      <c r="B4086" s="3"/>
    </row>
    <row r="4087" spans="1:2" ht="12.75">
      <c r="A4087" s="3"/>
      <c r="B4087" s="3"/>
    </row>
    <row r="4088" spans="1:2" ht="12.75">
      <c r="A4088" s="3"/>
      <c r="B4088" s="3"/>
    </row>
    <row r="4089" spans="1:2" ht="12.75">
      <c r="A4089" s="3"/>
      <c r="B4089" s="3"/>
    </row>
    <row r="4090" spans="1:2" ht="12.75">
      <c r="A4090" s="3"/>
      <c r="B4090" s="3"/>
    </row>
    <row r="4091" spans="1:2" ht="12.75">
      <c r="A4091" s="3"/>
      <c r="B4091" s="3"/>
    </row>
    <row r="4092" spans="1:2" ht="12.75">
      <c r="A4092" s="3"/>
      <c r="B4092" s="3"/>
    </row>
    <row r="4093" spans="1:2" ht="12.75">
      <c r="A4093" s="3"/>
      <c r="B4093" s="3"/>
    </row>
    <row r="4094" spans="1:2" ht="12.75">
      <c r="A4094" s="3"/>
      <c r="B4094" s="3"/>
    </row>
    <row r="4095" spans="1:2" ht="12.75">
      <c r="A4095" s="3"/>
      <c r="B4095" s="3"/>
    </row>
    <row r="4096" spans="1:2" ht="12.75">
      <c r="A4096" s="3"/>
      <c r="B4096" s="3"/>
    </row>
    <row r="4097" spans="1:2" ht="12.75">
      <c r="A4097" s="3"/>
      <c r="B4097" s="3"/>
    </row>
    <row r="4098" spans="1:2" ht="12.75">
      <c r="A4098" s="3"/>
      <c r="B4098" s="3"/>
    </row>
    <row r="4099" spans="1:2" ht="12.75">
      <c r="A4099" s="3"/>
      <c r="B4099" s="3"/>
    </row>
    <row r="4100" spans="1:2" ht="12.75">
      <c r="A4100" s="3"/>
      <c r="B4100" s="3"/>
    </row>
    <row r="4101" spans="1:2" ht="12.75">
      <c r="A4101" s="3"/>
      <c r="B4101" s="3"/>
    </row>
    <row r="4102" spans="1:2" ht="12.75">
      <c r="A4102" s="3"/>
      <c r="B4102" s="3"/>
    </row>
    <row r="4103" spans="1:2" ht="12.75">
      <c r="A4103" s="3"/>
      <c r="B4103" s="3"/>
    </row>
    <row r="4104" spans="1:2" ht="12.75">
      <c r="A4104" s="3"/>
      <c r="B4104" s="3"/>
    </row>
    <row r="4105" spans="1:2" ht="12.75">
      <c r="A4105" s="3"/>
      <c r="B4105" s="3"/>
    </row>
    <row r="4106" spans="1:2" ht="12.75">
      <c r="A4106" s="3"/>
      <c r="B4106" s="3"/>
    </row>
    <row r="4107" spans="1:2" ht="12.75">
      <c r="A4107" s="3"/>
      <c r="B4107" s="3"/>
    </row>
    <row r="4108" spans="1:2" ht="12.75">
      <c r="A4108" s="3"/>
      <c r="B4108" s="3"/>
    </row>
    <row r="4109" spans="1:2" ht="12.75">
      <c r="A4109" s="3"/>
      <c r="B4109" s="3"/>
    </row>
    <row r="4110" spans="1:2" ht="12.75">
      <c r="A4110" s="3"/>
      <c r="B4110" s="3"/>
    </row>
    <row r="4111" spans="1:2" ht="12.75">
      <c r="A4111" s="3"/>
      <c r="B4111" s="3"/>
    </row>
    <row r="4112" spans="1:2" ht="12.75">
      <c r="A4112" s="3"/>
      <c r="B4112" s="3"/>
    </row>
    <row r="4113" spans="1:2" ht="12.75">
      <c r="A4113" s="3"/>
      <c r="B4113" s="3"/>
    </row>
    <row r="4114" spans="1:2" ht="12.75">
      <c r="A4114" s="3"/>
      <c r="B4114" s="3"/>
    </row>
    <row r="4115" spans="1:2" ht="12.75">
      <c r="A4115" s="3"/>
      <c r="B4115" s="3"/>
    </row>
    <row r="4116" spans="1:2" ht="12.75">
      <c r="A4116" s="3"/>
      <c r="B4116" s="3"/>
    </row>
    <row r="4117" spans="1:2" ht="12.75">
      <c r="A4117" s="3"/>
      <c r="B4117" s="3"/>
    </row>
    <row r="4118" spans="1:2" ht="12.75">
      <c r="A4118" s="3"/>
      <c r="B4118" s="3"/>
    </row>
    <row r="4119" spans="1:2" ht="12.75">
      <c r="A4119" s="3"/>
      <c r="B4119" s="3"/>
    </row>
    <row r="4120" spans="1:2" ht="12.75">
      <c r="A4120" s="3"/>
      <c r="B4120" s="3"/>
    </row>
    <row r="4121" spans="1:2" ht="12.75">
      <c r="A4121" s="3"/>
      <c r="B4121" s="3"/>
    </row>
    <row r="4122" spans="1:2" ht="12.75">
      <c r="A4122" s="3"/>
      <c r="B4122" s="3"/>
    </row>
    <row r="4123" spans="1:2" ht="12.75">
      <c r="A4123" s="3"/>
      <c r="B4123" s="3"/>
    </row>
    <row r="4124" spans="1:2" ht="12.75">
      <c r="A4124" s="3"/>
      <c r="B4124" s="3"/>
    </row>
    <row r="4125" spans="1:2" ht="12.75">
      <c r="A4125" s="3"/>
      <c r="B4125" s="3"/>
    </row>
    <row r="4126" spans="1:2" ht="12.75">
      <c r="A4126" s="3"/>
      <c r="B4126" s="3"/>
    </row>
    <row r="4127" spans="1:2" ht="12.75">
      <c r="A4127" s="3"/>
      <c r="B4127" s="3"/>
    </row>
    <row r="4128" spans="1:2" ht="12.75">
      <c r="A4128" s="3"/>
      <c r="B4128" s="3"/>
    </row>
    <row r="4129" spans="1:2" ht="12.75">
      <c r="A4129" s="3"/>
      <c r="B4129" s="3"/>
    </row>
    <row r="4130" spans="1:2" ht="12.75">
      <c r="A4130" s="3"/>
      <c r="B4130" s="3"/>
    </row>
    <row r="4131" spans="1:2" ht="12.75">
      <c r="A4131" s="3"/>
      <c r="B4131" s="3"/>
    </row>
    <row r="4132" spans="1:2" ht="12.75">
      <c r="A4132" s="3"/>
      <c r="B4132" s="3"/>
    </row>
    <row r="4133" spans="1:2" ht="12.75">
      <c r="A4133" s="3"/>
      <c r="B4133" s="3"/>
    </row>
    <row r="4134" spans="1:2" ht="12.75">
      <c r="A4134" s="3"/>
      <c r="B4134" s="3"/>
    </row>
    <row r="4135" spans="1:2" ht="12.75">
      <c r="A4135" s="3"/>
      <c r="B4135" s="3"/>
    </row>
    <row r="4136" spans="1:2" ht="12.75">
      <c r="A4136" s="3"/>
      <c r="B4136" s="3"/>
    </row>
    <row r="4137" spans="1:2" ht="12.75">
      <c r="A4137" s="3"/>
      <c r="B4137" s="3"/>
    </row>
    <row r="4138" spans="1:2" ht="12.75">
      <c r="A4138" s="3"/>
      <c r="B4138" s="3"/>
    </row>
    <row r="4139" spans="1:2" ht="12.75">
      <c r="A4139" s="3"/>
      <c r="B4139" s="3"/>
    </row>
    <row r="4140" spans="1:2" ht="12.75">
      <c r="A4140" s="3"/>
      <c r="B4140" s="3"/>
    </row>
    <row r="4141" spans="1:2" ht="12.75">
      <c r="A4141" s="3"/>
      <c r="B4141" s="3"/>
    </row>
    <row r="4142" spans="1:2" ht="12.75">
      <c r="A4142" s="3"/>
      <c r="B4142" s="3"/>
    </row>
    <row r="4143" spans="1:2" ht="12.75">
      <c r="A4143" s="3"/>
      <c r="B4143" s="3"/>
    </row>
    <row r="4144" spans="1:2" ht="12.75">
      <c r="A4144" s="3"/>
      <c r="B4144" s="3"/>
    </row>
    <row r="4145" spans="1:2" ht="12.75">
      <c r="A4145" s="3"/>
      <c r="B4145" s="3"/>
    </row>
    <row r="4146" spans="1:2" ht="12.75">
      <c r="A4146" s="3"/>
      <c r="B4146" s="3"/>
    </row>
    <row r="4147" spans="1:2" ht="12.75">
      <c r="A4147" s="3"/>
      <c r="B4147" s="3"/>
    </row>
    <row r="4148" spans="1:2" ht="12.75">
      <c r="A4148" s="3"/>
      <c r="B4148" s="3"/>
    </row>
    <row r="4149" spans="1:2" ht="12.75">
      <c r="A4149" s="3"/>
      <c r="B4149" s="3"/>
    </row>
    <row r="4150" spans="1:2" ht="12.75">
      <c r="A4150" s="3"/>
      <c r="B4150" s="3"/>
    </row>
    <row r="4151" spans="1:2" ht="12.75">
      <c r="A4151" s="3"/>
      <c r="B4151" s="3"/>
    </row>
    <row r="4152" spans="1:2" ht="12.75">
      <c r="A4152" s="3"/>
      <c r="B4152" s="3"/>
    </row>
    <row r="4153" spans="1:2" ht="12.75">
      <c r="A4153" s="3"/>
      <c r="B4153" s="3"/>
    </row>
    <row r="4154" spans="1:2" ht="12.75">
      <c r="A4154" s="3"/>
      <c r="B4154" s="3"/>
    </row>
    <row r="4155" spans="1:2" ht="12.75">
      <c r="A4155" s="3"/>
      <c r="B4155" s="3"/>
    </row>
    <row r="4156" spans="1:2" ht="12.75">
      <c r="A4156" s="3"/>
      <c r="B4156" s="3"/>
    </row>
    <row r="4157" spans="1:2" ht="12.75">
      <c r="A4157" s="3"/>
      <c r="B4157" s="3"/>
    </row>
    <row r="4158" spans="1:2" ht="12.75">
      <c r="A4158" s="3"/>
      <c r="B4158" s="3"/>
    </row>
    <row r="4159" spans="1:2" ht="12.75">
      <c r="A4159" s="3"/>
      <c r="B4159" s="3"/>
    </row>
    <row r="4160" spans="1:2" ht="12.75">
      <c r="A4160" s="3"/>
      <c r="B4160" s="3"/>
    </row>
    <row r="4161" spans="1:2" ht="12.75">
      <c r="A4161" s="3"/>
      <c r="B4161" s="3"/>
    </row>
    <row r="4162" spans="1:2" ht="12.75">
      <c r="A4162" s="3"/>
      <c r="B4162" s="3"/>
    </row>
    <row r="4163" spans="1:2" ht="12.75">
      <c r="A4163" s="3"/>
      <c r="B4163" s="3"/>
    </row>
    <row r="4164" spans="1:2" ht="12.75">
      <c r="A4164" s="3"/>
      <c r="B4164" s="3"/>
    </row>
    <row r="4165" spans="1:2" ht="12.75">
      <c r="A4165" s="3"/>
      <c r="B4165" s="3"/>
    </row>
    <row r="4166" spans="1:2" ht="12.75">
      <c r="A4166" s="3"/>
      <c r="B4166" s="3"/>
    </row>
    <row r="4167" spans="1:2" ht="12.75">
      <c r="A4167" s="3"/>
      <c r="B4167" s="3"/>
    </row>
    <row r="4168" spans="1:2" ht="12.75">
      <c r="A4168" s="3"/>
      <c r="B4168" s="3"/>
    </row>
    <row r="4169" spans="1:2" ht="12.75">
      <c r="A4169" s="3"/>
      <c r="B4169" s="3"/>
    </row>
    <row r="4170" spans="1:2" ht="12.75">
      <c r="A4170" s="3"/>
      <c r="B4170" s="3"/>
    </row>
    <row r="4171" spans="1:2" ht="12.75">
      <c r="A4171" s="3"/>
      <c r="B4171" s="3"/>
    </row>
    <row r="4172" spans="1:2" ht="12.75">
      <c r="A4172" s="3"/>
      <c r="B4172" s="3"/>
    </row>
    <row r="4173" spans="1:2" ht="12.75">
      <c r="A4173" s="3"/>
      <c r="B4173" s="3"/>
    </row>
    <row r="4174" spans="1:2" ht="12.75">
      <c r="A4174" s="3"/>
      <c r="B4174" s="3"/>
    </row>
    <row r="4175" spans="1:2" ht="12.75">
      <c r="A4175" s="3"/>
      <c r="B4175" s="3"/>
    </row>
    <row r="4176" spans="1:2" ht="12.75">
      <c r="A4176" s="3"/>
      <c r="B4176" s="3"/>
    </row>
    <row r="4177" spans="1:2" ht="12.75">
      <c r="A4177" s="3"/>
      <c r="B4177" s="3"/>
    </row>
    <row r="4178" spans="1:2" ht="12.75">
      <c r="A4178" s="3"/>
      <c r="B4178" s="3"/>
    </row>
    <row r="4179" spans="1:2" ht="12.75">
      <c r="A4179" s="3"/>
      <c r="B4179" s="3"/>
    </row>
    <row r="4180" spans="1:2" ht="12.75">
      <c r="A4180" s="3"/>
      <c r="B4180" s="3"/>
    </row>
    <row r="4181" spans="1:2" ht="12.75">
      <c r="A4181" s="3"/>
      <c r="B4181" s="3"/>
    </row>
    <row r="4182" spans="1:2" ht="12.75">
      <c r="A4182" s="3"/>
      <c r="B4182" s="3"/>
    </row>
    <row r="4183" spans="1:2" ht="12.75">
      <c r="A4183" s="3"/>
      <c r="B4183" s="3"/>
    </row>
    <row r="4184" spans="1:2" ht="12.75">
      <c r="A4184" s="3"/>
      <c r="B4184" s="3"/>
    </row>
    <row r="4185" spans="1:2" ht="12.75">
      <c r="A4185" s="3"/>
      <c r="B4185" s="3"/>
    </row>
    <row r="4186" spans="1:2" ht="12.75">
      <c r="A4186" s="3"/>
      <c r="B4186" s="3"/>
    </row>
    <row r="4187" spans="1:2" ht="12.75">
      <c r="A4187" s="3"/>
      <c r="B4187" s="3"/>
    </row>
    <row r="4188" spans="1:2" ht="12.75">
      <c r="A4188" s="3"/>
      <c r="B4188" s="3"/>
    </row>
    <row r="4189" spans="1:2" ht="12.75">
      <c r="A4189" s="3"/>
      <c r="B4189" s="3"/>
    </row>
    <row r="4190" spans="1:2" ht="12.75">
      <c r="A4190" s="3"/>
      <c r="B4190" s="3"/>
    </row>
    <row r="4191" spans="1:2" ht="12.75">
      <c r="A4191" s="3"/>
      <c r="B4191" s="3"/>
    </row>
    <row r="4192" spans="1:2" ht="12.75">
      <c r="A4192" s="3"/>
      <c r="B4192" s="3"/>
    </row>
    <row r="4193" spans="1:2" ht="12.75">
      <c r="A4193" s="3"/>
      <c r="B4193" s="3"/>
    </row>
    <row r="4194" spans="1:2" ht="12.75">
      <c r="A4194" s="3"/>
      <c r="B4194" s="3"/>
    </row>
    <row r="4195" spans="1:2" ht="12.75">
      <c r="A4195" s="3"/>
      <c r="B4195" s="3"/>
    </row>
    <row r="4196" spans="1:2" ht="12.75">
      <c r="A4196" s="3"/>
      <c r="B4196" s="3"/>
    </row>
    <row r="4197" spans="1:2" ht="12.75">
      <c r="A4197" s="3"/>
      <c r="B4197" s="3"/>
    </row>
    <row r="4198" spans="1:2" ht="12.75">
      <c r="A4198" s="3"/>
      <c r="B4198" s="3"/>
    </row>
    <row r="4199" spans="1:2" ht="12.75">
      <c r="A4199" s="3"/>
      <c r="B4199" s="3"/>
    </row>
    <row r="4200" spans="1:2" ht="12.75">
      <c r="A4200" s="3"/>
      <c r="B4200" s="3"/>
    </row>
    <row r="4201" spans="1:2" ht="12.75">
      <c r="A4201" s="3"/>
      <c r="B4201" s="3"/>
    </row>
    <row r="4202" spans="1:2" ht="12.75">
      <c r="A4202" s="3"/>
      <c r="B4202" s="3"/>
    </row>
    <row r="4203" spans="1:2" ht="12.75">
      <c r="A4203" s="3"/>
      <c r="B4203" s="3"/>
    </row>
    <row r="4204" spans="1:2" ht="12.75">
      <c r="A4204" s="3"/>
      <c r="B4204" s="3"/>
    </row>
    <row r="4205" spans="1:2" ht="12.75">
      <c r="A4205" s="3"/>
      <c r="B4205" s="3"/>
    </row>
    <row r="4206" spans="1:2" ht="12.75">
      <c r="A4206" s="3"/>
      <c r="B4206" s="3"/>
    </row>
    <row r="4207" spans="1:2" ht="12.75">
      <c r="A4207" s="3"/>
      <c r="B4207" s="3"/>
    </row>
    <row r="4208" spans="1:2" ht="12.75">
      <c r="A4208" s="3"/>
      <c r="B4208" s="3"/>
    </row>
    <row r="4209" spans="1:2" ht="12.75">
      <c r="A4209" s="3"/>
      <c r="B4209" s="3"/>
    </row>
    <row r="4210" spans="1:2" ht="12.75">
      <c r="A4210" s="3"/>
      <c r="B4210" s="3"/>
    </row>
    <row r="4211" spans="1:2" ht="12.75">
      <c r="A4211" s="3"/>
      <c r="B4211" s="3"/>
    </row>
    <row r="4212" spans="1:2" ht="12.75">
      <c r="A4212" s="3"/>
      <c r="B4212" s="3"/>
    </row>
    <row r="4213" spans="1:2" ht="12.75">
      <c r="A4213" s="3"/>
      <c r="B4213" s="3"/>
    </row>
    <row r="4214" spans="1:2" ht="12.75">
      <c r="A4214" s="3"/>
      <c r="B4214" s="3"/>
    </row>
    <row r="4215" spans="1:2" ht="12.75">
      <c r="A4215" s="3"/>
      <c r="B4215" s="3"/>
    </row>
    <row r="4216" spans="1:2" ht="12.75">
      <c r="A4216" s="3"/>
      <c r="B4216" s="3"/>
    </row>
    <row r="4217" spans="1:2" ht="12.75">
      <c r="A4217" s="3"/>
      <c r="B4217" s="3"/>
    </row>
    <row r="4218" spans="1:2" ht="12.75">
      <c r="A4218" s="3"/>
      <c r="B4218" s="3"/>
    </row>
    <row r="4219" spans="1:2" ht="12.75">
      <c r="A4219" s="3"/>
      <c r="B4219" s="3"/>
    </row>
    <row r="4220" spans="1:2" ht="12.75">
      <c r="A4220" s="3"/>
      <c r="B4220" s="3"/>
    </row>
    <row r="4221" spans="1:2" ht="12.75">
      <c r="A4221" s="3"/>
      <c r="B4221" s="3"/>
    </row>
    <row r="4222" spans="1:2" ht="12.75">
      <c r="A4222" s="3"/>
      <c r="B4222" s="3"/>
    </row>
    <row r="4223" spans="1:2" ht="12.75">
      <c r="A4223" s="3"/>
      <c r="B4223" s="3"/>
    </row>
    <row r="4224" spans="1:2" ht="12.75">
      <c r="A4224" s="3"/>
      <c r="B4224" s="3"/>
    </row>
    <row r="4225" spans="1:2" ht="12.75">
      <c r="A4225" s="3"/>
      <c r="B4225" s="3"/>
    </row>
    <row r="4226" spans="1:2" ht="12.75">
      <c r="A4226" s="3"/>
      <c r="B4226" s="3"/>
    </row>
    <row r="4227" spans="1:2" ht="12.75">
      <c r="A4227" s="3"/>
      <c r="B4227" s="3"/>
    </row>
    <row r="4228" spans="1:2" ht="12.75">
      <c r="A4228" s="3"/>
      <c r="B4228" s="3"/>
    </row>
    <row r="4229" spans="1:2" ht="12.75">
      <c r="A4229" s="3"/>
      <c r="B4229" s="3"/>
    </row>
    <row r="4230" spans="1:2" ht="12.75">
      <c r="A4230" s="3"/>
      <c r="B4230" s="3"/>
    </row>
    <row r="4231" spans="1:2" ht="12.75">
      <c r="A4231" s="3"/>
      <c r="B4231" s="3"/>
    </row>
    <row r="4232" spans="1:2" ht="12.75">
      <c r="A4232" s="3"/>
      <c r="B4232" s="3"/>
    </row>
    <row r="4233" spans="1:2" ht="12.75">
      <c r="A4233" s="3"/>
      <c r="B4233" s="3"/>
    </row>
    <row r="4234" spans="1:2" ht="12.75">
      <c r="A4234" s="3"/>
      <c r="B4234" s="3"/>
    </row>
    <row r="4235" spans="1:2" ht="12.75">
      <c r="A4235" s="3"/>
      <c r="B4235" s="3"/>
    </row>
    <row r="4236" spans="1:2" ht="12.75">
      <c r="A4236" s="3"/>
      <c r="B4236" s="3"/>
    </row>
    <row r="4237" spans="1:2" ht="12.75">
      <c r="A4237" s="3"/>
      <c r="B4237" s="3"/>
    </row>
    <row r="4238" spans="1:2" ht="12.75">
      <c r="A4238" s="3"/>
      <c r="B4238" s="3"/>
    </row>
    <row r="4239" spans="1:2" ht="12.75">
      <c r="A4239" s="3"/>
      <c r="B4239" s="3"/>
    </row>
    <row r="4240" spans="1:2" ht="12.75">
      <c r="A4240" s="3"/>
      <c r="B4240" s="3"/>
    </row>
    <row r="4241" spans="1:2" ht="12.75">
      <c r="A4241" s="3"/>
      <c r="B4241" s="3"/>
    </row>
    <row r="4242" spans="1:2" ht="12.75">
      <c r="A4242" s="3"/>
      <c r="B4242" s="3"/>
    </row>
    <row r="4243" spans="1:2" ht="12.75">
      <c r="A4243" s="3"/>
      <c r="B4243" s="3"/>
    </row>
    <row r="4244" spans="1:2" ht="12.75">
      <c r="A4244" s="3"/>
      <c r="B4244" s="3"/>
    </row>
    <row r="4245" spans="1:2" ht="12.75">
      <c r="A4245" s="3"/>
      <c r="B4245" s="3"/>
    </row>
    <row r="4246" spans="1:2" ht="12.75">
      <c r="A4246" s="3"/>
      <c r="B4246" s="3"/>
    </row>
    <row r="4247" spans="1:2" ht="12.75">
      <c r="A4247" s="3"/>
      <c r="B4247" s="3"/>
    </row>
    <row r="4248" spans="1:2" ht="12.75">
      <c r="A4248" s="3"/>
      <c r="B4248" s="3"/>
    </row>
  </sheetData>
  <printOptions/>
  <pageMargins left="0.25" right="0.25" top="1" bottom="1" header="0.5" footer="0.5"/>
  <pageSetup horizontalDpi="600" verticalDpi="600" orientation="landscape" scale="80" r:id="rId1"/>
  <headerFooter alignWithMargins="0">
    <oddFooter xml:space="preserve">&amp;L&amp;P of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Cope</dc:creator>
  <cp:keywords/>
  <dc:description/>
  <cp:lastModifiedBy>Angelica Vázquez</cp:lastModifiedBy>
  <cp:lastPrinted>2003-11-20T03:27:53Z</cp:lastPrinted>
  <dcterms:created xsi:type="dcterms:W3CDTF">2003-11-20T02:11:31Z</dcterms:created>
  <dcterms:modified xsi:type="dcterms:W3CDTF">2003-11-22T01:06:16Z</dcterms:modified>
  <cp:category/>
  <cp:version/>
  <cp:contentType/>
  <cp:contentStatus/>
</cp:coreProperties>
</file>