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20" windowWidth="15480" windowHeight="11625" activeTab="0"/>
  </bookViews>
  <sheets>
    <sheet name="MH Fund" sheetId="1" r:id="rId1"/>
  </sheets>
  <definedNames>
    <definedName name="_xlnm.Print_Area" localSheetId="0">'MH Fund'!$A$1:$H$36</definedName>
  </definedNames>
  <calcPr fullCalcOnLoad="1"/>
</workbook>
</file>

<file path=xl/sharedStrings.xml><?xml version="1.0" encoding="utf-8"?>
<sst xmlns="http://schemas.openxmlformats.org/spreadsheetml/2006/main" count="47" uniqueCount="33">
  <si>
    <t>FISCAL NOTE</t>
  </si>
  <si>
    <t>Revenue to:</t>
  </si>
  <si>
    <t>Fund/Agency</t>
  </si>
  <si>
    <t xml:space="preserve">Fund </t>
  </si>
  <si>
    <t>Current Year</t>
  </si>
  <si>
    <t>1st Year</t>
  </si>
  <si>
    <t>2nd Year</t>
  </si>
  <si>
    <t>3rd Year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</si>
  <si>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</si>
  <si>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</si>
  <si>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</si>
  <si>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</si>
  <si>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</si>
  <si>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</si>
  <si>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</si>
  <si>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MH Inpatient Claims Management (BFO 1)</t>
  </si>
  <si>
    <t>MH Inpatient Claim Management position (BFO 1, Step 1) starts 7/1/2012.</t>
  </si>
  <si>
    <t>Affected Agency and/or Agencies:   DCHS MHCADSD,  Mental Health Fund</t>
  </si>
  <si>
    <t>Note Prepared By:  Beatrice Tseng</t>
  </si>
  <si>
    <t>Note Reviewed By:  Dana Ritter</t>
  </si>
  <si>
    <t>Veterans Justice Outreach Coordinator (PPM 2)</t>
  </si>
  <si>
    <t>Veterans Justice Outreach Coordinator (PPM 2, Step 1) starts 7/1/2012.</t>
  </si>
  <si>
    <t>Title:   Veterans Justice Outreach Coordinator and Inpatient Claims Management Specialist</t>
  </si>
  <si>
    <t>Impact of the above legislation on the fiscal affairs of King County is estimated to be:</t>
  </si>
  <si>
    <t>MH Fund/DCHS MHCADSD</t>
  </si>
  <si>
    <t>2nd Omnibus Supplemental 2012</t>
  </si>
  <si>
    <t>Veterans Justice Outreach Coordinator will be paid for out of the Community Services Division's Veteran's Levy and is contingent on Council approval of the recommendations in the VJO proviso response.</t>
  </si>
  <si>
    <t xml:space="preserve">MH Inpatient Claims Management position will be funded by existing Medicaid and non-Medicaid funds.  Inpatient savings generated by this program will eventually pay for the cost of this position and will free up funds to provide outpatient services.   </t>
  </si>
  <si>
    <t>A92400</t>
  </si>
  <si>
    <t>Code</t>
  </si>
  <si>
    <t>Source</t>
  </si>
  <si>
    <t>Revenue</t>
  </si>
  <si>
    <t>Vets &amp; Family 1141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</si>
</sst>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sz val="10"/>
      <name val="Univers"/>
      <family val="2"/>
    </font>
    <font>
      <i/>
      <u val="single"/>
      <sz val="10"/>
      <name val="Univer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14" xfId="0" applyFont="1" applyBorder="1" applyAlignment="1">
      <alignment horizontal="centerContinuous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3" fontId="2" fillId="0" borderId="19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3" fontId="2" fillId="0" borderId="19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0" fontId="2" fillId="0" borderId="20" xfId="0" applyFont="1" applyBorder="1" applyAlignment="1">
      <alignment/>
    </xf>
    <xf numFmtId="0" fontId="2" fillId="0" borderId="19" xfId="0" applyFont="1" applyBorder="1" applyAlignment="1" quotePrefix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3" fontId="2" fillId="0" borderId="21" xfId="0" applyNumberFormat="1" applyFont="1" applyBorder="1" applyAlignment="1">
      <alignment/>
    </xf>
    <xf numFmtId="3" fontId="2" fillId="0" borderId="21" xfId="0" applyNumberFormat="1" applyFont="1" applyBorder="1" applyAlignment="1">
      <alignment horizontal="right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/>
    </xf>
    <xf numFmtId="3" fontId="2" fillId="0" borderId="28" xfId="0" applyNumberFormat="1" applyFont="1" applyBorder="1" applyAlignment="1">
      <alignment/>
    </xf>
    <xf numFmtId="3" fontId="2" fillId="0" borderId="28" xfId="0" applyNumberFormat="1" applyFont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40" xfId="0" applyNumberFormat="1" applyFont="1" applyBorder="1" applyAlignment="1">
      <alignment/>
    </xf>
    <xf numFmtId="0" fontId="6" fillId="0" borderId="0" xfId="0" applyFont="1" applyAlignment="1">
      <alignment/>
    </xf>
    <xf numFmtId="165" fontId="6" fillId="0" borderId="19" xfId="42" applyNumberFormat="1" applyFont="1" applyBorder="1" applyAlignment="1">
      <alignment horizontal="center"/>
    </xf>
    <xf numFmtId="165" fontId="6" fillId="0" borderId="28" xfId="42" applyNumberFormat="1" applyFont="1" applyBorder="1" applyAlignment="1">
      <alignment horizontal="center"/>
    </xf>
    <xf numFmtId="0" fontId="6" fillId="0" borderId="27" xfId="0" applyFont="1" applyBorder="1" applyAlignment="1">
      <alignment/>
    </xf>
    <xf numFmtId="165" fontId="6" fillId="0" borderId="19" xfId="42" applyNumberFormat="1" applyFont="1" applyBorder="1" applyAlignment="1">
      <alignment/>
    </xf>
    <xf numFmtId="165" fontId="6" fillId="0" borderId="28" xfId="42" applyNumberFormat="1" applyFont="1" applyBorder="1" applyAlignment="1">
      <alignment/>
    </xf>
    <xf numFmtId="0" fontId="2" fillId="0" borderId="24" xfId="0" applyFont="1" applyBorder="1" applyAlignment="1">
      <alignment horizontal="center" wrapText="1"/>
    </xf>
    <xf numFmtId="0" fontId="7" fillId="0" borderId="1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showGridLines="0" tabSelected="1" zoomScalePageLayoutView="0" workbookViewId="0" topLeftCell="A19">
      <selection activeCell="B14" sqref="B14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2" t="s">
        <v>0</v>
      </c>
      <c r="E1" s="3"/>
      <c r="F1" s="2"/>
      <c r="G1" s="2"/>
      <c r="H1" s="2"/>
      <c r="I1" s="1"/>
      <c r="J1" s="1"/>
    </row>
    <row r="2" spans="1:9" ht="14.25" thickBot="1">
      <c r="A2" s="33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14</v>
      </c>
      <c r="B3" s="6"/>
      <c r="C3" s="6" t="s">
        <v>25</v>
      </c>
      <c r="D3" s="7"/>
      <c r="E3" s="7"/>
      <c r="F3" s="7"/>
      <c r="G3" s="7"/>
      <c r="H3" s="8"/>
      <c r="I3" s="4"/>
    </row>
    <row r="4" spans="1:9" ht="18" customHeight="1">
      <c r="A4" s="9" t="s">
        <v>22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17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18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19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23</v>
      </c>
      <c r="C9" s="19"/>
      <c r="D9" s="19"/>
      <c r="E9" s="19"/>
      <c r="F9" s="19"/>
      <c r="G9" s="19"/>
      <c r="H9" s="19"/>
    </row>
    <row r="10" spans="1:8" ht="18" customHeight="1" thickBot="1">
      <c r="A10" s="51" t="s">
        <v>1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6" t="s">
        <v>2</v>
      </c>
      <c r="B11" s="37"/>
      <c r="C11" s="38" t="s">
        <v>3</v>
      </c>
      <c r="D11" s="68" t="s">
        <v>31</v>
      </c>
      <c r="E11" s="38" t="s">
        <v>4</v>
      </c>
      <c r="F11" s="38" t="s">
        <v>5</v>
      </c>
      <c r="G11" s="39" t="s">
        <v>6</v>
      </c>
      <c r="H11" s="40" t="s">
        <v>7</v>
      </c>
    </row>
    <row r="12" spans="1:8" ht="18" customHeight="1">
      <c r="A12" s="41"/>
      <c r="B12" s="20"/>
      <c r="C12" s="21" t="s">
        <v>29</v>
      </c>
      <c r="D12" s="21" t="s">
        <v>30</v>
      </c>
      <c r="E12" s="69"/>
      <c r="F12" s="69"/>
      <c r="G12" s="70"/>
      <c r="H12" s="71"/>
    </row>
    <row r="13" spans="1:8" ht="31.5" customHeight="1">
      <c r="A13" s="41" t="s">
        <v>24</v>
      </c>
      <c r="B13" s="20"/>
      <c r="C13" s="21">
        <v>1120</v>
      </c>
      <c r="D13" s="72" t="s">
        <v>32</v>
      </c>
      <c r="E13" s="63">
        <f>+E28</f>
        <v>44687</v>
      </c>
      <c r="F13" s="63">
        <f>+F28</f>
        <v>89374</v>
      </c>
      <c r="G13" s="63">
        <f>+G28</f>
        <v>93843</v>
      </c>
      <c r="H13" s="64">
        <f>+H28</f>
        <v>98535</v>
      </c>
    </row>
    <row r="14" spans="1:8" ht="18" customHeight="1">
      <c r="A14" s="41"/>
      <c r="B14" s="20"/>
      <c r="C14" s="24"/>
      <c r="D14" s="21"/>
      <c r="E14" s="23"/>
      <c r="F14" s="23"/>
      <c r="G14" s="34"/>
      <c r="H14" s="42"/>
    </row>
    <row r="15" spans="1:8" ht="18" customHeight="1">
      <c r="A15" s="41"/>
      <c r="B15" s="20"/>
      <c r="C15" s="24"/>
      <c r="D15" s="22"/>
      <c r="E15" s="25"/>
      <c r="F15" s="25"/>
      <c r="G15" s="35"/>
      <c r="H15" s="43"/>
    </row>
    <row r="16" spans="1:8" ht="18" customHeight="1" thickBot="1">
      <c r="A16" s="44"/>
      <c r="B16" s="45" t="s">
        <v>8</v>
      </c>
      <c r="C16" s="46"/>
      <c r="D16" s="46"/>
      <c r="E16" s="60">
        <f>SUM(E13:E15)</f>
        <v>44687</v>
      </c>
      <c r="F16" s="60">
        <f>SUM(F13:F15)</f>
        <v>89374</v>
      </c>
      <c r="G16" s="60">
        <f>SUM(G13:G15)</f>
        <v>93843</v>
      </c>
      <c r="H16" s="61">
        <f>SUM(H13:H15)</f>
        <v>98535</v>
      </c>
    </row>
    <row r="17" spans="1:8" ht="18" customHeight="1">
      <c r="A17" s="19"/>
      <c r="B17" s="19"/>
      <c r="C17" s="19"/>
      <c r="D17" s="19"/>
      <c r="E17" s="26"/>
      <c r="F17" s="26"/>
      <c r="G17" s="26"/>
      <c r="H17" s="26"/>
    </row>
    <row r="18" spans="1:8" ht="18" customHeight="1" thickBot="1">
      <c r="A18" s="50" t="s">
        <v>9</v>
      </c>
      <c r="B18" s="14"/>
      <c r="C18" s="14"/>
      <c r="D18" s="19"/>
      <c r="E18" s="19"/>
      <c r="F18" s="19"/>
      <c r="G18" s="19"/>
      <c r="H18" s="19"/>
    </row>
    <row r="19" spans="1:8" ht="18" customHeight="1">
      <c r="A19" s="36" t="s">
        <v>2</v>
      </c>
      <c r="B19" s="37"/>
      <c r="C19" s="38" t="s">
        <v>3</v>
      </c>
      <c r="D19" s="38" t="s">
        <v>10</v>
      </c>
      <c r="E19" s="38" t="s">
        <v>4</v>
      </c>
      <c r="F19" s="38" t="s">
        <v>5</v>
      </c>
      <c r="G19" s="39" t="s">
        <v>6</v>
      </c>
      <c r="H19" s="40" t="s">
        <v>7</v>
      </c>
    </row>
    <row r="20" spans="1:8" ht="18" customHeight="1">
      <c r="A20" s="41" t="s">
        <v>24</v>
      </c>
      <c r="B20" s="27"/>
      <c r="C20" s="21">
        <v>1120</v>
      </c>
      <c r="D20" s="21" t="s">
        <v>28</v>
      </c>
      <c r="E20" s="63">
        <f>ROUND((31943+7740+2444+2329+231),0)</f>
        <v>44687</v>
      </c>
      <c r="F20" s="63">
        <f>ROUND((31943+7740+2444+2329+231)*2,0)</f>
        <v>89374</v>
      </c>
      <c r="G20" s="63">
        <f>ROUND((31943+7740+2444+2329+231)*2*1.05,0)</f>
        <v>93843</v>
      </c>
      <c r="H20" s="64">
        <f>ROUND((31943+7740+2444+2329+231)*2*1.05*1.05,0)</f>
        <v>98535</v>
      </c>
    </row>
    <row r="21" spans="1:8" ht="18" customHeight="1">
      <c r="A21" s="65" t="s">
        <v>24</v>
      </c>
      <c r="B21" s="27"/>
      <c r="C21" s="21">
        <v>1120</v>
      </c>
      <c r="D21" s="21" t="s">
        <v>28</v>
      </c>
      <c r="E21" s="66">
        <f>ROUND(28371+7740+2170+2068+231,0)</f>
        <v>40580</v>
      </c>
      <c r="F21" s="66">
        <f>ROUND((28371+7740+2170+2068+231)*2,0)</f>
        <v>81160</v>
      </c>
      <c r="G21" s="66">
        <f>ROUND(F21*1.05,0)</f>
        <v>85218</v>
      </c>
      <c r="H21" s="67">
        <f>ROUND(G21*1.05,0)</f>
        <v>89479</v>
      </c>
    </row>
    <row r="22" spans="1:8" ht="18" customHeight="1">
      <c r="A22" s="41"/>
      <c r="B22" s="27"/>
      <c r="C22" s="24"/>
      <c r="D22" s="28"/>
      <c r="E22" s="25"/>
      <c r="F22" s="23"/>
      <c r="G22" s="34"/>
      <c r="H22" s="42"/>
    </row>
    <row r="23" spans="1:8" ht="18" customHeight="1">
      <c r="A23" s="41"/>
      <c r="B23" s="27"/>
      <c r="C23" s="22"/>
      <c r="D23" s="22"/>
      <c r="E23" s="23"/>
      <c r="F23" s="23"/>
      <c r="G23" s="34"/>
      <c r="H23" s="42"/>
    </row>
    <row r="24" spans="1:9" ht="18" customHeight="1" thickBot="1">
      <c r="A24" s="44"/>
      <c r="B24" s="45" t="s">
        <v>11</v>
      </c>
      <c r="C24" s="46"/>
      <c r="D24" s="46"/>
      <c r="E24" s="60">
        <f>SUM(E20:E23)</f>
        <v>85267</v>
      </c>
      <c r="F24" s="60">
        <f>SUM(F20:F23)</f>
        <v>170534</v>
      </c>
      <c r="G24" s="60">
        <f>SUM(G20:G23)</f>
        <v>179061</v>
      </c>
      <c r="H24" s="61">
        <f>SUM(H20:H23)</f>
        <v>188014</v>
      </c>
      <c r="I24" s="59"/>
    </row>
    <row r="25" spans="1:8" ht="18" customHeight="1">
      <c r="A25" s="19"/>
      <c r="B25" s="19"/>
      <c r="C25" s="19"/>
      <c r="D25" s="19"/>
      <c r="E25" s="26"/>
      <c r="F25" s="26"/>
      <c r="G25" s="26"/>
      <c r="H25" s="26"/>
    </row>
    <row r="26" spans="1:8" ht="18" customHeight="1" thickBot="1">
      <c r="A26" s="50" t="s">
        <v>12</v>
      </c>
      <c r="B26" s="14"/>
      <c r="C26" s="14"/>
      <c r="D26" s="14"/>
      <c r="E26" s="19"/>
      <c r="F26" s="19"/>
      <c r="G26" s="19"/>
      <c r="H26" s="19"/>
    </row>
    <row r="27" spans="1:10" ht="18" customHeight="1">
      <c r="A27" s="36"/>
      <c r="B27" s="37"/>
      <c r="C27" s="47"/>
      <c r="D27" s="48"/>
      <c r="E27" s="38" t="s">
        <v>4</v>
      </c>
      <c r="F27" s="38" t="s">
        <v>5</v>
      </c>
      <c r="G27" s="39" t="s">
        <v>6</v>
      </c>
      <c r="H27" s="40" t="s">
        <v>7</v>
      </c>
      <c r="I27" s="31"/>
      <c r="J27" s="31"/>
    </row>
    <row r="28" spans="1:10" ht="18" customHeight="1">
      <c r="A28" s="41" t="s">
        <v>20</v>
      </c>
      <c r="B28" s="20"/>
      <c r="C28" s="29"/>
      <c r="D28" s="30"/>
      <c r="E28" s="63">
        <f>31943+7740+2444+2329+231</f>
        <v>44687</v>
      </c>
      <c r="F28" s="63">
        <f>ROUND(+E28*2,0)</f>
        <v>89374</v>
      </c>
      <c r="G28" s="63">
        <f>ROUND(+F28*1.05,0)</f>
        <v>93843</v>
      </c>
      <c r="H28" s="64">
        <f>ROUND(G28*1.05,0)</f>
        <v>98535</v>
      </c>
      <c r="I28" s="31"/>
      <c r="J28" s="31"/>
    </row>
    <row r="29" spans="1:8" ht="18" customHeight="1">
      <c r="A29" s="41" t="s">
        <v>15</v>
      </c>
      <c r="B29" s="20"/>
      <c r="C29" s="20"/>
      <c r="D29" s="27"/>
      <c r="E29" s="66">
        <f>ROUND(28371+7740+2170+2068+231,0)</f>
        <v>40580</v>
      </c>
      <c r="F29" s="66">
        <f>ROUND((28371+7740+2170+2068+231)*2,0)</f>
        <v>81160</v>
      </c>
      <c r="G29" s="66">
        <f>ROUND(F29*1.05,0)</f>
        <v>85218</v>
      </c>
      <c r="H29" s="67">
        <f>ROUND(G29*1.05,0)</f>
        <v>89479</v>
      </c>
    </row>
    <row r="30" spans="1:8" ht="18" customHeight="1">
      <c r="A30" s="53"/>
      <c r="B30" s="54"/>
      <c r="C30" s="54"/>
      <c r="D30" s="55"/>
      <c r="E30" s="56"/>
      <c r="F30" s="56"/>
      <c r="G30" s="57"/>
      <c r="H30" s="58"/>
    </row>
    <row r="31" spans="1:10" ht="18" customHeight="1" thickBot="1">
      <c r="A31" s="44" t="s">
        <v>11</v>
      </c>
      <c r="B31" s="45"/>
      <c r="C31" s="45"/>
      <c r="D31" s="49"/>
      <c r="E31" s="60">
        <f>SUM(E28:E30)</f>
        <v>85267</v>
      </c>
      <c r="F31" s="60">
        <f>SUM(F28:F30)</f>
        <v>170534</v>
      </c>
      <c r="G31" s="60">
        <f>SUM(G28:G30)</f>
        <v>179061</v>
      </c>
      <c r="H31" s="61">
        <f>SUM(H28:H30)</f>
        <v>188014</v>
      </c>
      <c r="I31" s="32"/>
      <c r="J31" s="32"/>
    </row>
    <row r="32" spans="1:10" ht="18" customHeight="1">
      <c r="A32" s="19" t="s">
        <v>13</v>
      </c>
      <c r="B32" s="19"/>
      <c r="C32" s="19"/>
      <c r="D32" s="19"/>
      <c r="E32" s="26"/>
      <c r="F32" s="26"/>
      <c r="G32" s="26"/>
      <c r="H32" s="26"/>
      <c r="I32" s="32"/>
      <c r="J32" s="32"/>
    </row>
    <row r="33" spans="1:10" ht="13.5">
      <c r="A33" s="62" t="s">
        <v>21</v>
      </c>
      <c r="C33" s="19"/>
      <c r="D33" s="19"/>
      <c r="E33" s="26"/>
      <c r="F33" s="26"/>
      <c r="G33" s="26"/>
      <c r="H33" s="26"/>
      <c r="I33" s="32"/>
      <c r="J33" s="32"/>
    </row>
    <row r="34" spans="1:8" ht="13.5">
      <c r="A34" s="62" t="s">
        <v>16</v>
      </c>
      <c r="B34" s="19"/>
      <c r="C34" s="19"/>
      <c r="D34" s="19"/>
      <c r="E34" s="26"/>
      <c r="F34" s="26"/>
      <c r="G34" s="26"/>
      <c r="H34" s="26"/>
    </row>
    <row r="35" spans="1:8" ht="26.25" customHeight="1">
      <c r="A35" s="73" t="s">
        <v>26</v>
      </c>
      <c r="B35" s="74"/>
      <c r="C35" s="74"/>
      <c r="D35" s="74"/>
      <c r="E35" s="74"/>
      <c r="F35" s="74"/>
      <c r="G35" s="74"/>
      <c r="H35" s="74"/>
    </row>
    <row r="36" spans="1:8" ht="27.75" customHeight="1">
      <c r="A36" s="75" t="s">
        <v>27</v>
      </c>
      <c r="B36" s="76"/>
      <c r="C36" s="76"/>
      <c r="D36" s="76"/>
      <c r="E36" s="76"/>
      <c r="F36" s="76"/>
      <c r="G36" s="76"/>
      <c r="H36" s="76"/>
    </row>
  </sheetData>
  <sheetProtection/>
  <mergeCells count="2">
    <mergeCell ref="A35:H35"/>
    <mergeCell ref="A36:H36"/>
  </mergeCells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Blossey, Linda</cp:lastModifiedBy>
  <cp:lastPrinted>2012-06-01T23:48:52Z</cp:lastPrinted>
  <dcterms:created xsi:type="dcterms:W3CDTF">1999-06-02T23:29:55Z</dcterms:created>
  <dcterms:modified xsi:type="dcterms:W3CDTF">2012-06-21T16:26:11Z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NewReviewCycle">
    <vt:lpwstr/>
  </property>
</Properties>
</file>