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3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'Sheet1'!$A:$C</definedName>
  </definedNames>
  <calcPr fullCalcOnLoad="1"/>
</workbook>
</file>

<file path=xl/sharedStrings.xml><?xml version="1.0" encoding="utf-8"?>
<sst xmlns="http://schemas.openxmlformats.org/spreadsheetml/2006/main" count="31" uniqueCount="21">
  <si>
    <t>Actual Cost as of 5/27/05</t>
  </si>
  <si>
    <t>Construction</t>
  </si>
  <si>
    <t>4 West</t>
  </si>
  <si>
    <t>Design</t>
  </si>
  <si>
    <t>Admin</t>
  </si>
  <si>
    <t>Sub-Total</t>
  </si>
  <si>
    <t>4 East (State)</t>
  </si>
  <si>
    <t>Total Construction Cost</t>
  </si>
  <si>
    <t>Square Feet</t>
  </si>
  <si>
    <t>Cost/SF</t>
  </si>
  <si>
    <t>Move (to and from Bank of America)</t>
  </si>
  <si>
    <t>Telephone/Data</t>
  </si>
  <si>
    <t>Total Relocation Cost</t>
  </si>
  <si>
    <t xml:space="preserve">Hazardous Mat'l </t>
  </si>
  <si>
    <t>Total</t>
  </si>
  <si>
    <t>Cost/SF (excluding HazMat)</t>
  </si>
  <si>
    <t>Each way</t>
  </si>
  <si>
    <t>Relocation Cost PAO to and from Lease Space to 5th Floor Courthouse (2002 &amp; 2004)</t>
  </si>
  <si>
    <t>Source: FMD</t>
  </si>
  <si>
    <t>Courthouse 4th Floor PAO Tenant Improvement and Move Cost (2004)</t>
  </si>
  <si>
    <t>Administration Building PAO 9th Move Costs (2000)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</si>
</sst>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1" fillId="0" borderId="0" xfId="15" applyNumberFormat="1" applyFont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Alignment="1">
      <alignment horizontal="right"/>
    </xf>
    <xf numFmtId="164" fontId="0" fillId="0" borderId="0" xfId="15" applyNumberFormat="1" applyAlignment="1">
      <alignment horizontal="right"/>
    </xf>
    <xf numFmtId="165" fontId="0" fillId="0" borderId="0" xfId="17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8515625" style="2" customWidth="1"/>
    <col min="2" max="2" width="40.28125" style="2" customWidth="1"/>
    <col min="3" max="3" width="15.421875" style="2" customWidth="1"/>
    <col min="4" max="4" width="30.140625" style="2" customWidth="1"/>
    <col min="5" max="5" width="10.28125" style="2" bestFit="1" customWidth="1"/>
    <col min="6" max="16384" width="9.140625" style="2" customWidth="1"/>
  </cols>
  <sheetData>
    <row r="2" ht="12.75">
      <c r="A2" s="1" t="s">
        <v>19</v>
      </c>
    </row>
    <row r="3" ht="12.75">
      <c r="A3" s="3" t="s">
        <v>0</v>
      </c>
    </row>
    <row r="4" ht="12.75">
      <c r="A4" s="3" t="s">
        <v>18</v>
      </c>
    </row>
    <row r="5" ht="12.75">
      <c r="A5" s="4" t="s">
        <v>1</v>
      </c>
    </row>
    <row r="6" spans="1:3" ht="12.75">
      <c r="A6" s="5" t="s">
        <v>2</v>
      </c>
      <c r="B6" s="5" t="s">
        <v>3</v>
      </c>
      <c r="C6" s="2">
        <f>28325+57102+7200+24734+39912-2832+6935</f>
        <v>161376</v>
      </c>
    </row>
    <row r="7" spans="1:3" ht="12.75">
      <c r="A7" s="6"/>
      <c r="B7" s="5" t="s">
        <v>1</v>
      </c>
      <c r="C7" s="2">
        <f>1779+25087+511+719+173572+100766+503358+233344+43324+184040-165595-7976-11372-23925</f>
        <v>1057632</v>
      </c>
    </row>
    <row r="8" spans="1:3" ht="12.75">
      <c r="A8" s="6"/>
      <c r="B8" s="5" t="s">
        <v>4</v>
      </c>
      <c r="C8" s="2">
        <f>24626+5200+611+31716+11089</f>
        <v>73242</v>
      </c>
    </row>
    <row r="9" spans="1:3" ht="12.75">
      <c r="A9" s="6"/>
      <c r="B9" s="5" t="s">
        <v>5</v>
      </c>
      <c r="C9" s="2">
        <f>SUM(C6:C8)</f>
        <v>1292250</v>
      </c>
    </row>
    <row r="10" spans="1:2" ht="12.75">
      <c r="A10" s="6"/>
      <c r="B10" s="6"/>
    </row>
    <row r="11" spans="1:3" ht="12.75">
      <c r="A11" s="5" t="s">
        <v>6</v>
      </c>
      <c r="B11" s="5" t="s">
        <v>3</v>
      </c>
      <c r="C11" s="2">
        <f>20000+33185+5000</f>
        <v>58185</v>
      </c>
    </row>
    <row r="12" spans="1:3" ht="12.75">
      <c r="A12" s="4"/>
      <c r="B12" s="5" t="s">
        <v>1</v>
      </c>
      <c r="C12" s="2">
        <f>1245231+36340+9900+6729+70860+75+165595+7976</f>
        <v>1542706</v>
      </c>
    </row>
    <row r="13" spans="1:3" ht="12.75">
      <c r="A13" s="4"/>
      <c r="B13" s="5" t="s">
        <v>4</v>
      </c>
      <c r="C13" s="4">
        <f>7803+931</f>
        <v>8734</v>
      </c>
    </row>
    <row r="14" spans="1:3" ht="12.75">
      <c r="A14" s="4"/>
      <c r="B14" s="5" t="s">
        <v>5</v>
      </c>
      <c r="C14" s="2">
        <f>SUM(C11:C13)</f>
        <v>1609625</v>
      </c>
    </row>
    <row r="15" spans="1:2" ht="12.75">
      <c r="A15" s="4"/>
      <c r="B15" s="4"/>
    </row>
    <row r="16" spans="1:3" ht="12.75">
      <c r="A16" s="4"/>
      <c r="B16" s="4" t="s">
        <v>7</v>
      </c>
      <c r="C16" s="2">
        <f>C9+C14</f>
        <v>2901875</v>
      </c>
    </row>
    <row r="17" spans="1:2" ht="12.75">
      <c r="A17" s="4"/>
      <c r="B17" s="4"/>
    </row>
    <row r="18" spans="1:3" ht="12.75">
      <c r="A18" s="4"/>
      <c r="B18" s="4" t="s">
        <v>8</v>
      </c>
      <c r="C18" s="2">
        <f>16125+18992</f>
        <v>35117</v>
      </c>
    </row>
    <row r="19" spans="1:3" ht="12.75">
      <c r="A19" s="4"/>
      <c r="B19" s="4" t="s">
        <v>9</v>
      </c>
      <c r="C19" s="7">
        <f>C16/C18</f>
        <v>82.63447902725176</v>
      </c>
    </row>
    <row r="21" spans="2:4" ht="12.75">
      <c r="B21" s="4"/>
      <c r="D21" s="4"/>
    </row>
    <row r="22" spans="1:2" ht="12.75">
      <c r="A22" s="1" t="s">
        <v>17</v>
      </c>
      <c r="B22" s="4"/>
    </row>
    <row r="23" spans="1:2" ht="12.75">
      <c r="A23" s="1"/>
      <c r="B23" s="4"/>
    </row>
    <row r="24" spans="2:3" ht="12.75">
      <c r="B24" s="4" t="s">
        <v>10</v>
      </c>
      <c r="C24" s="2">
        <f>34558+95330+11372+23925</f>
        <v>165185</v>
      </c>
    </row>
    <row r="25" spans="2:3" ht="12.75">
      <c r="B25" s="4" t="s">
        <v>11</v>
      </c>
      <c r="C25" s="2">
        <f>23093+25682</f>
        <v>48775</v>
      </c>
    </row>
    <row r="26" spans="2:3" ht="12.75">
      <c r="B26" s="4" t="s">
        <v>4</v>
      </c>
      <c r="C26" s="2">
        <v>8598</v>
      </c>
    </row>
    <row r="28" spans="2:3" ht="12.75">
      <c r="B28" s="4" t="s">
        <v>12</v>
      </c>
      <c r="C28" s="2">
        <f>SUM(C21:C27)</f>
        <v>222558</v>
      </c>
    </row>
    <row r="29" spans="2:3" ht="12.75">
      <c r="B29" s="4" t="s">
        <v>16</v>
      </c>
      <c r="C29" s="2">
        <f>C28/2</f>
        <v>111279</v>
      </c>
    </row>
    <row r="32" spans="1:2" ht="12.75">
      <c r="A32" s="1" t="s">
        <v>20</v>
      </c>
      <c r="B32" s="1"/>
    </row>
    <row r="34" spans="1:3" ht="12.75">
      <c r="A34" s="4"/>
      <c r="B34" s="4" t="s">
        <v>3</v>
      </c>
      <c r="C34" s="2">
        <f>369947+6429+77330</f>
        <v>453706</v>
      </c>
    </row>
    <row r="35" spans="2:3" ht="12.75">
      <c r="B35" s="4" t="s">
        <v>1</v>
      </c>
      <c r="C35" s="2">
        <f>897973+16503+16000+36436+320314+25860</f>
        <v>1313086</v>
      </c>
    </row>
    <row r="36" spans="2:3" ht="12.75">
      <c r="B36" s="4" t="s">
        <v>4</v>
      </c>
      <c r="C36" s="2">
        <f>90382+4365+658</f>
        <v>95405</v>
      </c>
    </row>
    <row r="38" spans="2:3" ht="12.75">
      <c r="B38" s="4" t="s">
        <v>13</v>
      </c>
      <c r="C38" s="2">
        <f>222677+63705</f>
        <v>286382</v>
      </c>
    </row>
    <row r="40" spans="2:3" ht="12.75">
      <c r="B40" s="4" t="s">
        <v>14</v>
      </c>
      <c r="C40" s="2">
        <f>SUM(C34:C38)</f>
        <v>2148579</v>
      </c>
    </row>
    <row r="42" spans="2:3" ht="12.75">
      <c r="B42" s="4" t="s">
        <v>8</v>
      </c>
      <c r="C42" s="2">
        <v>22843</v>
      </c>
    </row>
    <row r="43" spans="2:4" ht="12.75">
      <c r="B43" s="4" t="s">
        <v>15</v>
      </c>
      <c r="C43" s="7">
        <f>(C40-C38)/C42</f>
        <v>81.52156021538327</v>
      </c>
      <c r="D43" s="4"/>
    </row>
  </sheetData>
  <printOptions gridLines="1" horizontalCentered="1" vertic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&amp;C&amp;"Arial,Bold"&amp;14PAO Tenant Improvement and Move Costs&amp;"Arial,Regular"&amp;10
May 27, 2005</oddHeader>
    <oddFooter>&amp;LFile: 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Layton, David</dc:creator>
  <cp:keywords/>
  <dc:description/>
  <cp:lastModifiedBy>Layton, David</cp:lastModifiedBy>
  <dcterms:created xsi:type="dcterms:W3CDTF">2006-01-30T19:05:14Z</dcterms:created>
  <dcterms:modified xsi:type="dcterms:W3CDTF">2006-01-30T19:13:54Z</dcterms:modified>
  <cp:category/>
  <cp:version/>
  <cp:contentType/>
  <cp:contentStatus/>
</cp:coreProperties>
</file>