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15" activeTab="0"/>
  </bookViews>
  <sheets>
    <sheet name="Form C" sheetId="1" r:id="rId1"/>
  </sheets>
  <definedNames>
    <definedName name="Appro">#REF!</definedName>
    <definedName name="Carryover">#REF!</definedName>
    <definedName name="Footnote">#REF!</definedName>
    <definedName name="_xlnm.Print_Area" localSheetId="0">'Form C'!$A$1:$G$52</definedName>
    <definedName name="Supplemental">#REF!</definedName>
    <definedName name="Table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comments1.xml><?xml version="1.0" encoding="utf-8"?>
<comments xmlns="http://schemas.openxmlformats.org/spreadsheetml/2006/main">
  <authors>
    <author>carrolk</author>
  </authors>
  <commentList>
    <comment ref="B9" authorId="0">
      <text>
        <r>
          <rPr>
            <b/>
            <sz val="8"/>
            <rFont val="Tahoma"/>
            <family val="0"/>
          </rPr>
          <t>carrolk: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please use 13th month arms
Thanks!</t>
        </r>
      </text>
    </comment>
    <comment ref="C13" authorId="0">
      <text>
        <r>
          <rPr>
            <b/>
            <sz val="8"/>
            <rFont val="Tahoma"/>
            <family val="0"/>
          </rPr>
          <t>carrolk:</t>
        </r>
        <r>
          <rPr>
            <sz val="8"/>
            <rFont val="Tahoma"/>
            <family val="0"/>
          </rPr>
          <t xml:space="preserve">
less 2% UE on the CX TT and some of the SW
</t>
        </r>
      </text>
    </comment>
    <comment ref="C19" authorId="0">
      <text>
        <r>
          <rPr>
            <b/>
            <sz val="8"/>
            <rFont val="Tahoma"/>
            <family val="0"/>
          </rPr>
          <t>carrolk:</t>
        </r>
        <r>
          <rPr>
            <sz val="8"/>
            <rFont val="Tahoma"/>
            <family val="0"/>
          </rPr>
          <t xml:space="preserve">
base non CW cx to CSD was $3,300,323</t>
        </r>
      </text>
    </comment>
  </commentList>
</comments>
</file>

<file path=xl/sharedStrings.xml><?xml version="1.0" encoding="utf-8"?>
<sst xmlns="http://schemas.openxmlformats.org/spreadsheetml/2006/main" count="55" uniqueCount="49">
  <si>
    <t>2004 Adopted</t>
  </si>
  <si>
    <t>Sales Tax</t>
  </si>
  <si>
    <t xml:space="preserve"> </t>
  </si>
  <si>
    <t>Interest Earnings</t>
  </si>
  <si>
    <t>Other Revenue-Parking Garage Fees</t>
  </si>
  <si>
    <t>Total Revenues</t>
  </si>
  <si>
    <t>Human Services-CSD</t>
  </si>
  <si>
    <t>Human Services-WTP</t>
  </si>
  <si>
    <t>Human Services -HOF</t>
  </si>
  <si>
    <t>Transfer to Dev. Dis. for DCHS Admin</t>
  </si>
  <si>
    <t>Total Expenditures</t>
  </si>
  <si>
    <t>Other Fund Transactions</t>
  </si>
  <si>
    <t>Investment Pool Service Fee</t>
  </si>
  <si>
    <t>Total Other Fund Transactions</t>
  </si>
  <si>
    <t>Ending Fund Balance</t>
  </si>
  <si>
    <t>Reserves &amp; Designations</t>
  </si>
  <si>
    <t>Total Reserves &amp; Designations</t>
  </si>
  <si>
    <t>Ending Undesignated Fund Balance</t>
  </si>
  <si>
    <t>Financial Plan Notes:</t>
  </si>
  <si>
    <r>
      <t xml:space="preserve">Finance Charges </t>
    </r>
    <r>
      <rPr>
        <vertAlign val="superscript"/>
        <sz val="12"/>
        <rFont val="Times New Roman"/>
        <family val="1"/>
      </rPr>
      <t>5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</si>
  <si>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4</t>
    </r>
  </si>
  <si>
    <r>
      <t>4</t>
    </r>
    <r>
      <rPr>
        <sz val="12"/>
        <rFont val="Times New Roman"/>
        <family val="1"/>
      </rPr>
      <t xml:space="preserve">   Adopted Target Fund Balance is equal to 6% of revenues coming directly into CFSA.  6% of revenues transferred from CX are reserved for in the CX financial plan.</t>
    </r>
  </si>
  <si>
    <r>
      <t>5</t>
    </r>
    <r>
      <rPr>
        <sz val="12"/>
        <rFont val="Times New Roman"/>
        <family val="1"/>
      </rPr>
      <t xml:space="preserve">  Finance charge eliminated in 04.</t>
    </r>
  </si>
  <si>
    <t>Form C</t>
  </si>
  <si>
    <t>Non-CX Financial Plan</t>
  </si>
  <si>
    <t>Quarter</t>
  </si>
  <si>
    <t>First Quarter Omnibus Ordinance</t>
  </si>
  <si>
    <t>Date Prepared</t>
  </si>
  <si>
    <t>Category</t>
  </si>
  <si>
    <t xml:space="preserve">2004 Revised  </t>
  </si>
  <si>
    <t>Estimated-Adopted Change</t>
  </si>
  <si>
    <t>Explanation of Change</t>
  </si>
  <si>
    <t xml:space="preserve">Beginning Fund Balance          </t>
  </si>
  <si>
    <t>Revenues</t>
  </si>
  <si>
    <t>Expenditures</t>
  </si>
  <si>
    <r>
      <t>2003 Actual</t>
    </r>
    <r>
      <rPr>
        <b/>
        <vertAlign val="superscript"/>
        <sz val="8"/>
        <rFont val="Times New Roman"/>
        <family val="1"/>
      </rPr>
      <t xml:space="preserve"> 1</t>
    </r>
  </si>
  <si>
    <t>Fund Name:   Children and Family Set Aside Fund</t>
  </si>
  <si>
    <t>Fund Number:   000000015</t>
  </si>
  <si>
    <t>Prepared by:   Kelli Caroll</t>
  </si>
  <si>
    <t>Transfer to Public Health</t>
  </si>
  <si>
    <t>Grant for Community Services Division At Risk Youth</t>
  </si>
  <si>
    <r>
      <t xml:space="preserve">Current Expense </t>
    </r>
    <r>
      <rPr>
        <vertAlign val="superscript"/>
        <sz val="12"/>
        <rFont val="Times New Roman"/>
        <family val="1"/>
      </rPr>
      <t>7</t>
    </r>
  </si>
  <si>
    <t>Miscellaneous Revenue</t>
  </si>
  <si>
    <r>
      <t xml:space="preserve">2   </t>
    </r>
    <r>
      <rPr>
        <sz val="12"/>
        <rFont val="Times New Roman"/>
        <family val="1"/>
      </rPr>
      <t>2004 Estimated is based on revised revenue estimates.</t>
    </r>
  </si>
  <si>
    <r>
      <t>3</t>
    </r>
    <r>
      <rPr>
        <sz val="12"/>
        <rFont val="Times New Roman"/>
        <family val="0"/>
      </rPr>
      <t xml:space="preserve">   Revenue associated with CXTT is budgeted at 98% for certain associated expenditures.</t>
    </r>
  </si>
  <si>
    <r>
      <t xml:space="preserve">1   </t>
    </r>
    <r>
      <rPr>
        <sz val="12"/>
        <rFont val="Times New Roman"/>
        <family val="1"/>
      </rPr>
      <t>2003 Actuals are from the 13th Month ARMS report.</t>
    </r>
  </si>
  <si>
    <r>
      <t>6</t>
    </r>
    <r>
      <rPr>
        <sz val="12"/>
        <rFont val="Times New Roman"/>
        <family val="1"/>
      </rPr>
      <t xml:space="preserve">  Underexpenditure assumptions are 2% on non contracted expenditures. WTP, and a portion of CSD have underexpenditures budgeted in adopted expenditure level. HOF and DCHS admin and a portion of CSD are expected to underexpend manually to achieve underexp.</t>
    </r>
  </si>
  <si>
    <r>
      <t xml:space="preserve">2004 Estimated </t>
    </r>
    <r>
      <rPr>
        <b/>
        <vertAlign val="superscript"/>
        <sz val="8"/>
        <rFont val="Times New Roman"/>
        <family val="1"/>
      </rPr>
      <t>2</t>
    </r>
  </si>
  <si>
    <r>
      <t xml:space="preserve">Estimated Underexpenditures </t>
    </r>
    <r>
      <rPr>
        <b/>
        <vertAlign val="superscript"/>
        <sz val="8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</si>
</sst>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_(&quot;$&quot;* #,##0.0000000_);_(&quot;$&quot;* \(#,##0.0000000\);_(&quot;$&quot;* &quot;-&quot;??_);_(@_)"/>
    <numFmt numFmtId="173" formatCode="_(&quot;$&quot;* #,##0.00000000_);_(&quot;$&quot;* \(#,##0.00000000\);_(&quot;$&quot;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  <numFmt numFmtId="182" formatCode="_(* #,##0.0000000000_);_(* \(#,##0.0000000000\);_(* &quot;-&quot;??_);_(@_)"/>
    <numFmt numFmtId="183" formatCode="_(* #,##0.00000000000_);_(* \(#,##0.00000000000\);_(* &quot;-&quot;??_);_(@_)"/>
    <numFmt numFmtId="184" formatCode="_(&quot;$&quot;* #,##0.000000000_);_(&quot;$&quot;* \(#,##0.000000000\);_(&quot;$&quot;* &quot;-&quot;??_);_(@_)"/>
    <numFmt numFmtId="185" formatCode="#,##0.0"/>
    <numFmt numFmtId="186" formatCode="0.000"/>
    <numFmt numFmtId="187" formatCode="0.00\(###0.00\)"/>
    <numFmt numFmtId="188" formatCode="#,##0.0_);[Red]\(#,##0.0\)"/>
    <numFmt numFmtId="189" formatCode="#,##0.000"/>
    <numFmt numFmtId="190" formatCode="#,##0.0000"/>
    <numFmt numFmtId="191" formatCode="0%;[Red]\(0%\)"/>
    <numFmt numFmtId="192" formatCode="###,##0;\(###,##0\)"/>
    <numFmt numFmtId="193" formatCode="#,##0.0_);\(#,##0.0\)"/>
    <numFmt numFmtId="194" formatCode="0.0%"/>
    <numFmt numFmtId="195" formatCode="0.000%"/>
    <numFmt numFmtId="196" formatCode="#,###_);\(#,###\)"/>
    <numFmt numFmtId="197" formatCode="#,###,_);\(#,###,\)"/>
    <numFmt numFmtId="198" formatCode="#,###,_);[Red]\(#,###,\)"/>
    <numFmt numFmtId="199" formatCode="0.00%;\(0.00%\)"/>
    <numFmt numFmtId="200" formatCode="#,##0.0,_);[Red]\(#,##0.0,\)"/>
    <numFmt numFmtId="201" formatCode="0.0000"/>
    <numFmt numFmtId="202" formatCode="&quot;$&quot;#,##0.0_);[Red]\(&quot;$&quot;#,##0.0\)"/>
    <numFmt numFmtId="203" formatCode="&quot;$&quot;#,##0.000_);[Red]\(&quot;$&quot;#,##0.000\)"/>
    <numFmt numFmtId="204" formatCode="&quot;$&quot;#,##0.0000_);[Red]\(&quot;$&quot;#,##0.0000\)"/>
    <numFmt numFmtId="205" formatCode="0_);[Red]\(0\)"/>
    <numFmt numFmtId="206" formatCode="0000"/>
    <numFmt numFmtId="207" formatCode="&quot;$&quot;#,##0"/>
    <numFmt numFmtId="208" formatCode="0.00_);[Red]\(0.00\)"/>
    <numFmt numFmtId="209" formatCode="mm/dd/yy"/>
    <numFmt numFmtId="210" formatCode="#,##0.000_);[Red]\(#,##0.000\)"/>
    <numFmt numFmtId="211" formatCode="#,##0.0000_);[Red]\(#,##0.0000\)"/>
    <numFmt numFmtId="212" formatCode="#,##0.00000_);[Red]\(#,##0.00000\)"/>
    <numFmt numFmtId="213" formatCode="#,##0;[Red]\(#,##0\)"/>
    <numFmt numFmtId="214" formatCode="00000"/>
    <numFmt numFmtId="215" formatCode="#,##0;[Red]\(#,##0\);0"/>
    <numFmt numFmtId="216" formatCode="&quot;$&quot;#,##0.00;\(&quot;$&quot;#,##0.00\)"/>
    <numFmt numFmtId="217" formatCode="mmmm\ d\,\ yyyy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6" fillId="0" borderId="0">
      <alignment/>
      <protection/>
    </xf>
    <xf numFmtId="37" fontId="6" fillId="0" borderId="0">
      <alignment/>
      <protection/>
    </xf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38" fontId="6" fillId="0" borderId="0" xfId="21" applyNumberFormat="1" applyFont="1" applyBorder="1" applyAlignment="1">
      <alignment horizontal="centerContinuous" wrapText="1"/>
      <protection/>
    </xf>
    <xf numFmtId="38" fontId="6" fillId="0" borderId="0" xfId="21" applyNumberFormat="1" applyFont="1">
      <alignment/>
      <protection/>
    </xf>
    <xf numFmtId="0" fontId="6" fillId="0" borderId="0" xfId="0" applyFont="1" applyAlignment="1">
      <alignment/>
    </xf>
    <xf numFmtId="165" fontId="6" fillId="0" borderId="0" xfId="15" applyNumberFormat="1" applyFont="1" applyAlignment="1">
      <alignment/>
    </xf>
    <xf numFmtId="37" fontId="7" fillId="0" borderId="1" xfId="21" applyFont="1" applyBorder="1" applyAlignment="1" quotePrefix="1">
      <alignment horizontal="left"/>
      <protection/>
    </xf>
    <xf numFmtId="38" fontId="6" fillId="0" borderId="2" xfId="15" applyNumberFormat="1" applyFont="1" applyBorder="1" applyAlignment="1">
      <alignment/>
    </xf>
    <xf numFmtId="37" fontId="6" fillId="0" borderId="1" xfId="21" applyFont="1" applyBorder="1" applyAlignment="1">
      <alignment horizontal="left"/>
      <protection/>
    </xf>
    <xf numFmtId="38" fontId="6" fillId="0" borderId="1" xfId="15" applyNumberFormat="1" applyFont="1" applyBorder="1" applyAlignment="1">
      <alignment/>
    </xf>
    <xf numFmtId="38" fontId="6" fillId="0" borderId="0" xfId="0" applyNumberFormat="1" applyFont="1" applyAlignment="1">
      <alignment/>
    </xf>
    <xf numFmtId="38" fontId="6" fillId="0" borderId="3" xfId="15" applyNumberFormat="1" applyFont="1" applyBorder="1" applyAlignment="1">
      <alignment/>
    </xf>
    <xf numFmtId="38" fontId="6" fillId="0" borderId="1" xfId="15" applyNumberFormat="1" applyFont="1" applyFill="1" applyBorder="1" applyAlignment="1">
      <alignment/>
    </xf>
    <xf numFmtId="38" fontId="6" fillId="0" borderId="4" xfId="15" applyNumberFormat="1" applyFont="1" applyFill="1" applyBorder="1" applyAlignment="1">
      <alignment/>
    </xf>
    <xf numFmtId="38" fontId="6" fillId="0" borderId="4" xfId="15" applyNumberFormat="1" applyFont="1" applyBorder="1" applyAlignment="1">
      <alignment/>
    </xf>
    <xf numFmtId="37" fontId="7" fillId="0" borderId="4" xfId="21" applyFont="1" applyBorder="1" applyAlignment="1">
      <alignment horizontal="left"/>
      <protection/>
    </xf>
    <xf numFmtId="0" fontId="10" fillId="0" borderId="3" xfId="0" applyFont="1" applyBorder="1" applyAlignment="1">
      <alignment/>
    </xf>
    <xf numFmtId="37" fontId="7" fillId="0" borderId="5" xfId="21" applyFont="1" applyBorder="1" applyAlignment="1" quotePrefix="1">
      <alignment horizontal="left"/>
      <protection/>
    </xf>
    <xf numFmtId="38" fontId="6" fillId="0" borderId="6" xfId="0" applyNumberFormat="1" applyFont="1" applyBorder="1" applyAlignment="1">
      <alignment/>
    </xf>
    <xf numFmtId="37" fontId="7" fillId="0" borderId="5" xfId="21" applyFont="1" applyBorder="1" applyAlignment="1" quotePrefix="1">
      <alignment horizontal="left"/>
      <protection/>
    </xf>
    <xf numFmtId="165" fontId="6" fillId="0" borderId="3" xfId="15" applyNumberFormat="1" applyFont="1" applyBorder="1" applyAlignment="1">
      <alignment/>
    </xf>
    <xf numFmtId="165" fontId="6" fillId="0" borderId="0" xfId="15" applyNumberFormat="1" applyFont="1" applyBorder="1" applyAlignment="1">
      <alignment/>
    </xf>
    <xf numFmtId="37" fontId="7" fillId="0" borderId="6" xfId="21" applyFont="1" applyBorder="1" applyAlignment="1">
      <alignment horizontal="left"/>
      <protection/>
    </xf>
    <xf numFmtId="205" fontId="6" fillId="0" borderId="7" xfId="15" applyNumberFormat="1" applyFont="1" applyBorder="1" applyAlignment="1">
      <alignment/>
    </xf>
    <xf numFmtId="37" fontId="6" fillId="0" borderId="0" xfId="21" applyFont="1" applyBorder="1" applyAlignment="1">
      <alignment horizontal="left"/>
      <protection/>
    </xf>
    <xf numFmtId="38" fontId="6" fillId="0" borderId="0" xfId="15" applyNumberFormat="1" applyFont="1" applyBorder="1" applyAlignment="1">
      <alignment/>
    </xf>
    <xf numFmtId="38" fontId="6" fillId="0" borderId="8" xfId="15" applyNumberFormat="1" applyFont="1" applyBorder="1" applyAlignment="1">
      <alignment/>
    </xf>
    <xf numFmtId="37" fontId="7" fillId="0" borderId="9" xfId="21" applyFont="1" applyBorder="1" applyAlignment="1" quotePrefix="1">
      <alignment horizontal="left"/>
      <protection/>
    </xf>
    <xf numFmtId="38" fontId="7" fillId="0" borderId="10" xfId="15" applyNumberFormat="1" applyFont="1" applyBorder="1" applyAlignment="1">
      <alignment horizontal="right"/>
    </xf>
    <xf numFmtId="37" fontId="7" fillId="0" borderId="0" xfId="21" applyFont="1" applyAlignment="1">
      <alignment horizontal="left"/>
      <protection/>
    </xf>
    <xf numFmtId="37" fontId="9" fillId="0" borderId="0" xfId="21" applyFont="1" applyBorder="1" applyAlignment="1" quotePrefix="1">
      <alignment horizontal="left"/>
      <protection/>
    </xf>
    <xf numFmtId="38" fontId="6" fillId="0" borderId="0" xfId="21" applyNumberFormat="1" applyFont="1" applyBorder="1">
      <alignment/>
      <protection/>
    </xf>
    <xf numFmtId="38" fontId="6" fillId="0" borderId="0" xfId="0" applyNumberFormat="1" applyFont="1" applyAlignment="1">
      <alignment horizontal="center"/>
    </xf>
    <xf numFmtId="37" fontId="14" fillId="0" borderId="0" xfId="22" applyFont="1" applyBorder="1" applyAlignment="1">
      <alignment horizontal="centerContinuous" wrapText="1"/>
      <protection/>
    </xf>
    <xf numFmtId="37" fontId="15" fillId="0" borderId="0" xfId="22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6" fillId="0" borderId="0" xfId="22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6" fillId="2" borderId="0" xfId="0" applyFont="1" applyFill="1" applyBorder="1" applyAlignment="1">
      <alignment horizontal="left"/>
    </xf>
    <xf numFmtId="37" fontId="14" fillId="0" borderId="0" xfId="22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6" fillId="0" borderId="0" xfId="22" applyFont="1" applyBorder="1" applyAlignment="1">
      <alignment horizontal="right" wrapText="1"/>
      <protection/>
    </xf>
    <xf numFmtId="37" fontId="6" fillId="0" borderId="0" xfId="22" applyFont="1" applyFill="1" applyBorder="1" applyAlignment="1">
      <alignment horizontal="center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217" fontId="6" fillId="0" borderId="0" xfId="22" applyNumberFormat="1" applyFont="1" applyBorder="1" applyAlignment="1">
      <alignment horizontal="center" wrapText="1"/>
      <protection/>
    </xf>
    <xf numFmtId="37" fontId="16" fillId="0" borderId="11" xfId="22" applyFont="1" applyBorder="1" applyAlignment="1">
      <alignment horizontal="left" wrapText="1"/>
      <protection/>
    </xf>
    <xf numFmtId="37" fontId="17" fillId="0" borderId="0" xfId="22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8" fillId="0" borderId="0" xfId="22" applyFont="1" applyBorder="1" applyAlignment="1">
      <alignment horizontal="centerContinuous" wrapText="1"/>
      <protection/>
    </xf>
    <xf numFmtId="37" fontId="7" fillId="2" borderId="10" xfId="22" applyFont="1" applyFill="1" applyBorder="1" applyAlignment="1" applyProtection="1">
      <alignment horizontal="left" wrapText="1"/>
      <protection/>
    </xf>
    <xf numFmtId="37" fontId="7" fillId="2" borderId="12" xfId="22" applyFont="1" applyFill="1" applyBorder="1" applyAlignment="1">
      <alignment horizontal="center" wrapText="1"/>
      <protection/>
    </xf>
    <xf numFmtId="37" fontId="7" fillId="2" borderId="13" xfId="22" applyFont="1" applyFill="1" applyBorder="1" applyAlignment="1">
      <alignment horizontal="center" wrapText="1"/>
      <protection/>
    </xf>
    <xf numFmtId="37" fontId="7" fillId="2" borderId="14" xfId="22" applyFont="1" applyFill="1" applyBorder="1" applyAlignment="1">
      <alignment horizontal="center" wrapText="1"/>
      <protection/>
    </xf>
    <xf numFmtId="37" fontId="7" fillId="2" borderId="10" xfId="22" applyFont="1" applyFill="1" applyBorder="1" applyAlignment="1">
      <alignment horizontal="center" wrapText="1"/>
      <protection/>
    </xf>
    <xf numFmtId="37" fontId="7" fillId="2" borderId="0" xfId="22" applyFont="1" applyFill="1" applyAlignment="1">
      <alignment horizontal="center" wrapText="1"/>
      <protection/>
    </xf>
    <xf numFmtId="0" fontId="6" fillId="2" borderId="0" xfId="0" applyFont="1" applyFill="1" applyAlignment="1">
      <alignment/>
    </xf>
    <xf numFmtId="37" fontId="7" fillId="0" borderId="10" xfId="22" applyFont="1" applyFill="1" applyBorder="1" applyAlignment="1">
      <alignment horizontal="left"/>
      <protection/>
    </xf>
    <xf numFmtId="165" fontId="7" fillId="0" borderId="0" xfId="15" applyNumberFormat="1" applyFont="1" applyBorder="1" applyAlignment="1">
      <alignment/>
    </xf>
    <xf numFmtId="165" fontId="7" fillId="0" borderId="0" xfId="15" applyNumberFormat="1" applyFont="1" applyAlignment="1">
      <alignment/>
    </xf>
    <xf numFmtId="0" fontId="7" fillId="0" borderId="0" xfId="0" applyFont="1" applyAlignment="1">
      <alignment/>
    </xf>
    <xf numFmtId="37" fontId="7" fillId="0" borderId="1" xfId="22" applyFont="1" applyFill="1" applyBorder="1" applyAlignment="1">
      <alignment horizontal="left"/>
      <protection/>
    </xf>
    <xf numFmtId="37" fontId="6" fillId="0" borderId="1" xfId="22" applyFont="1" applyFill="1" applyBorder="1" applyAlignment="1">
      <alignment horizontal="left"/>
      <protection/>
    </xf>
    <xf numFmtId="165" fontId="6" fillId="0" borderId="3" xfId="15" applyNumberFormat="1" applyFont="1" applyFill="1" applyBorder="1" applyAlignment="1">
      <alignment/>
    </xf>
    <xf numFmtId="165" fontId="7" fillId="0" borderId="10" xfId="15" applyNumberFormat="1" applyFont="1" applyFill="1" applyBorder="1" applyAlignment="1">
      <alignment/>
    </xf>
    <xf numFmtId="165" fontId="16" fillId="0" borderId="10" xfId="15" applyNumberFormat="1" applyFont="1" applyBorder="1" applyAlignment="1">
      <alignment/>
    </xf>
    <xf numFmtId="37" fontId="7" fillId="0" borderId="6" xfId="22" applyFont="1" applyFill="1" applyBorder="1" applyAlignment="1">
      <alignment horizontal="left"/>
      <protection/>
    </xf>
    <xf numFmtId="37" fontId="7" fillId="0" borderId="10" xfId="22" applyFont="1" applyFill="1" applyBorder="1" applyAlignment="1">
      <alignment horizontal="left"/>
      <protection/>
    </xf>
    <xf numFmtId="165" fontId="6" fillId="3" borderId="13" xfId="15" applyNumberFormat="1" applyFont="1" applyFill="1" applyBorder="1" applyAlignment="1">
      <alignment/>
    </xf>
    <xf numFmtId="165" fontId="20" fillId="0" borderId="10" xfId="15" applyNumberFormat="1" applyFont="1" applyBorder="1" applyAlignment="1">
      <alignment/>
    </xf>
    <xf numFmtId="165" fontId="6" fillId="0" borderId="1" xfId="15" applyNumberFormat="1" applyFont="1" applyFill="1" applyBorder="1" applyAlignment="1">
      <alignment/>
    </xf>
    <xf numFmtId="165" fontId="21" fillId="0" borderId="10" xfId="15" applyNumberFormat="1" applyFont="1" applyBorder="1" applyAlignment="1">
      <alignment/>
    </xf>
    <xf numFmtId="165" fontId="6" fillId="0" borderId="0" xfId="15" applyNumberFormat="1" applyFont="1" applyFill="1" applyBorder="1" applyAlignment="1">
      <alignment/>
    </xf>
    <xf numFmtId="165" fontId="6" fillId="0" borderId="0" xfId="15" applyNumberFormat="1" applyFont="1" applyFill="1" applyBorder="1" applyAlignment="1">
      <alignment/>
    </xf>
    <xf numFmtId="165" fontId="7" fillId="0" borderId="13" xfId="15" applyNumberFormat="1" applyFont="1" applyFill="1" applyBorder="1" applyAlignment="1">
      <alignment/>
    </xf>
    <xf numFmtId="165" fontId="6" fillId="0" borderId="0" xfId="15" applyNumberFormat="1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37" fontId="6" fillId="0" borderId="4" xfId="21" applyFont="1" applyBorder="1" applyAlignment="1">
      <alignment horizontal="left"/>
      <protection/>
    </xf>
    <xf numFmtId="165" fontId="7" fillId="0" borderId="1" xfId="15" applyNumberFormat="1" applyFont="1" applyFill="1" applyBorder="1" applyAlignment="1">
      <alignment/>
    </xf>
    <xf numFmtId="38" fontId="7" fillId="0" borderId="10" xfId="15" applyNumberFormat="1" applyFont="1" applyFill="1" applyBorder="1" applyAlignment="1">
      <alignment/>
    </xf>
    <xf numFmtId="38" fontId="6" fillId="0" borderId="2" xfId="15" applyNumberFormat="1" applyFont="1" applyFill="1" applyBorder="1" applyAlignment="1">
      <alignment/>
    </xf>
    <xf numFmtId="165" fontId="7" fillId="0" borderId="10" xfId="15" applyNumberFormat="1" applyFont="1" applyFill="1" applyBorder="1" applyAlignment="1">
      <alignment/>
    </xf>
    <xf numFmtId="38" fontId="7" fillId="0" borderId="6" xfId="15" applyNumberFormat="1" applyFont="1" applyBorder="1" applyAlignment="1">
      <alignment/>
    </xf>
    <xf numFmtId="165" fontId="7" fillId="0" borderId="6" xfId="15" applyNumberFormat="1" applyFont="1" applyFill="1" applyBorder="1" applyAlignment="1">
      <alignment/>
    </xf>
    <xf numFmtId="38" fontId="6" fillId="0" borderId="3" xfId="0" applyNumberFormat="1" applyFont="1" applyBorder="1" applyAlignment="1">
      <alignment/>
    </xf>
    <xf numFmtId="37" fontId="7" fillId="2" borderId="15" xfId="22" applyFont="1" applyFill="1" applyBorder="1" applyAlignment="1">
      <alignment horizontal="center" wrapText="1"/>
      <protection/>
    </xf>
    <xf numFmtId="38" fontId="7" fillId="0" borderId="9" xfId="15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65" fontId="7" fillId="0" borderId="9" xfId="15" applyNumberFormat="1" applyFont="1" applyFill="1" applyBorder="1" applyAlignment="1">
      <alignment/>
    </xf>
    <xf numFmtId="165" fontId="7" fillId="0" borderId="16" xfId="15" applyNumberFormat="1" applyFont="1" applyFill="1" applyBorder="1" applyAlignment="1">
      <alignment/>
    </xf>
    <xf numFmtId="165" fontId="6" fillId="3" borderId="16" xfId="15" applyNumberFormat="1" applyFont="1" applyFill="1" applyBorder="1" applyAlignment="1">
      <alignment/>
    </xf>
    <xf numFmtId="38" fontId="6" fillId="0" borderId="5" xfId="0" applyNumberFormat="1" applyFont="1" applyBorder="1" applyAlignment="1">
      <alignment/>
    </xf>
    <xf numFmtId="205" fontId="6" fillId="0" borderId="11" xfId="15" applyNumberFormat="1" applyFont="1" applyBorder="1" applyAlignment="1">
      <alignment/>
    </xf>
    <xf numFmtId="165" fontId="7" fillId="0" borderId="10" xfId="15" applyNumberFormat="1" applyFont="1" applyFill="1" applyBorder="1" applyAlignment="1">
      <alignment/>
    </xf>
    <xf numFmtId="165" fontId="6" fillId="0" borderId="10" xfId="15" applyNumberFormat="1" applyFont="1" applyFill="1" applyBorder="1" applyAlignment="1">
      <alignment/>
    </xf>
    <xf numFmtId="165" fontId="6" fillId="0" borderId="10" xfId="15" applyNumberFormat="1" applyFont="1" applyBorder="1" applyAlignment="1">
      <alignment horizontal="left"/>
    </xf>
    <xf numFmtId="165" fontId="6" fillId="0" borderId="10" xfId="15" applyNumberFormat="1" applyFont="1" applyBorder="1" applyAlignment="1">
      <alignment horizontal="left" wrapText="1"/>
    </xf>
    <xf numFmtId="165" fontId="20" fillId="0" borderId="10" xfId="15" applyNumberFormat="1" applyFont="1" applyBorder="1" applyAlignment="1">
      <alignment wrapText="1"/>
    </xf>
    <xf numFmtId="165" fontId="21" fillId="0" borderId="10" xfId="15" applyNumberFormat="1" applyFont="1" applyBorder="1" applyAlignment="1">
      <alignment/>
    </xf>
    <xf numFmtId="165" fontId="6" fillId="3" borderId="10" xfId="15" applyNumberFormat="1" applyFont="1" applyFill="1" applyBorder="1" applyAlignment="1">
      <alignment horizontal="right"/>
    </xf>
    <xf numFmtId="165" fontId="21" fillId="0" borderId="10" xfId="15" applyNumberFormat="1" applyFont="1" applyBorder="1" applyAlignment="1">
      <alignment horizontal="right"/>
    </xf>
    <xf numFmtId="37" fontId="16" fillId="0" borderId="10" xfId="22" applyFont="1" applyBorder="1" applyAlignment="1">
      <alignment horizontal="left"/>
      <protection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38" fontId="7" fillId="0" borderId="6" xfId="0" applyNumberFormat="1" applyFont="1" applyBorder="1" applyAlignment="1">
      <alignment/>
    </xf>
    <xf numFmtId="38" fontId="7" fillId="0" borderId="5" xfId="0" applyNumberFormat="1" applyFont="1" applyBorder="1" applyAlignment="1">
      <alignment/>
    </xf>
    <xf numFmtId="0" fontId="16" fillId="0" borderId="10" xfId="0" applyFont="1" applyBorder="1" applyAlignment="1">
      <alignment/>
    </xf>
    <xf numFmtId="165" fontId="6" fillId="0" borderId="6" xfId="15" applyNumberFormat="1" applyFont="1" applyBorder="1" applyAlignment="1">
      <alignment/>
    </xf>
    <xf numFmtId="0" fontId="9" fillId="0" borderId="0" xfId="0" applyFont="1" applyAlignment="1">
      <alignment horizontal="left" wrapText="1"/>
    </xf>
    <xf numFmtId="0" fontId="0" fillId="0" borderId="0" xfId="0" applyAlignment="1">
      <alignment/>
    </xf>
    <xf numFmtId="0" fontId="9" fillId="0" borderId="0" xfId="0" applyFont="1" applyAlignment="1" quotePrefix="1">
      <alignment horizontal="left" wrapText="1"/>
    </xf>
    <xf numFmtId="0" fontId="0" fillId="0" borderId="0" xfId="0" applyAlignment="1">
      <alignment wrapText="1"/>
    </xf>
    <xf numFmtId="37" fontId="15" fillId="0" borderId="0" xfId="22" applyFont="1" applyBorder="1" applyAlignment="1">
      <alignment horizontal="center" wrapText="1"/>
      <protection/>
    </xf>
    <xf numFmtId="37" fontId="9" fillId="0" borderId="0" xfId="21" applyFont="1" applyBorder="1" applyAlignment="1" quotePrefix="1">
      <alignment horizontal="left" vertical="top" wrapText="1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Normal_AIRPLAN.XLS_960 Fin Plan01omni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zoomScale="50" zoomScaleNormal="50" workbookViewId="0" topLeftCell="A1">
      <selection activeCell="K43" sqref="K43"/>
    </sheetView>
  </sheetViews>
  <sheetFormatPr defaultColWidth="9.140625" defaultRowHeight="12.75"/>
  <cols>
    <col min="1" max="1" width="45.28125" style="79" customWidth="1"/>
    <col min="2" max="2" width="14.7109375" style="34" customWidth="1"/>
    <col min="3" max="3" width="15.421875" style="50" customWidth="1"/>
    <col min="4" max="4" width="16.28125" style="34" customWidth="1"/>
    <col min="5" max="5" width="17.57421875" style="34" customWidth="1"/>
    <col min="6" max="6" width="20.57421875" style="34" customWidth="1"/>
    <col min="7" max="7" width="53.140625" style="38" customWidth="1"/>
    <col min="8" max="8" width="8.8515625" style="38" customWidth="1"/>
  </cols>
  <sheetData>
    <row r="1" spans="1:20" ht="20.25">
      <c r="A1" s="32" t="s">
        <v>23</v>
      </c>
      <c r="B1" s="33"/>
      <c r="C1" s="33"/>
      <c r="D1" s="33"/>
      <c r="E1" s="33"/>
      <c r="F1" s="33"/>
      <c r="G1" s="33"/>
      <c r="H1" s="34"/>
      <c r="I1" s="35"/>
      <c r="J1" s="35"/>
      <c r="K1" s="35"/>
      <c r="L1" s="35"/>
      <c r="M1" s="36"/>
      <c r="N1" s="36"/>
      <c r="O1" s="36"/>
      <c r="P1" s="36"/>
      <c r="Q1" s="36"/>
      <c r="R1" s="36"/>
      <c r="S1" s="36"/>
      <c r="T1" s="36"/>
    </row>
    <row r="2" spans="1:8" s="38" customFormat="1" ht="19.5" customHeight="1">
      <c r="A2" s="118" t="s">
        <v>24</v>
      </c>
      <c r="B2" s="118"/>
      <c r="C2" s="118"/>
      <c r="D2" s="118"/>
      <c r="E2" s="118"/>
      <c r="F2" s="118"/>
      <c r="G2" s="118"/>
      <c r="H2" s="37"/>
    </row>
    <row r="3" spans="1:8" s="38" customFormat="1" ht="19.5" customHeight="1">
      <c r="A3" s="39" t="s">
        <v>36</v>
      </c>
      <c r="B3" s="40"/>
      <c r="C3" s="40"/>
      <c r="D3" s="40"/>
      <c r="E3" s="40"/>
      <c r="F3" s="40"/>
      <c r="G3" s="40"/>
      <c r="H3" s="37"/>
    </row>
    <row r="4" spans="1:20" s="46" customFormat="1" ht="15.75">
      <c r="A4" s="39" t="s">
        <v>37</v>
      </c>
      <c r="B4" s="41"/>
      <c r="C4" s="41"/>
      <c r="D4" s="41"/>
      <c r="E4" s="41"/>
      <c r="F4" s="42" t="s">
        <v>25</v>
      </c>
      <c r="G4" s="43" t="s">
        <v>26</v>
      </c>
      <c r="H4" s="41"/>
      <c r="I4" s="44"/>
      <c r="J4" s="44"/>
      <c r="K4" s="44"/>
      <c r="L4" s="45"/>
      <c r="M4" s="45"/>
      <c r="N4" s="45"/>
      <c r="O4" s="45"/>
      <c r="P4" s="45"/>
      <c r="Q4" s="45"/>
      <c r="R4" s="45"/>
      <c r="S4" s="45"/>
      <c r="T4" s="45"/>
    </row>
    <row r="5" spans="1:20" s="46" customFormat="1" ht="15.75">
      <c r="A5" s="39" t="s">
        <v>38</v>
      </c>
      <c r="B5" s="41"/>
      <c r="C5" s="41"/>
      <c r="D5" s="41"/>
      <c r="E5" s="41"/>
      <c r="F5" s="42" t="s">
        <v>27</v>
      </c>
      <c r="G5" s="47">
        <f ca="1">NOW()</f>
        <v>38043.46640763889</v>
      </c>
      <c r="H5" s="41"/>
      <c r="I5" s="44"/>
      <c r="J5" s="44"/>
      <c r="K5" s="44"/>
      <c r="L5" s="45"/>
      <c r="M5" s="45"/>
      <c r="N5" s="45"/>
      <c r="O5" s="45"/>
      <c r="P5" s="45"/>
      <c r="Q5" s="45"/>
      <c r="R5" s="45"/>
      <c r="S5" s="45"/>
      <c r="T5" s="45"/>
    </row>
    <row r="6" spans="1:8" ht="9" customHeight="1">
      <c r="A6" s="48"/>
      <c r="B6" s="49"/>
      <c r="E6" s="37"/>
      <c r="F6" s="51"/>
      <c r="H6" s="51"/>
    </row>
    <row r="7" spans="1:8" s="58" customFormat="1" ht="33" customHeight="1">
      <c r="A7" s="52" t="s">
        <v>28</v>
      </c>
      <c r="B7" s="53" t="s">
        <v>35</v>
      </c>
      <c r="C7" s="54" t="s">
        <v>0</v>
      </c>
      <c r="D7" s="55" t="s">
        <v>29</v>
      </c>
      <c r="E7" s="88" t="s">
        <v>47</v>
      </c>
      <c r="F7" s="56" t="s">
        <v>30</v>
      </c>
      <c r="G7" s="56" t="s">
        <v>31</v>
      </c>
      <c r="H7" s="57"/>
    </row>
    <row r="8" spans="1:9" s="62" customFormat="1" ht="15.75">
      <c r="A8" s="59" t="s">
        <v>32</v>
      </c>
      <c r="B8" s="66">
        <v>86595</v>
      </c>
      <c r="C8" s="85">
        <v>57034</v>
      </c>
      <c r="D8" s="82">
        <f>B31</f>
        <v>198213</v>
      </c>
      <c r="E8" s="89">
        <f>B35</f>
        <v>198213</v>
      </c>
      <c r="F8" s="96"/>
      <c r="G8" s="67"/>
      <c r="H8" s="60"/>
      <c r="I8" s="61"/>
    </row>
    <row r="9" spans="1:9" s="3" customFormat="1" ht="15.75">
      <c r="A9" s="63" t="s">
        <v>33</v>
      </c>
      <c r="B9" s="72"/>
      <c r="C9" s="6"/>
      <c r="D9" s="83"/>
      <c r="E9" s="90"/>
      <c r="F9" s="97"/>
      <c r="G9" s="71"/>
      <c r="H9" s="20"/>
      <c r="I9" s="4"/>
    </row>
    <row r="10" spans="1:9" s="3" customFormat="1" ht="15.75">
      <c r="A10" s="7" t="s">
        <v>1</v>
      </c>
      <c r="B10" s="11">
        <v>3158604</v>
      </c>
      <c r="C10" s="8">
        <v>3158038</v>
      </c>
      <c r="D10" s="8">
        <v>3158038</v>
      </c>
      <c r="E10" s="13">
        <v>3158038</v>
      </c>
      <c r="F10" s="97">
        <f>E10-C10</f>
        <v>0</v>
      </c>
      <c r="G10" s="98"/>
      <c r="H10" s="20"/>
      <c r="I10" s="4"/>
    </row>
    <row r="11" spans="1:9" s="3" customFormat="1" ht="15.75">
      <c r="A11" s="7" t="s">
        <v>3</v>
      </c>
      <c r="B11" s="11">
        <v>10670</v>
      </c>
      <c r="C11" s="8">
        <v>3000</v>
      </c>
      <c r="D11" s="8">
        <v>3000</v>
      </c>
      <c r="E11" s="13">
        <v>3000</v>
      </c>
      <c r="F11" s="97">
        <f>E11-C11</f>
        <v>0</v>
      </c>
      <c r="G11" s="99"/>
      <c r="H11" s="20"/>
      <c r="I11" s="4"/>
    </row>
    <row r="12" spans="1:9" s="3" customFormat="1" ht="15.75">
      <c r="A12" s="7" t="s">
        <v>4</v>
      </c>
      <c r="B12" s="11">
        <f>345740+1375+53293</f>
        <v>400408</v>
      </c>
      <c r="C12" s="8">
        <v>558457</v>
      </c>
      <c r="D12" s="8">
        <v>558457</v>
      </c>
      <c r="E12" s="13">
        <v>558457</v>
      </c>
      <c r="F12" s="97">
        <f>E12-C12</f>
        <v>0</v>
      </c>
      <c r="G12" s="98"/>
      <c r="H12" s="20"/>
      <c r="I12" s="4"/>
    </row>
    <row r="13" spans="1:9" s="3" customFormat="1" ht="18.75">
      <c r="A13" s="7" t="s">
        <v>41</v>
      </c>
      <c r="C13" s="8">
        <v>11979439</v>
      </c>
      <c r="D13" s="8">
        <v>11979439</v>
      </c>
      <c r="E13" s="13">
        <v>11979439</v>
      </c>
      <c r="F13" s="97">
        <f>E13-C13</f>
        <v>0</v>
      </c>
      <c r="G13" s="98"/>
      <c r="H13" s="20"/>
      <c r="I13" s="4"/>
    </row>
    <row r="14" spans="1:9" s="3" customFormat="1" ht="15.75">
      <c r="A14" s="7" t="s">
        <v>42</v>
      </c>
      <c r="C14" s="24">
        <v>0</v>
      </c>
      <c r="D14" s="10">
        <v>0</v>
      </c>
      <c r="E14" s="24">
        <v>217262</v>
      </c>
      <c r="F14" s="97">
        <f>E14-C14</f>
        <v>217262</v>
      </c>
      <c r="G14" s="98"/>
      <c r="H14" s="20"/>
      <c r="I14" s="4"/>
    </row>
    <row r="15" spans="1:9" s="3" customFormat="1" ht="15.75">
      <c r="A15" s="64"/>
      <c r="B15" s="11"/>
      <c r="C15" s="86" t="s">
        <v>2</v>
      </c>
      <c r="D15" s="65"/>
      <c r="E15" s="75"/>
      <c r="F15" s="97"/>
      <c r="G15" s="98"/>
      <c r="H15" s="20"/>
      <c r="I15" s="4"/>
    </row>
    <row r="16" spans="1:9" s="3" customFormat="1" ht="15.75">
      <c r="A16" s="59" t="s">
        <v>5</v>
      </c>
      <c r="B16" s="84">
        <f>SUM(B10:B15)</f>
        <v>3569682</v>
      </c>
      <c r="C16" s="84">
        <f>SUM(C10:C15)</f>
        <v>15698934</v>
      </c>
      <c r="D16" s="84">
        <f>SUM(D10:D15)</f>
        <v>15698934</v>
      </c>
      <c r="E16" s="91">
        <f>SUM(E10:E15)</f>
        <v>15916196</v>
      </c>
      <c r="F16" s="84">
        <f>SUM(F10:F15)</f>
        <v>217262</v>
      </c>
      <c r="G16" s="98"/>
      <c r="H16" s="20"/>
      <c r="I16" s="4"/>
    </row>
    <row r="17" spans="1:9" s="3" customFormat="1" ht="15.75">
      <c r="A17" s="63" t="s">
        <v>34</v>
      </c>
      <c r="B17" s="72"/>
      <c r="C17" s="81" t="s">
        <v>2</v>
      </c>
      <c r="D17" s="65"/>
      <c r="E17" s="74"/>
      <c r="F17" s="84" t="s">
        <v>2</v>
      </c>
      <c r="G17" s="100"/>
      <c r="H17" s="20"/>
      <c r="I17" s="4"/>
    </row>
    <row r="18" spans="1:9" s="62" customFormat="1" ht="18.75">
      <c r="A18" s="7" t="s">
        <v>19</v>
      </c>
      <c r="B18" s="8">
        <v>-449</v>
      </c>
      <c r="C18" s="8">
        <v>0</v>
      </c>
      <c r="D18" s="8">
        <v>0</v>
      </c>
      <c r="E18" s="13">
        <v>0</v>
      </c>
      <c r="F18" s="84" t="s">
        <v>2</v>
      </c>
      <c r="G18" s="71"/>
      <c r="H18" s="60"/>
      <c r="I18" s="61"/>
    </row>
    <row r="19" spans="1:9" s="3" customFormat="1" ht="31.5">
      <c r="A19" s="80" t="s">
        <v>6</v>
      </c>
      <c r="B19" s="8">
        <v>-1631867</v>
      </c>
      <c r="C19" s="8">
        <f>-8375112-25000</f>
        <v>-8400112</v>
      </c>
      <c r="D19" s="8">
        <f>-8375112-25000</f>
        <v>-8400112</v>
      </c>
      <c r="E19" s="13">
        <f>-8375112-25000+-217262</f>
        <v>-8617374</v>
      </c>
      <c r="F19" s="84">
        <f>E19-C19</f>
        <v>-217262</v>
      </c>
      <c r="G19" s="99" t="s">
        <v>40</v>
      </c>
      <c r="H19" s="20"/>
      <c r="I19" s="4"/>
    </row>
    <row r="20" spans="1:9" s="3" customFormat="1" ht="15.75">
      <c r="A20" s="7" t="s">
        <v>7</v>
      </c>
      <c r="B20" s="8">
        <v>-496049</v>
      </c>
      <c r="C20" s="8">
        <f>-1561140-50000</f>
        <v>-1611140</v>
      </c>
      <c r="D20" s="8">
        <f>-1561140-50000</f>
        <v>-1611140</v>
      </c>
      <c r="E20" s="13">
        <f>-1561140-50000</f>
        <v>-1611140</v>
      </c>
      <c r="F20" s="84">
        <f aca="true" t="shared" si="0" ref="F20:F25">E20-C20</f>
        <v>0</v>
      </c>
      <c r="G20" s="73"/>
      <c r="H20" s="20"/>
      <c r="I20" s="4"/>
    </row>
    <row r="21" spans="1:9" s="3" customFormat="1" ht="15.75">
      <c r="A21" s="7" t="s">
        <v>8</v>
      </c>
      <c r="B21" s="8"/>
      <c r="C21" s="8">
        <f>-1000000-442958</f>
        <v>-1442958</v>
      </c>
      <c r="D21" s="8">
        <f>-1000000-442958</f>
        <v>-1442958</v>
      </c>
      <c r="E21" s="13">
        <f>-1000000-442958</f>
        <v>-1442958</v>
      </c>
      <c r="F21" s="84">
        <f t="shared" si="0"/>
        <v>0</v>
      </c>
      <c r="G21" s="73"/>
      <c r="H21" s="20"/>
      <c r="I21" s="4"/>
    </row>
    <row r="22" spans="1:9" s="3" customFormat="1" ht="15.75">
      <c r="A22" s="7" t="s">
        <v>9</v>
      </c>
      <c r="B22" s="8"/>
      <c r="C22" s="8">
        <v>-472921</v>
      </c>
      <c r="D22" s="8">
        <v>-472921</v>
      </c>
      <c r="E22" s="13">
        <v>-472921</v>
      </c>
      <c r="F22" s="84">
        <f t="shared" si="0"/>
        <v>0</v>
      </c>
      <c r="G22" s="73"/>
      <c r="H22" s="20"/>
      <c r="I22" s="4"/>
    </row>
    <row r="23" spans="1:9" s="3" customFormat="1" ht="15.75">
      <c r="A23" s="7" t="s">
        <v>39</v>
      </c>
      <c r="B23" s="8">
        <v>-1328915</v>
      </c>
      <c r="C23" s="8">
        <f>-3554894-213000</f>
        <v>-3767894</v>
      </c>
      <c r="D23" s="8">
        <f>-3554894-213000</f>
        <v>-3767894</v>
      </c>
      <c r="E23" s="13">
        <f>C23</f>
        <v>-3767894</v>
      </c>
      <c r="F23" s="84">
        <f t="shared" si="0"/>
        <v>0</v>
      </c>
      <c r="G23" s="73" t="s">
        <v>2</v>
      </c>
      <c r="H23" s="20"/>
      <c r="I23" s="4"/>
    </row>
    <row r="24" spans="1:9" s="3" customFormat="1" ht="15.75">
      <c r="A24" s="7"/>
      <c r="B24" s="72"/>
      <c r="D24" s="65"/>
      <c r="E24" s="74"/>
      <c r="F24" s="84">
        <f t="shared" si="0"/>
        <v>0</v>
      </c>
      <c r="G24" s="73"/>
      <c r="H24" s="20"/>
      <c r="I24" s="4"/>
    </row>
    <row r="25" spans="1:9" s="62" customFormat="1" ht="15.75">
      <c r="A25" s="68" t="s">
        <v>10</v>
      </c>
      <c r="B25" s="76">
        <f>SUM(B18:B23)</f>
        <v>-3457280</v>
      </c>
      <c r="C25" s="76">
        <f>SUM(C18:C23)</f>
        <v>-15695025</v>
      </c>
      <c r="D25" s="76">
        <f>SUM(D18:D23)</f>
        <v>-15695025</v>
      </c>
      <c r="E25" s="92">
        <f>SUM(E18:E23)</f>
        <v>-15912287</v>
      </c>
      <c r="F25" s="84">
        <f t="shared" si="0"/>
        <v>-217262</v>
      </c>
      <c r="G25" s="101"/>
      <c r="H25" s="60"/>
      <c r="I25" s="61"/>
    </row>
    <row r="26" spans="1:9" s="3" customFormat="1" ht="15.75">
      <c r="A26" s="69" t="s">
        <v>48</v>
      </c>
      <c r="B26" s="70"/>
      <c r="C26" s="70"/>
      <c r="D26" s="70"/>
      <c r="E26" s="93"/>
      <c r="F26" s="102"/>
      <c r="G26" s="103"/>
      <c r="H26" s="77"/>
      <c r="I26" s="4"/>
    </row>
    <row r="27" spans="1:13" ht="15.75">
      <c r="A27" s="14" t="s">
        <v>11</v>
      </c>
      <c r="B27" s="11"/>
      <c r="C27" s="8"/>
      <c r="D27" s="13"/>
      <c r="E27" s="13"/>
      <c r="F27" s="104"/>
      <c r="G27" s="105"/>
      <c r="H27" s="50"/>
      <c r="I27" s="34"/>
      <c r="J27" s="34"/>
      <c r="K27" s="34"/>
      <c r="L27" s="78"/>
      <c r="M27" s="38"/>
    </row>
    <row r="28" spans="1:13" ht="15.75">
      <c r="A28" s="7" t="s">
        <v>12</v>
      </c>
      <c r="B28" s="87">
        <v>-784</v>
      </c>
      <c r="C28" s="11"/>
      <c r="D28" s="12"/>
      <c r="E28" s="12"/>
      <c r="F28" s="106"/>
      <c r="G28" s="105"/>
      <c r="H28" s="50"/>
      <c r="I28" s="34"/>
      <c r="J28" s="34"/>
      <c r="K28" s="34"/>
      <c r="L28" s="78"/>
      <c r="M28" s="38"/>
    </row>
    <row r="29" spans="1:13" ht="15.75">
      <c r="A29" s="7" t="s">
        <v>2</v>
      </c>
      <c r="B29" s="15"/>
      <c r="C29" s="11"/>
      <c r="D29" s="12"/>
      <c r="E29" s="12"/>
      <c r="F29" s="106"/>
      <c r="G29" s="105"/>
      <c r="H29" s="50"/>
      <c r="I29" s="34"/>
      <c r="J29" s="34"/>
      <c r="K29" s="34"/>
      <c r="L29" s="78"/>
      <c r="M29" s="38"/>
    </row>
    <row r="30" spans="1:13" ht="15.75">
      <c r="A30" s="16" t="s">
        <v>13</v>
      </c>
      <c r="B30" s="110">
        <f>SUM(B28:B29)</f>
        <v>-784</v>
      </c>
      <c r="C30" s="110"/>
      <c r="D30" s="110">
        <f>SUM(D28:D29)</f>
        <v>0</v>
      </c>
      <c r="E30" s="111">
        <f>SUM(E28:E29)</f>
        <v>0</v>
      </c>
      <c r="F30" s="112"/>
      <c r="G30" s="105"/>
      <c r="H30" s="50"/>
      <c r="I30" s="34"/>
      <c r="J30" s="34"/>
      <c r="K30" s="34"/>
      <c r="L30" s="78"/>
      <c r="M30" s="38"/>
    </row>
    <row r="31" spans="1:13" ht="30" customHeight="1">
      <c r="A31" s="18" t="s">
        <v>14</v>
      </c>
      <c r="B31" s="17">
        <f>B8+B16+B25+B30+B26</f>
        <v>198213</v>
      </c>
      <c r="C31" s="17">
        <v>71034</v>
      </c>
      <c r="D31" s="113">
        <f>D8+D16+D25+D30</f>
        <v>202122</v>
      </c>
      <c r="E31" s="113">
        <f>E8+E16+E25+E30</f>
        <v>202122</v>
      </c>
      <c r="F31" s="106"/>
      <c r="G31" s="105"/>
      <c r="H31" s="50"/>
      <c r="I31" s="34"/>
      <c r="J31" s="34"/>
      <c r="K31" s="34"/>
      <c r="L31" s="78"/>
      <c r="M31" s="38"/>
    </row>
    <row r="32" spans="1:13" ht="15.75">
      <c r="A32" s="5" t="s">
        <v>15</v>
      </c>
      <c r="B32" s="8"/>
      <c r="C32" s="8"/>
      <c r="D32" s="6"/>
      <c r="E32" s="13"/>
      <c r="F32" s="107"/>
      <c r="G32" s="105"/>
      <c r="H32" s="50"/>
      <c r="I32" s="34"/>
      <c r="J32" s="34"/>
      <c r="K32" s="34"/>
      <c r="L32" s="78"/>
      <c r="M32" s="38"/>
    </row>
    <row r="33" spans="1:13" ht="15.75">
      <c r="A33" s="7"/>
      <c r="B33" s="19"/>
      <c r="C33" s="11"/>
      <c r="D33" s="11"/>
      <c r="E33" s="12"/>
      <c r="F33" s="107"/>
      <c r="G33" s="105"/>
      <c r="H33" s="50"/>
      <c r="I33" s="34"/>
      <c r="J33" s="34"/>
      <c r="K33" s="34"/>
      <c r="L33" s="78"/>
      <c r="M33" s="38"/>
    </row>
    <row r="34" spans="1:13" ht="15.75">
      <c r="A34" s="21" t="s">
        <v>16</v>
      </c>
      <c r="B34" s="22">
        <f>SUM(B33:B33)</f>
        <v>0</v>
      </c>
      <c r="C34" s="22">
        <f>SUM(C33:C33)</f>
        <v>0</v>
      </c>
      <c r="D34" s="22">
        <f>SUM(D33:D33)</f>
        <v>0</v>
      </c>
      <c r="E34" s="95">
        <f>SUM(E33:E33)</f>
        <v>0</v>
      </c>
      <c r="F34" s="108"/>
      <c r="G34" s="105"/>
      <c r="H34" s="50"/>
      <c r="I34" s="34"/>
      <c r="J34" s="34"/>
      <c r="K34" s="34"/>
      <c r="L34" s="78"/>
      <c r="M34" s="38"/>
    </row>
    <row r="35" spans="1:7" ht="15.75">
      <c r="A35" s="18" t="s">
        <v>17</v>
      </c>
      <c r="B35" s="17">
        <f>+B31+B34</f>
        <v>198213</v>
      </c>
      <c r="C35" s="17">
        <f>+C31+C34</f>
        <v>71034</v>
      </c>
      <c r="D35" s="17">
        <f>+D31+D34</f>
        <v>202122</v>
      </c>
      <c r="E35" s="94">
        <f>+E31+E34</f>
        <v>202122</v>
      </c>
      <c r="F35" s="105"/>
      <c r="G35" s="109"/>
    </row>
    <row r="36" spans="1:7" ht="15.75">
      <c r="A36" s="23"/>
      <c r="B36" s="24"/>
      <c r="C36" s="24"/>
      <c r="D36" s="25"/>
      <c r="E36" s="24"/>
      <c r="F36" s="105"/>
      <c r="G36" s="109"/>
    </row>
    <row r="37" spans="1:7" ht="18.75">
      <c r="A37" s="26" t="s">
        <v>20</v>
      </c>
      <c r="B37" s="27">
        <f>(B16-B13)*0.06</f>
        <v>214180.91999999998</v>
      </c>
      <c r="C37" s="27">
        <f>(C16-C13)*0.06</f>
        <v>223169.69999999998</v>
      </c>
      <c r="D37" s="27">
        <f>(D16-D13)*0.06</f>
        <v>223169.69999999998</v>
      </c>
      <c r="E37" s="27">
        <f>(E16-E13)*0.06</f>
        <v>236205.41999999998</v>
      </c>
      <c r="F37" s="27" t="s">
        <v>2</v>
      </c>
      <c r="G37" s="109"/>
    </row>
    <row r="38" spans="1:7" ht="15.75">
      <c r="A38" s="28" t="s">
        <v>18</v>
      </c>
      <c r="B38" s="2"/>
      <c r="C38" s="2"/>
      <c r="D38" s="2"/>
      <c r="E38" s="2"/>
      <c r="G38" s="78"/>
    </row>
    <row r="39" spans="1:7" ht="18.75">
      <c r="A39" s="29" t="s">
        <v>45</v>
      </c>
      <c r="B39" s="30"/>
      <c r="C39" s="30"/>
      <c r="D39" s="9"/>
      <c r="E39" s="30"/>
      <c r="G39" s="78"/>
    </row>
    <row r="40" spans="1:7" ht="15.75">
      <c r="A40" s="119" t="s">
        <v>43</v>
      </c>
      <c r="B40" s="115"/>
      <c r="C40" s="30"/>
      <c r="D40" s="9"/>
      <c r="E40" s="30"/>
      <c r="G40" s="78"/>
    </row>
    <row r="41" spans="1:7" ht="15.75">
      <c r="A41" s="119" t="s">
        <v>44</v>
      </c>
      <c r="B41" s="120"/>
      <c r="C41" s="120"/>
      <c r="D41" s="120"/>
      <c r="E41" s="1"/>
      <c r="G41" s="78"/>
    </row>
    <row r="42" spans="1:7" ht="39" customHeight="1">
      <c r="A42" s="116" t="s">
        <v>21</v>
      </c>
      <c r="B42" s="117"/>
      <c r="C42" s="117"/>
      <c r="D42" s="117"/>
      <c r="E42" s="30"/>
      <c r="G42" s="78"/>
    </row>
    <row r="43" spans="1:7" ht="15.75">
      <c r="A43" s="114" t="s">
        <v>22</v>
      </c>
      <c r="B43" s="115"/>
      <c r="C43" s="115"/>
      <c r="D43" s="115"/>
      <c r="E43" s="30"/>
      <c r="G43" s="78"/>
    </row>
    <row r="44" spans="1:7" ht="51.75" customHeight="1">
      <c r="A44" s="116" t="s">
        <v>46</v>
      </c>
      <c r="B44" s="117"/>
      <c r="C44" s="117"/>
      <c r="D44" s="117"/>
      <c r="E44" s="31"/>
      <c r="G44" s="78"/>
    </row>
    <row r="45" spans="1:7" ht="18.75">
      <c r="A45" s="116"/>
      <c r="B45" s="117"/>
      <c r="C45" s="117"/>
      <c r="D45" s="117"/>
      <c r="E45" s="31"/>
      <c r="G45" s="78"/>
    </row>
    <row r="46" ht="12.75">
      <c r="G46" s="78"/>
    </row>
    <row r="47" ht="12.75">
      <c r="G47" s="78"/>
    </row>
    <row r="48" ht="12.75">
      <c r="G48" s="78"/>
    </row>
    <row r="49" ht="12.75">
      <c r="G49" s="78"/>
    </row>
    <row r="50" ht="12.75">
      <c r="G50" s="78"/>
    </row>
    <row r="51" ht="12.75">
      <c r="G51" s="78"/>
    </row>
    <row r="52" ht="12.75">
      <c r="G52" s="78"/>
    </row>
    <row r="53" ht="12.75">
      <c r="G53" s="78"/>
    </row>
    <row r="54" ht="12.75">
      <c r="G54" s="78"/>
    </row>
    <row r="55" ht="12.75">
      <c r="G55" s="78"/>
    </row>
    <row r="56" ht="12.75">
      <c r="G56" s="78"/>
    </row>
    <row r="57" ht="12.75">
      <c r="G57" s="78"/>
    </row>
    <row r="58" ht="12.75">
      <c r="G58" s="78"/>
    </row>
    <row r="59" ht="12.75">
      <c r="G59" s="78"/>
    </row>
    <row r="60" ht="12.75">
      <c r="G60" s="78"/>
    </row>
    <row r="61" ht="12.75">
      <c r="G61" s="78"/>
    </row>
    <row r="62" ht="12.75">
      <c r="G62" s="78"/>
    </row>
    <row r="63" ht="12.75">
      <c r="G63" s="78"/>
    </row>
    <row r="64" ht="12.75">
      <c r="G64" s="78"/>
    </row>
    <row r="65" ht="12.75">
      <c r="G65" s="78"/>
    </row>
    <row r="66" ht="12.75">
      <c r="G66" s="78"/>
    </row>
    <row r="67" ht="12.75">
      <c r="G67" s="78"/>
    </row>
    <row r="68" ht="12.75">
      <c r="G68" s="78"/>
    </row>
    <row r="69" ht="12.75">
      <c r="G69" s="78"/>
    </row>
    <row r="70" ht="12.75">
      <c r="G70" s="78"/>
    </row>
    <row r="71" ht="12.75">
      <c r="G71" s="78"/>
    </row>
    <row r="72" ht="12.75">
      <c r="G72" s="78"/>
    </row>
    <row r="73" ht="12.75">
      <c r="G73" s="78"/>
    </row>
    <row r="74" ht="12.75">
      <c r="G74" s="78"/>
    </row>
    <row r="75" ht="12.75">
      <c r="G75" s="78"/>
    </row>
    <row r="76" ht="12.75">
      <c r="G76" s="78"/>
    </row>
    <row r="77" ht="12.75">
      <c r="G77" s="78"/>
    </row>
    <row r="78" ht="12.75">
      <c r="G78" s="78"/>
    </row>
    <row r="79" ht="12.75">
      <c r="G79" s="78"/>
    </row>
    <row r="80" ht="12.75">
      <c r="G80" s="78"/>
    </row>
    <row r="81" ht="12.75">
      <c r="G81" s="78"/>
    </row>
    <row r="82" ht="12.75">
      <c r="G82" s="78"/>
    </row>
    <row r="83" ht="12.75">
      <c r="G83" s="78"/>
    </row>
    <row r="84" ht="12.75">
      <c r="G84" s="78"/>
    </row>
    <row r="85" ht="12.75">
      <c r="G85" s="78"/>
    </row>
    <row r="86" ht="12.75">
      <c r="G86" s="78"/>
    </row>
    <row r="87" ht="12.75">
      <c r="G87" s="78"/>
    </row>
    <row r="88" ht="12.75">
      <c r="G88" s="78"/>
    </row>
    <row r="89" ht="12.75">
      <c r="G89" s="78"/>
    </row>
    <row r="90" ht="12.75">
      <c r="G90" s="78"/>
    </row>
    <row r="91" ht="12.75">
      <c r="G91" s="78"/>
    </row>
    <row r="92" ht="12.75">
      <c r="G92" s="78"/>
    </row>
    <row r="93" ht="12.75">
      <c r="G93" s="78"/>
    </row>
    <row r="94" ht="12.75">
      <c r="G94" s="78"/>
    </row>
    <row r="95" ht="12.75">
      <c r="G95" s="78"/>
    </row>
    <row r="96" ht="12.75">
      <c r="G96" s="78"/>
    </row>
    <row r="97" ht="12.75">
      <c r="G97" s="78"/>
    </row>
    <row r="98" ht="12.75">
      <c r="G98" s="78"/>
    </row>
    <row r="99" ht="12.75">
      <c r="G99" s="78"/>
    </row>
    <row r="100" ht="12.75">
      <c r="G100" s="78"/>
    </row>
    <row r="101" ht="12.75">
      <c r="G101" s="78"/>
    </row>
  </sheetData>
  <mergeCells count="7">
    <mergeCell ref="A43:D43"/>
    <mergeCell ref="A44:D44"/>
    <mergeCell ref="A45:D45"/>
    <mergeCell ref="A2:G2"/>
    <mergeCell ref="A40:B40"/>
    <mergeCell ref="A41:D41"/>
    <mergeCell ref="A42:D42"/>
  </mergeCells>
  <printOptions/>
  <pageMargins left="0.25" right="0.25" top="0.25" bottom="0.25" header="0.5" footer="0.5"/>
  <pageSetup fitToHeight="2"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carrolk</dc:creator>
  <cp:keywords/>
  <dc:description/>
  <cp:lastModifiedBy>Angel Allende-Foss</cp:lastModifiedBy>
  <cp:lastPrinted>2004-02-26T19:16:36Z</cp:lastPrinted>
  <dcterms:created xsi:type="dcterms:W3CDTF">2004-02-18T17:18:43Z</dcterms:created>
  <dcterms:modified xsi:type="dcterms:W3CDTF">2004-02-26T19:17:50Z</dcterms:modified>
  <cp:category/>
  <cp:version/>
  <cp:contentType/>
  <cp:contentStatus/>
</cp:coreProperties>
</file>