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WLRD 0741" sheetId="1" r:id="rId1"/>
  </sheets>
  <definedNames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comments1.xml><?xml version="1.0" encoding="utf-8"?>
<comments xmlns="http://schemas.openxmlformats.org/spreadsheetml/2006/main">
  <authors>
    <author>richardr</author>
  </authors>
  <commentList>
    <comment ref="C8" authorId="0">
      <text>
        <r>
          <rPr>
            <b/>
            <sz val="10"/>
            <rFont val="Tahoma"/>
            <family val="0"/>
          </rPr>
          <t>richardr:</t>
        </r>
        <r>
          <rPr>
            <sz val="10"/>
            <rFont val="Tahoma"/>
            <family val="0"/>
          </rPr>
          <t xml:space="preserve">
Not receiving $150,000 FCAAP in 2772.
</t>
        </r>
      </text>
    </comment>
    <comment ref="C33" authorId="0">
      <text>
        <r>
          <rPr>
            <b/>
            <sz val="10"/>
            <rFont val="Tahoma"/>
            <family val="0"/>
          </rPr>
          <t xml:space="preserve">100% revenue backed
</t>
        </r>
      </text>
    </comment>
  </commentList>
</comments>
</file>

<file path=xl/sharedStrings.xml><?xml version="1.0" encoding="utf-8"?>
<sst xmlns="http://schemas.openxmlformats.org/spreadsheetml/2006/main" count="44" uniqueCount="43">
  <si>
    <t>Beginning Fund Balance</t>
  </si>
  <si>
    <t xml:space="preserve">Revenues </t>
  </si>
  <si>
    <t>Total Revenues</t>
  </si>
  <si>
    <t xml:space="preserve">Expenditures 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</si>
  <si>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</si>
  <si>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</si>
  <si>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</si>
  <si>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</si>
  <si>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</si>
  <si>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</si>
  <si>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Reserve for Encumbrance Carryover</t>
  </si>
  <si>
    <t>Total Reserves &amp; Designations</t>
  </si>
  <si>
    <t>Ending Undesignated Fund Balance</t>
  </si>
  <si>
    <r>
      <t xml:space="preserve">2002    Actual </t>
    </r>
    <r>
      <rPr>
        <b/>
        <vertAlign val="superscript"/>
        <sz val="12"/>
        <rFont val="Times New Roman"/>
        <family val="1"/>
      </rPr>
      <t>1</t>
    </r>
  </si>
  <si>
    <t>2004 Adopted</t>
  </si>
  <si>
    <r>
      <t xml:space="preserve">3 </t>
    </r>
    <r>
      <rPr>
        <sz val="10"/>
        <rFont val="Times New Roman"/>
        <family val="1"/>
      </rPr>
      <t xml:space="preserve"> Estimated Underexpenditures is based on division estimates.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</si>
  <si>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</si>
  <si>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 xml:space="preserve">2003  Actual </t>
    </r>
    <r>
      <rPr>
        <b/>
        <vertAlign val="superscript"/>
        <sz val="12"/>
        <rFont val="Times New Roman"/>
        <family val="1"/>
      </rPr>
      <t>1</t>
    </r>
  </si>
  <si>
    <t>* IBIS PO Reinstatements</t>
  </si>
  <si>
    <t>* Encumbrance Reinstatements</t>
  </si>
  <si>
    <t>Water &amp;  Land Resources (SWM) Fund/1210</t>
  </si>
  <si>
    <t>Non-CX Financial Plan</t>
  </si>
  <si>
    <r>
      <t xml:space="preserve">2004 Estimated </t>
    </r>
    <r>
      <rPr>
        <b/>
        <vertAlign val="superscript"/>
        <sz val="12"/>
        <rFont val="Times New Roman"/>
        <family val="1"/>
      </rPr>
      <t>2</t>
    </r>
  </si>
  <si>
    <t>* Transfer to Capital</t>
  </si>
  <si>
    <t>Reserve for IBIS PO Reinstatements</t>
  </si>
  <si>
    <r>
      <t>4</t>
    </r>
    <r>
      <rPr>
        <sz val="10"/>
        <rFont val="Times New Roman"/>
        <family val="1"/>
      </rPr>
      <t xml:space="preserve"> Target fund balance policy is 5% of total SWM Fee revenues.</t>
    </r>
  </si>
  <si>
    <r>
      <t xml:space="preserve">2 </t>
    </r>
    <r>
      <rPr>
        <sz val="10"/>
        <rFont val="Times New Roman"/>
        <family val="1"/>
      </rPr>
      <t xml:space="preserve"> 2004 Estimated is based on current projections from the division.</t>
    </r>
  </si>
  <si>
    <r>
      <t>Estimated Underexpenditures</t>
    </r>
    <r>
      <rPr>
        <b/>
        <vertAlign val="superscript"/>
        <sz val="12"/>
        <rFont val="Times New Roman"/>
        <family val="1"/>
      </rPr>
      <t>3</t>
    </r>
  </si>
  <si>
    <t>* Operating Expenditures</t>
  </si>
  <si>
    <t>Footnotes:</t>
  </si>
  <si>
    <t>2004 Revised</t>
  </si>
  <si>
    <t>* Surface Water Management Fee</t>
  </si>
  <si>
    <t>* Wastewater Treatment Division Transfer</t>
  </si>
  <si>
    <t>* Local Hazardous Waste Management</t>
  </si>
  <si>
    <t>* Other</t>
  </si>
  <si>
    <r>
      <t>*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 Omnibus Ord - CX Overhead</t>
    </r>
  </si>
  <si>
    <r>
      <t>*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 Omnibus Ord. KCD</t>
    </r>
  </si>
  <si>
    <t>* 2nd Quarter Omnibus Ord - KCD</t>
  </si>
  <si>
    <t>* 3rd Quarter Omnibus Ord - KCD</t>
  </si>
  <si>
    <r>
      <t>*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Quarter Omnibus Ord - UAC Reallocation</t>
    </r>
  </si>
  <si>
    <r>
      <t>*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Quarter Omnibus Ord - KCD</t>
    </r>
  </si>
  <si>
    <r>
      <t>1</t>
    </r>
    <r>
      <rPr>
        <sz val="10"/>
        <rFont val="Times New Roman"/>
        <family val="1"/>
      </rPr>
      <t xml:space="preserve">  2003 Actuals based on 2003 CAFR and 14th Month ARMS Report.</t>
    </r>
  </si>
  <si>
    <t>* IT Class Comp. Supplemental Ordinance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</si>
</sst>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_(* #,##0.0_);_(* \(#,##0.0\);_(* &quot;-&quot;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7" fontId="5" fillId="0" borderId="0" xfId="19" applyFont="1" applyBorder="1" applyAlignment="1">
      <alignment horizontal="centerContinuous" wrapText="1"/>
      <protection/>
    </xf>
    <xf numFmtId="38" fontId="4" fillId="0" borderId="0" xfId="19" applyNumberFormat="1" applyFont="1" applyBorder="1" applyAlignment="1">
      <alignment horizontal="centerContinuous" wrapText="1"/>
      <protection/>
    </xf>
    <xf numFmtId="38" fontId="5" fillId="0" borderId="0" xfId="19" applyNumberFormat="1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38" fontId="4" fillId="0" borderId="0" xfId="19" applyNumberFormat="1" applyFont="1">
      <alignment/>
      <protection/>
    </xf>
    <xf numFmtId="0" fontId="4" fillId="0" borderId="0" xfId="0" applyFont="1" applyAlignment="1">
      <alignment/>
    </xf>
    <xf numFmtId="37" fontId="5" fillId="0" borderId="1" xfId="19" applyFont="1" applyFill="1" applyBorder="1" applyAlignment="1">
      <alignment horizontal="left" wrapText="1"/>
      <protection/>
    </xf>
    <xf numFmtId="38" fontId="5" fillId="0" borderId="1" xfId="19" applyNumberFormat="1" applyFont="1" applyFill="1" applyBorder="1" applyAlignment="1">
      <alignment horizontal="centerContinuous" wrapText="1"/>
      <protection/>
    </xf>
    <xf numFmtId="0" fontId="4" fillId="0" borderId="0" xfId="0" applyFont="1" applyFill="1" applyAlignment="1">
      <alignment/>
    </xf>
    <xf numFmtId="37" fontId="5" fillId="0" borderId="2" xfId="19" applyFont="1" applyBorder="1" applyAlignment="1" quotePrefix="1">
      <alignment horizontal="left"/>
      <protection/>
    </xf>
    <xf numFmtId="38" fontId="4" fillId="0" borderId="2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37" fontId="5" fillId="0" borderId="3" xfId="19" applyFont="1" applyBorder="1" applyAlignment="1" quotePrefix="1">
      <alignment horizontal="left"/>
      <protection/>
    </xf>
    <xf numFmtId="38" fontId="4" fillId="0" borderId="4" xfId="15" applyNumberFormat="1" applyFont="1" applyBorder="1" applyAlignment="1">
      <alignment/>
    </xf>
    <xf numFmtId="37" fontId="4" fillId="0" borderId="3" xfId="19" applyFont="1" applyBorder="1" applyAlignment="1">
      <alignment horizontal="left"/>
      <protection/>
    </xf>
    <xf numFmtId="38" fontId="4" fillId="0" borderId="3" xfId="15" applyNumberFormat="1" applyFont="1" applyBorder="1" applyAlignment="1">
      <alignment/>
    </xf>
    <xf numFmtId="37" fontId="5" fillId="0" borderId="2" xfId="19" applyFont="1" applyBorder="1" applyAlignment="1">
      <alignment horizontal="left"/>
      <protection/>
    </xf>
    <xf numFmtId="38" fontId="4" fillId="0" borderId="2" xfId="15" applyNumberFormat="1" applyFont="1" applyBorder="1" applyAlignment="1">
      <alignment/>
    </xf>
    <xf numFmtId="38" fontId="4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38" fontId="4" fillId="2" borderId="2" xfId="15" applyNumberFormat="1" applyFont="1" applyFill="1" applyBorder="1" applyAlignment="1">
      <alignment/>
    </xf>
    <xf numFmtId="38" fontId="4" fillId="0" borderId="1" xfId="15" applyNumberFormat="1" applyFont="1" applyBorder="1" applyAlignment="1">
      <alignment/>
    </xf>
    <xf numFmtId="37" fontId="5" fillId="0" borderId="7" xfId="19" applyFont="1" applyBorder="1" applyAlignment="1">
      <alignment horizontal="left"/>
      <protection/>
    </xf>
    <xf numFmtId="38" fontId="4" fillId="0" borderId="3" xfId="15" applyNumberFormat="1" applyFont="1" applyFill="1" applyBorder="1" applyAlignment="1">
      <alignment/>
    </xf>
    <xf numFmtId="38" fontId="4" fillId="0" borderId="7" xfId="15" applyNumberFormat="1" applyFont="1" applyBorder="1" applyAlignment="1">
      <alignment/>
    </xf>
    <xf numFmtId="0" fontId="7" fillId="0" borderId="5" xfId="0" applyFont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38" fontId="4" fillId="0" borderId="2" xfId="0" applyNumberFormat="1" applyFont="1" applyBorder="1" applyAlignment="1">
      <alignment/>
    </xf>
    <xf numFmtId="37" fontId="5" fillId="0" borderId="6" xfId="19" applyFont="1" applyBorder="1" applyAlignment="1" quotePrefix="1">
      <alignment horizontal="left"/>
      <protection/>
    </xf>
    <xf numFmtId="165" fontId="4" fillId="0" borderId="0" xfId="15" applyNumberFormat="1" applyFont="1" applyBorder="1" applyAlignment="1">
      <alignment/>
    </xf>
    <xf numFmtId="37" fontId="5" fillId="0" borderId="2" xfId="19" applyFont="1" applyBorder="1" applyAlignment="1">
      <alignment horizontal="left"/>
      <protection/>
    </xf>
    <xf numFmtId="38" fontId="4" fillId="0" borderId="8" xfId="15" applyNumberFormat="1" applyFont="1" applyBorder="1" applyAlignment="1">
      <alignment/>
    </xf>
    <xf numFmtId="37" fontId="4" fillId="0" borderId="0" xfId="19" applyFont="1" applyBorder="1" applyAlignment="1">
      <alignment horizontal="left"/>
      <protection/>
    </xf>
    <xf numFmtId="38" fontId="4" fillId="0" borderId="0" xfId="15" applyNumberFormat="1" applyFont="1" applyBorder="1" applyAlignment="1">
      <alignment/>
    </xf>
    <xf numFmtId="37" fontId="5" fillId="0" borderId="9" xfId="19" applyFont="1" applyBorder="1" applyAlignment="1" quotePrefix="1">
      <alignment horizontal="left"/>
      <protection/>
    </xf>
    <xf numFmtId="38" fontId="5" fillId="0" borderId="1" xfId="15" applyNumberFormat="1" applyFont="1" applyBorder="1" applyAlignment="1">
      <alignment horizontal="right"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8" fontId="4" fillId="0" borderId="0" xfId="19" applyNumberFormat="1" applyFont="1" applyBorder="1">
      <alignment/>
      <protection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centerContinuous" wrapText="1"/>
    </xf>
    <xf numFmtId="38" fontId="4" fillId="0" borderId="0" xfId="19" applyNumberFormat="1" applyFont="1" applyBorder="1" applyAlignment="1">
      <alignment horizontal="left" vertical="top"/>
      <protection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38" fontId="5" fillId="0" borderId="1" xfId="19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/>
    </xf>
    <xf numFmtId="37" fontId="11" fillId="0" borderId="0" xfId="19" applyFont="1" applyBorder="1" applyAlignment="1">
      <alignment horizontal="left" vertical="top"/>
      <protection/>
    </xf>
    <xf numFmtId="37" fontId="11" fillId="0" borderId="0" xfId="19" applyFont="1" applyBorder="1" applyAlignment="1">
      <alignment horizontal="left"/>
      <protection/>
    </xf>
    <xf numFmtId="37" fontId="4" fillId="0" borderId="3" xfId="19" applyFont="1" applyFill="1" applyBorder="1" applyAlignment="1">
      <alignment horizontal="left"/>
      <protection/>
    </xf>
    <xf numFmtId="37" fontId="14" fillId="0" borderId="0" xfId="19" applyFont="1">
      <alignment/>
      <protection/>
    </xf>
    <xf numFmtId="37" fontId="5" fillId="3" borderId="1" xfId="19" applyFont="1" applyFill="1" applyBorder="1" applyAlignment="1">
      <alignment horizontal="center" wrapText="1"/>
      <protection/>
    </xf>
    <xf numFmtId="38" fontId="4" fillId="0" borderId="10" xfId="15" applyNumberFormat="1" applyFont="1" applyBorder="1" applyAlignment="1">
      <alignment/>
    </xf>
    <xf numFmtId="37" fontId="15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7.7109375" style="43" customWidth="1"/>
    <col min="2" max="2" width="12.7109375" style="44" hidden="1" customWidth="1"/>
    <col min="3" max="3" width="16.7109375" style="45" customWidth="1"/>
    <col min="4" max="5" width="13.7109375" style="45" bestFit="1" customWidth="1"/>
    <col min="6" max="6" width="13.8515625" style="40" customWidth="1"/>
    <col min="7" max="7" width="8.8515625" style="6" customWidth="1"/>
    <col min="8" max="8" width="13.7109375" style="6" bestFit="1" customWidth="1"/>
    <col min="9" max="9" width="19.140625" style="6" customWidth="1"/>
    <col min="10" max="10" width="10.57421875" style="6" bestFit="1" customWidth="1"/>
    <col min="11" max="16384" width="8.8515625" style="6" customWidth="1"/>
  </cols>
  <sheetData>
    <row r="1" spans="1:6" s="4" customFormat="1" ht="15.75">
      <c r="A1" s="1" t="s">
        <v>20</v>
      </c>
      <c r="B1" s="2"/>
      <c r="C1" s="3"/>
      <c r="D1" s="3"/>
      <c r="E1" s="2"/>
      <c r="F1" s="2"/>
    </row>
    <row r="2" spans="1:6" s="4" customFormat="1" ht="15.75">
      <c r="A2" s="54" t="s">
        <v>21</v>
      </c>
      <c r="B2" s="54"/>
      <c r="C2" s="54"/>
      <c r="D2" s="54"/>
      <c r="E2" s="54"/>
      <c r="F2" s="2"/>
    </row>
    <row r="3" ht="15.75">
      <c r="F3" s="5"/>
    </row>
    <row r="4" spans="1:6" s="9" customFormat="1" ht="56.25">
      <c r="A4" s="7"/>
      <c r="B4" s="8" t="s">
        <v>13</v>
      </c>
      <c r="C4" s="46" t="s">
        <v>17</v>
      </c>
      <c r="D4" s="8" t="s">
        <v>14</v>
      </c>
      <c r="E4" s="8" t="s">
        <v>30</v>
      </c>
      <c r="F4" s="52" t="s">
        <v>22</v>
      </c>
    </row>
    <row r="5" spans="1:7" ht="18.75" customHeight="1">
      <c r="A5" s="10" t="s">
        <v>0</v>
      </c>
      <c r="B5" s="11">
        <v>290761</v>
      </c>
      <c r="C5" s="11">
        <v>1784577</v>
      </c>
      <c r="D5" s="11">
        <v>1107805</v>
      </c>
      <c r="E5" s="11">
        <f>C30</f>
        <v>2293577.5</v>
      </c>
      <c r="F5" s="11">
        <f>C30</f>
        <v>2293577.5</v>
      </c>
      <c r="G5" s="12"/>
    </row>
    <row r="6" spans="1:7" ht="15.75">
      <c r="A6" s="13" t="s">
        <v>1</v>
      </c>
      <c r="B6" s="14"/>
      <c r="C6" s="14"/>
      <c r="D6" s="14"/>
      <c r="E6" s="14"/>
      <c r="F6" s="14"/>
      <c r="G6" s="12"/>
    </row>
    <row r="7" spans="1:8" ht="15.75">
      <c r="A7" s="15" t="s">
        <v>31</v>
      </c>
      <c r="B7" s="16">
        <v>2358647</v>
      </c>
      <c r="C7" s="16">
        <v>14649502</v>
      </c>
      <c r="D7" s="16">
        <v>14506417</v>
      </c>
      <c r="E7" s="16">
        <v>14506417</v>
      </c>
      <c r="F7" s="16">
        <v>14674000</v>
      </c>
      <c r="G7" s="12"/>
      <c r="H7" s="40"/>
    </row>
    <row r="8" spans="1:7" ht="15.75">
      <c r="A8" s="15" t="s">
        <v>32</v>
      </c>
      <c r="B8" s="16">
        <v>1300812</v>
      </c>
      <c r="C8" s="16">
        <v>14523687</v>
      </c>
      <c r="D8" s="16">
        <v>14597262</v>
      </c>
      <c r="E8" s="16">
        <f>14597262+856285</f>
        <v>15453547</v>
      </c>
      <c r="F8" s="16">
        <v>15583376</v>
      </c>
      <c r="G8" s="12"/>
    </row>
    <row r="9" spans="1:7" ht="15.75">
      <c r="A9" s="15" t="s">
        <v>33</v>
      </c>
      <c r="B9" s="16"/>
      <c r="C9" s="16">
        <v>3539149.9</v>
      </c>
      <c r="D9" s="16">
        <v>3942182</v>
      </c>
      <c r="E9" s="16">
        <v>3942182</v>
      </c>
      <c r="F9" s="16">
        <v>3942182</v>
      </c>
      <c r="G9" s="12"/>
    </row>
    <row r="10" spans="1:9" ht="15.75">
      <c r="A10" s="50" t="s">
        <v>34</v>
      </c>
      <c r="B10" s="16"/>
      <c r="C10" s="16">
        <v>5201800</v>
      </c>
      <c r="D10" s="16">
        <v>5690988</v>
      </c>
      <c r="E10" s="16">
        <f>862118+5690988</f>
        <v>6553106</v>
      </c>
      <c r="F10" s="24">
        <v>5980050</v>
      </c>
      <c r="G10" s="12"/>
      <c r="H10" s="40"/>
      <c r="I10" s="40"/>
    </row>
    <row r="11" spans="1:10" ht="15.75">
      <c r="A11" s="50" t="s">
        <v>37</v>
      </c>
      <c r="B11" s="16"/>
      <c r="C11" s="16"/>
      <c r="D11" s="16"/>
      <c r="E11" s="16"/>
      <c r="F11" s="16">
        <v>498519</v>
      </c>
      <c r="G11" s="12"/>
      <c r="H11" s="40"/>
      <c r="I11" s="40"/>
      <c r="J11" s="40"/>
    </row>
    <row r="12" spans="1:7" ht="15.75">
      <c r="A12" s="50" t="s">
        <v>38</v>
      </c>
      <c r="B12" s="16"/>
      <c r="C12" s="16"/>
      <c r="D12" s="16"/>
      <c r="E12" s="16"/>
      <c r="F12" s="16">
        <v>140000</v>
      </c>
      <c r="G12" s="12"/>
    </row>
    <row r="13" spans="1:7" ht="15.75">
      <c r="A13" s="17" t="s">
        <v>2</v>
      </c>
      <c r="B13" s="18">
        <f>SUM(B7:B10)</f>
        <v>3659459</v>
      </c>
      <c r="C13" s="18">
        <f>SUM(C7:C10)</f>
        <v>37914138.9</v>
      </c>
      <c r="D13" s="18">
        <f>SUM(D7:D10)</f>
        <v>38736849</v>
      </c>
      <c r="E13" s="18">
        <f>SUM(E7:E10)</f>
        <v>40455252</v>
      </c>
      <c r="F13" s="18">
        <f>SUM(F7:F12)</f>
        <v>40818127</v>
      </c>
      <c r="G13" s="12"/>
    </row>
    <row r="14" spans="1:7" ht="15.75">
      <c r="A14" s="13" t="s">
        <v>3</v>
      </c>
      <c r="B14" s="14"/>
      <c r="C14" s="14"/>
      <c r="D14" s="14"/>
      <c r="E14" s="14"/>
      <c r="F14" s="14"/>
      <c r="G14" s="12"/>
    </row>
    <row r="15" spans="1:7" ht="15.75">
      <c r="A15" s="15" t="s">
        <v>28</v>
      </c>
      <c r="B15" s="16"/>
      <c r="C15" s="16">
        <v>-33952337.4</v>
      </c>
      <c r="D15" s="16">
        <f>-35444123+31000</f>
        <v>-35413123</v>
      </c>
      <c r="E15" s="16">
        <v>-35413123</v>
      </c>
      <c r="F15" s="16">
        <v>-35363123</v>
      </c>
      <c r="G15" s="12"/>
    </row>
    <row r="16" spans="1:7" ht="15.75">
      <c r="A16" s="15" t="s">
        <v>23</v>
      </c>
      <c r="B16" s="16"/>
      <c r="C16" s="16">
        <v>-3452801</v>
      </c>
      <c r="D16" s="16">
        <v>-4054547</v>
      </c>
      <c r="E16" s="16">
        <v>-4054547</v>
      </c>
      <c r="F16" s="16">
        <v>-4054547</v>
      </c>
      <c r="G16" s="12"/>
    </row>
    <row r="17" spans="1:7" ht="15.75">
      <c r="A17" s="15" t="s">
        <v>18</v>
      </c>
      <c r="B17" s="16"/>
      <c r="C17" s="16"/>
      <c r="D17" s="16"/>
      <c r="E17" s="16">
        <v>-856285</v>
      </c>
      <c r="F17" s="16">
        <v>-856285</v>
      </c>
      <c r="G17" s="12"/>
    </row>
    <row r="18" spans="1:7" ht="15.75">
      <c r="A18" s="15" t="s">
        <v>19</v>
      </c>
      <c r="B18" s="16"/>
      <c r="C18" s="16"/>
      <c r="D18" s="16"/>
      <c r="E18" s="16">
        <v>-862118</v>
      </c>
      <c r="F18" s="16">
        <f>E18</f>
        <v>-862118</v>
      </c>
      <c r="G18" s="12"/>
    </row>
    <row r="19" spans="1:7" ht="18.75">
      <c r="A19" s="15" t="s">
        <v>36</v>
      </c>
      <c r="B19" s="16"/>
      <c r="C19" s="16"/>
      <c r="D19" s="16"/>
      <c r="E19" s="6"/>
      <c r="F19" s="16">
        <v>-498519</v>
      </c>
      <c r="G19" s="12"/>
    </row>
    <row r="20" spans="1:8" ht="18.75">
      <c r="A20" s="15" t="s">
        <v>35</v>
      </c>
      <c r="B20" s="16"/>
      <c r="C20" s="16"/>
      <c r="D20" s="16"/>
      <c r="E20" s="16"/>
      <c r="F20" s="16">
        <v>-20990</v>
      </c>
      <c r="G20" s="12"/>
      <c r="H20" s="40"/>
    </row>
    <row r="21" spans="1:7" ht="18.75">
      <c r="A21" s="15" t="s">
        <v>39</v>
      </c>
      <c r="B21" s="16"/>
      <c r="C21" s="16"/>
      <c r="D21" s="16"/>
      <c r="E21" s="16"/>
      <c r="F21" s="16">
        <v>-20165</v>
      </c>
      <c r="G21" s="12"/>
    </row>
    <row r="22" spans="1:7" ht="18.75">
      <c r="A22" s="15" t="s">
        <v>40</v>
      </c>
      <c r="B22" s="16"/>
      <c r="C22" s="16"/>
      <c r="D22" s="16"/>
      <c r="E22" s="16"/>
      <c r="F22" s="16">
        <v>-140000</v>
      </c>
      <c r="G22" s="12"/>
    </row>
    <row r="23" spans="1:7" ht="15.75">
      <c r="A23" s="15" t="s">
        <v>42</v>
      </c>
      <c r="B23" s="16"/>
      <c r="C23" s="16"/>
      <c r="D23" s="16"/>
      <c r="E23" s="16"/>
      <c r="F23" s="16">
        <v>-132000</v>
      </c>
      <c r="G23" s="12"/>
    </row>
    <row r="24" spans="1:8" ht="15.75">
      <c r="A24" s="10" t="s">
        <v>4</v>
      </c>
      <c r="B24" s="11">
        <f>SUM(B15:B20)</f>
        <v>0</v>
      </c>
      <c r="C24" s="11">
        <f>SUM(C15:C20)</f>
        <v>-37405138.4</v>
      </c>
      <c r="D24" s="11">
        <f>SUM(D15:D20)</f>
        <v>-39467670</v>
      </c>
      <c r="E24" s="11">
        <f>SUM(E15:E20)</f>
        <v>-41186073</v>
      </c>
      <c r="F24" s="11">
        <f>SUM(F15:F23)</f>
        <v>-41947747</v>
      </c>
      <c r="G24" s="12"/>
      <c r="H24" s="40"/>
    </row>
    <row r="25" spans="1:7" ht="18.75">
      <c r="A25" s="20" t="s">
        <v>27</v>
      </c>
      <c r="B25" s="21"/>
      <c r="C25" s="22">
        <v>0</v>
      </c>
      <c r="D25" s="22">
        <v>400000</v>
      </c>
      <c r="E25" s="22">
        <v>400000</v>
      </c>
      <c r="F25" s="22">
        <v>450000</v>
      </c>
      <c r="G25" s="12"/>
    </row>
    <row r="26" spans="1:7" ht="15.75">
      <c r="A26" s="23" t="s">
        <v>5</v>
      </c>
      <c r="B26" s="24"/>
      <c r="C26" s="16"/>
      <c r="D26" s="16"/>
      <c r="E26" s="16"/>
      <c r="F26" s="16"/>
      <c r="G26" s="12"/>
    </row>
    <row r="27" spans="1:7" ht="15.75">
      <c r="A27" s="15" t="s">
        <v>6</v>
      </c>
      <c r="B27" s="26"/>
      <c r="C27" s="24"/>
      <c r="D27" s="24"/>
      <c r="E27" s="24"/>
      <c r="F27" s="24"/>
      <c r="G27" s="12"/>
    </row>
    <row r="28" spans="1:7" ht="15.75">
      <c r="A28" s="15" t="s">
        <v>6</v>
      </c>
      <c r="B28" s="26"/>
      <c r="C28" s="24"/>
      <c r="D28" s="24"/>
      <c r="E28" s="24"/>
      <c r="F28" s="24"/>
      <c r="G28" s="12"/>
    </row>
    <row r="29" spans="1:8" ht="15.75">
      <c r="A29" s="27" t="s">
        <v>7</v>
      </c>
      <c r="B29" s="28">
        <f>SUM(B27:B28)</f>
        <v>0</v>
      </c>
      <c r="C29" s="28">
        <f>SUM(C27:C28)</f>
        <v>0</v>
      </c>
      <c r="D29" s="28">
        <f>SUM(D27:D28)</f>
        <v>0</v>
      </c>
      <c r="E29" s="28">
        <f>SUM(E27:E28)</f>
        <v>0</v>
      </c>
      <c r="F29" s="28">
        <f>SUM(F27:F28)</f>
        <v>0</v>
      </c>
      <c r="G29" s="12"/>
      <c r="H29" s="40"/>
    </row>
    <row r="30" spans="1:7" ht="15.75">
      <c r="A30" s="29" t="s">
        <v>8</v>
      </c>
      <c r="B30" s="28">
        <f>B5+B13+B24+B25+B29</f>
        <v>3950220</v>
      </c>
      <c r="C30" s="28">
        <f>C5+C13+C24+C25</f>
        <v>2293577.5</v>
      </c>
      <c r="D30" s="28">
        <f>D5+D13+D24+D25+D29</f>
        <v>776984</v>
      </c>
      <c r="E30" s="28">
        <f>E5+E13+E24+E25+E29</f>
        <v>1962756.5</v>
      </c>
      <c r="F30" s="28">
        <f>F5+F13+F24+F25+F29</f>
        <v>1613957.5</v>
      </c>
      <c r="G30" s="12"/>
    </row>
    <row r="31" spans="1:7" ht="15.75">
      <c r="A31" s="13" t="s">
        <v>9</v>
      </c>
      <c r="B31" s="16"/>
      <c r="C31" s="14"/>
      <c r="D31" s="16"/>
      <c r="E31" s="16"/>
      <c r="F31" s="16"/>
      <c r="G31" s="12"/>
    </row>
    <row r="32" spans="1:7" ht="15.75">
      <c r="A32" s="15" t="s">
        <v>10</v>
      </c>
      <c r="B32" s="19">
        <v>-168059</v>
      </c>
      <c r="C32" s="24">
        <v>-862118</v>
      </c>
      <c r="D32" s="24"/>
      <c r="E32" s="24"/>
      <c r="F32" s="24"/>
      <c r="G32" s="12"/>
    </row>
    <row r="33" spans="1:7" ht="15.75">
      <c r="A33" s="15" t="s">
        <v>24</v>
      </c>
      <c r="B33" s="19"/>
      <c r="C33" s="24">
        <v>-856285</v>
      </c>
      <c r="D33" s="24"/>
      <c r="E33" s="24"/>
      <c r="F33" s="24"/>
      <c r="G33" s="12"/>
    </row>
    <row r="34" spans="1:7" ht="15.75">
      <c r="A34" s="15"/>
      <c r="B34" s="19"/>
      <c r="C34" s="24"/>
      <c r="D34" s="24"/>
      <c r="E34" s="24"/>
      <c r="F34" s="24"/>
      <c r="G34" s="12"/>
    </row>
    <row r="35" spans="1:7" ht="15.75">
      <c r="A35" s="31" t="s">
        <v>11</v>
      </c>
      <c r="B35" s="32">
        <f>SUM(B32:B34)</f>
        <v>-168059</v>
      </c>
      <c r="C35" s="11">
        <f>SUM(C32:C34)</f>
        <v>-1718403</v>
      </c>
      <c r="D35" s="11"/>
      <c r="E35" s="32">
        <f>SUM(E32:E34)</f>
        <v>0</v>
      </c>
      <c r="F35" s="32">
        <f>SUM(F32:F34)</f>
        <v>0</v>
      </c>
      <c r="G35" s="12"/>
    </row>
    <row r="36" spans="1:7" ht="15.75">
      <c r="A36" s="29" t="s">
        <v>12</v>
      </c>
      <c r="B36" s="28">
        <f>+B30+B35</f>
        <v>3782161</v>
      </c>
      <c r="C36" s="28">
        <f>+C30+C35</f>
        <v>575174.5</v>
      </c>
      <c r="D36" s="28">
        <f>+D30+D35</f>
        <v>776984</v>
      </c>
      <c r="E36" s="28">
        <f>+E30+E35</f>
        <v>1962756.5</v>
      </c>
      <c r="F36" s="28">
        <f>+F30+F35</f>
        <v>1613957.5</v>
      </c>
      <c r="G36" s="12"/>
    </row>
    <row r="37" spans="1:7" s="4" customFormat="1" ht="10.5" customHeight="1">
      <c r="A37" s="33"/>
      <c r="B37" s="34"/>
      <c r="C37" s="53"/>
      <c r="D37" s="25"/>
      <c r="E37" s="34"/>
      <c r="F37" s="34"/>
      <c r="G37" s="30"/>
    </row>
    <row r="38" spans="1:7" s="38" customFormat="1" ht="18.75">
      <c r="A38" s="35" t="s">
        <v>16</v>
      </c>
      <c r="B38" s="36">
        <f>+B13*0.07</f>
        <v>256162.13000000003</v>
      </c>
      <c r="C38" s="36">
        <f>+C7*0.05</f>
        <v>732475.1000000001</v>
      </c>
      <c r="D38" s="36">
        <f>+D7*0.05</f>
        <v>725320.8500000001</v>
      </c>
      <c r="E38" s="36">
        <f>+E7*0.05</f>
        <v>725320.8500000001</v>
      </c>
      <c r="F38" s="36">
        <f>+F7*0.05</f>
        <v>733700</v>
      </c>
      <c r="G38" s="37"/>
    </row>
    <row r="39" spans="1:6" ht="15.75">
      <c r="A39" s="51" t="s">
        <v>29</v>
      </c>
      <c r="B39" s="5"/>
      <c r="C39" s="5"/>
      <c r="D39" s="5"/>
      <c r="E39" s="5"/>
      <c r="F39" s="5"/>
    </row>
    <row r="40" spans="1:5" ht="16.5">
      <c r="A40" s="47" t="s">
        <v>41</v>
      </c>
      <c r="B40" s="39"/>
      <c r="C40" s="40"/>
      <c r="D40" s="40"/>
      <c r="E40" s="39"/>
    </row>
    <row r="41" spans="1:5" ht="16.5">
      <c r="A41" s="47" t="s">
        <v>26</v>
      </c>
      <c r="B41" s="39"/>
      <c r="C41" s="40"/>
      <c r="D41" s="40"/>
      <c r="E41" s="39"/>
    </row>
    <row r="42" spans="1:6" ht="15.75">
      <c r="A42" s="48" t="s">
        <v>15</v>
      </c>
      <c r="B42" s="2"/>
      <c r="C42" s="41"/>
      <c r="D42" s="41"/>
      <c r="E42" s="2"/>
      <c r="F42" s="39"/>
    </row>
    <row r="43" spans="1:5" ht="16.5">
      <c r="A43" s="49" t="s">
        <v>25</v>
      </c>
      <c r="B43" s="42"/>
      <c r="C43" s="40"/>
      <c r="D43" s="40"/>
      <c r="E43" s="39"/>
    </row>
    <row r="44" spans="1:6" ht="15.75">
      <c r="A44" s="6"/>
      <c r="B44" s="5"/>
      <c r="C44" s="40"/>
      <c r="D44" s="40"/>
      <c r="E44" s="5"/>
      <c r="F44" s="5"/>
    </row>
  </sheetData>
  <mergeCells count="1">
    <mergeCell ref="A2:E2"/>
  </mergeCells>
  <printOptions/>
  <pageMargins left="0.52" right="0.75" top="0.64" bottom="1" header="0.5" footer="0.5"/>
  <pageSetup fitToHeight="1" fitToWidth="1" horizontalDpi="600" verticalDpi="600" orientation="portrait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Angel Allende-Foss</cp:lastModifiedBy>
  <cp:lastPrinted>2004-07-23T22:10:15Z</cp:lastPrinted>
  <dcterms:created xsi:type="dcterms:W3CDTF">2003-07-03T18:02:03Z</dcterms:created>
  <dcterms:modified xsi:type="dcterms:W3CDTF">2004-09-02T16:01:56Z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589743070</vt:i4>
  </property>
  <property fmtid="{D5CDD505-2E9C-101B-9397-08002B2CF9AE}" pid="3" name="_EmailSubject">
    <vt:lpwstr>IT class comp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320162480</vt:i4>
  </property>
  <property fmtid="{D5CDD505-2E9C-101B-9397-08002B2CF9AE}" pid="7" name="_ReviewingToolsShownOnce">
    <vt:lpwstr/>
  </property>
</Properties>
</file>