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nPlan" sheetId="1" r:id="rId1"/>
  </sheets>
  <definedNames>
    <definedName name="_xlnm.Print_Area" localSheetId="0">'FinPlan'!$A$1:$G$38</definedName>
  </definedNames>
  <calcPr fullCalcOnLoad="1"/>
</workbook>
</file>

<file path=xl/comments1.xml><?xml version="1.0" encoding="utf-8"?>
<comments xmlns="http://schemas.openxmlformats.org/spreadsheetml/2006/main">
  <authors>
    <author>hultenr</author>
  </authors>
  <commentList>
    <comment ref="B7" authorId="0">
      <text>
        <r>
          <rPr>
            <b/>
            <sz val="8"/>
            <rFont val="Tahoma"/>
            <family val="0"/>
          </rPr>
          <t>hultenr:</t>
        </r>
        <r>
          <rPr>
            <sz val="8"/>
            <rFont val="Tahoma"/>
            <family val="0"/>
          </rPr>
          <t xml:space="preserve">
13th month reports - 2/16/06</t>
        </r>
      </text>
    </comment>
    <comment ref="E11" authorId="0">
      <text>
        <r>
          <rPr>
            <b/>
            <sz val="8"/>
            <rFont val="Tahoma"/>
            <family val="0"/>
          </rPr>
          <t>hultenr:</t>
        </r>
        <r>
          <rPr>
            <sz val="8"/>
            <rFont val="Tahoma"/>
            <family val="0"/>
          </rPr>
          <t xml:space="preserve">
From revenue schedule - Form D</t>
        </r>
      </text>
    </comment>
    <comment ref="B14" authorId="0">
      <text>
        <r>
          <rPr>
            <b/>
            <sz val="8"/>
            <rFont val="Tahoma"/>
            <family val="0"/>
          </rPr>
          <t>hultenr:</t>
        </r>
        <r>
          <rPr>
            <sz val="8"/>
            <rFont val="Tahoma"/>
            <family val="0"/>
          </rPr>
          <t xml:space="preserve">
Agrees to revenues per schedule prepared by Jin Lin</t>
        </r>
      </text>
    </comment>
    <comment ref="B23" authorId="0">
      <text>
        <r>
          <rPr>
            <b/>
            <sz val="8"/>
            <rFont val="Tahoma"/>
            <family val="0"/>
          </rPr>
          <t>hultenr:</t>
        </r>
        <r>
          <rPr>
            <sz val="8"/>
            <rFont val="Tahoma"/>
            <family val="0"/>
          </rPr>
          <t xml:space="preserve">
Per schedule prepared by Jin Lin in Finance.</t>
        </r>
      </text>
    </comment>
    <comment ref="B28" authorId="0">
      <text>
        <r>
          <rPr>
            <b/>
            <sz val="8"/>
            <rFont val="Tahoma"/>
            <family val="0"/>
          </rPr>
          <t>hultenr:</t>
        </r>
        <r>
          <rPr>
            <sz val="8"/>
            <rFont val="Tahoma"/>
            <family val="0"/>
          </rPr>
          <t xml:space="preserve">
Per schedule prepared by Jin Lin in Finance</t>
        </r>
      </text>
    </comment>
    <comment ref="C31" authorId="0">
      <text>
        <r>
          <rPr>
            <b/>
            <sz val="8"/>
            <rFont val="Tahoma"/>
            <family val="0"/>
          </rPr>
          <t>hultenr:</t>
        </r>
        <r>
          <rPr>
            <sz val="8"/>
            <rFont val="Tahoma"/>
            <family val="0"/>
          </rPr>
          <t xml:space="preserve">
8/11/2005 Actuary Report</t>
        </r>
      </text>
    </comment>
    <comment ref="B33" authorId="0">
      <text>
        <r>
          <rPr>
            <b/>
            <sz val="8"/>
            <rFont val="Tahoma"/>
            <family val="0"/>
          </rPr>
          <t>hultenr:</t>
        </r>
        <r>
          <rPr>
            <sz val="8"/>
            <rFont val="Tahoma"/>
            <family val="0"/>
          </rPr>
          <t xml:space="preserve">
5% of self funded costs</t>
        </r>
      </text>
    </comment>
  </commentList>
</comments>
</file>

<file path=xl/sharedStrings.xml><?xml version="1.0" encoding="utf-8"?>
<sst xmlns="http://schemas.openxmlformats.org/spreadsheetml/2006/main" count="45" uniqueCount="45">
  <si>
    <t>Form C</t>
  </si>
  <si>
    <t>Non-CX Financial Plan</t>
  </si>
  <si>
    <t>Fund Name:   Benefits</t>
  </si>
  <si>
    <t>Fund Number:   5500</t>
  </si>
  <si>
    <t>Quarter:   First 2006</t>
  </si>
  <si>
    <t>Prepared by:  Ruth Hultengren</t>
  </si>
  <si>
    <t>Category</t>
  </si>
  <si>
    <t xml:space="preserve">2005 Actual </t>
  </si>
  <si>
    <t>2006 Adopted</t>
  </si>
  <si>
    <t xml:space="preserve">2006 Revised  </t>
  </si>
  <si>
    <t>2006 Estimated</t>
  </si>
  <si>
    <t>Estimated-Adopted Change</t>
  </si>
  <si>
    <t>Explanation of Change</t>
  </si>
  <si>
    <t>Beginning Fund Balance</t>
  </si>
  <si>
    <t xml:space="preserve">Revenues </t>
  </si>
  <si>
    <t xml:space="preserve"> * Flexrate recovery </t>
  </si>
  <si>
    <t xml:space="preserve"> * Service charges </t>
  </si>
  <si>
    <t xml:space="preserve"> * Interest revenue</t>
  </si>
  <si>
    <t>Cash balances higher than projected</t>
  </si>
  <si>
    <t xml:space="preserve"> * Misc. revenue</t>
  </si>
  <si>
    <t>Total Revenues</t>
  </si>
  <si>
    <t xml:space="preserve">Expenditures </t>
  </si>
  <si>
    <t xml:space="preserve">* Ins. Premiums </t>
  </si>
  <si>
    <t>Actuary reprojection - 4/19/06</t>
  </si>
  <si>
    <t xml:space="preserve">* Benefits Administration </t>
  </si>
  <si>
    <t xml:space="preserve">* Enrollment Contingency </t>
  </si>
  <si>
    <t>* Encumbrance Carryover</t>
  </si>
  <si>
    <t>* Prior Period Adjustment</t>
  </si>
  <si>
    <t>Total Expenditures</t>
  </si>
  <si>
    <t>Estimated Underexpenditures</t>
  </si>
  <si>
    <t>Other Fund Transactions</t>
  </si>
  <si>
    <t>* Month 14 Accounting Adjustments</t>
  </si>
  <si>
    <t>Total Other Fund Transactions</t>
  </si>
  <si>
    <t>Ending Fund Balance</t>
  </si>
  <si>
    <t>Less: Reserves &amp; Designations</t>
  </si>
  <si>
    <t>* Reserved for Encumbrance Carryover</t>
  </si>
  <si>
    <t xml:space="preserve">* IBNR </t>
  </si>
  <si>
    <t>* IBNR Shortfall</t>
  </si>
  <si>
    <t>Total Reserves &amp; Designations</t>
  </si>
  <si>
    <t>Ending Undesignated Fund Balance</t>
  </si>
  <si>
    <t xml:space="preserve">Target Fund Balance </t>
  </si>
  <si>
    <t>Date Prepared:  6/7/06</t>
  </si>
  <si>
    <t>* Supplemental Appropriation</t>
  </si>
  <si>
    <t>Database project - Puget Sound Health Alliance</t>
  </si>
  <si>
    <t xml:space="preserve">* Rate Stabilization Reserve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</si>
</sst>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7" fontId="5" fillId="0" borderId="0" xfId="19" applyFont="1" applyBorder="1" applyAlignment="1">
      <alignment horizontal="centerContinuous" wrapText="1"/>
      <protection/>
    </xf>
    <xf numFmtId="37" fontId="7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37" fontId="6" fillId="0" borderId="0" xfId="19" applyFont="1" applyBorder="1" applyAlignment="1">
      <alignment horizontal="centerContinuous" wrapText="1"/>
      <protection/>
    </xf>
    <xf numFmtId="0" fontId="6" fillId="2" borderId="0" xfId="0" applyFont="1" applyFill="1" applyBorder="1" applyAlignment="1">
      <alignment horizontal="left"/>
    </xf>
    <xf numFmtId="37" fontId="5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6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43" fontId="0" fillId="2" borderId="0" xfId="0" applyNumberFormat="1" applyFill="1" applyBorder="1" applyAlignment="1">
      <alignment horizontal="centerContinuous"/>
    </xf>
    <xf numFmtId="37" fontId="8" fillId="0" borderId="0" xfId="19" applyFont="1" applyBorder="1" applyAlignment="1">
      <alignment horizontal="left"/>
      <protection/>
    </xf>
    <xf numFmtId="37" fontId="9" fillId="0" borderId="1" xfId="19" applyFont="1" applyBorder="1" applyAlignment="1">
      <alignment horizontal="left" wrapText="1"/>
      <protection/>
    </xf>
    <xf numFmtId="37" fontId="10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1" fillId="0" borderId="0" xfId="19" applyFont="1" applyBorder="1" applyAlignment="1">
      <alignment horizontal="centerContinuous" wrapText="1"/>
      <protection/>
    </xf>
    <xf numFmtId="37" fontId="8" fillId="2" borderId="2" xfId="19" applyFont="1" applyFill="1" applyBorder="1" applyAlignment="1" applyProtection="1">
      <alignment horizontal="left" wrapText="1"/>
      <protection/>
    </xf>
    <xf numFmtId="37" fontId="8" fillId="2" borderId="3" xfId="19" applyFont="1" applyFill="1" applyBorder="1" applyAlignment="1">
      <alignment horizontal="center" wrapText="1"/>
      <protection/>
    </xf>
    <xf numFmtId="37" fontId="8" fillId="2" borderId="4" xfId="19" applyFont="1" applyFill="1" applyBorder="1" applyAlignment="1">
      <alignment horizontal="center" wrapText="1"/>
      <protection/>
    </xf>
    <xf numFmtId="37" fontId="8" fillId="2" borderId="5" xfId="19" applyFont="1" applyFill="1" applyBorder="1" applyAlignment="1">
      <alignment horizontal="center" wrapText="1"/>
      <protection/>
    </xf>
    <xf numFmtId="37" fontId="8" fillId="2" borderId="6" xfId="19" applyFont="1" applyFill="1" applyBorder="1" applyAlignment="1">
      <alignment horizontal="center" wrapText="1"/>
      <protection/>
    </xf>
    <xf numFmtId="37" fontId="8" fillId="2" borderId="7" xfId="19" applyFont="1" applyFill="1" applyBorder="1" applyAlignment="1">
      <alignment horizontal="center" wrapText="1"/>
      <protection/>
    </xf>
    <xf numFmtId="37" fontId="8" fillId="2" borderId="2" xfId="19" applyFont="1" applyFill="1" applyBorder="1" applyAlignment="1">
      <alignment horizontal="center" wrapText="1"/>
      <protection/>
    </xf>
    <xf numFmtId="37" fontId="8" fillId="2" borderId="0" xfId="19" applyFont="1" applyFill="1" applyAlignment="1">
      <alignment horizontal="center" wrapText="1"/>
      <protection/>
    </xf>
    <xf numFmtId="0" fontId="6" fillId="2" borderId="0" xfId="0" applyFont="1" applyFill="1" applyAlignment="1">
      <alignment/>
    </xf>
    <xf numFmtId="37" fontId="8" fillId="0" borderId="8" xfId="19" applyFont="1" applyBorder="1" applyAlignment="1" quotePrefix="1">
      <alignment horizontal="left"/>
      <protection/>
    </xf>
    <xf numFmtId="167" fontId="8" fillId="0" borderId="2" xfId="15" applyNumberFormat="1" applyFont="1" applyFill="1" applyBorder="1" applyAlignment="1">
      <alignment/>
    </xf>
    <xf numFmtId="167" fontId="8" fillId="0" borderId="4" xfId="15" applyNumberFormat="1" applyFont="1" applyFill="1" applyBorder="1" applyAlignment="1">
      <alignment/>
    </xf>
    <xf numFmtId="38" fontId="6" fillId="0" borderId="8" xfId="15" applyNumberFormat="1" applyFont="1" applyFill="1" applyBorder="1" applyAlignment="1">
      <alignment/>
    </xf>
    <xf numFmtId="167" fontId="8" fillId="0" borderId="9" xfId="15" applyNumberFormat="1" applyFont="1" applyBorder="1" applyAlignment="1">
      <alignment/>
    </xf>
    <xf numFmtId="167" fontId="9" fillId="0" borderId="8" xfId="15" applyNumberFormat="1" applyFont="1" applyBorder="1" applyAlignment="1">
      <alignment/>
    </xf>
    <xf numFmtId="167" fontId="8" fillId="0" borderId="0" xfId="15" applyNumberFormat="1" applyFont="1" applyBorder="1" applyAlignment="1">
      <alignment/>
    </xf>
    <xf numFmtId="167" fontId="8" fillId="0" borderId="0" xfId="15" applyNumberFormat="1" applyFont="1" applyAlignment="1">
      <alignment/>
    </xf>
    <xf numFmtId="0" fontId="8" fillId="0" borderId="0" xfId="0" applyFont="1" applyAlignment="1">
      <alignment/>
    </xf>
    <xf numFmtId="37" fontId="8" fillId="0" borderId="10" xfId="19" applyFont="1" applyBorder="1" applyAlignment="1" quotePrefix="1">
      <alignment horizontal="left"/>
      <protection/>
    </xf>
    <xf numFmtId="38" fontId="6" fillId="0" borderId="10" xfId="15" applyNumberFormat="1" applyFont="1" applyBorder="1" applyAlignment="1">
      <alignment/>
    </xf>
    <xf numFmtId="167" fontId="6" fillId="0" borderId="11" xfId="15" applyNumberFormat="1" applyFont="1" applyFill="1" applyBorder="1" applyAlignment="1">
      <alignment/>
    </xf>
    <xf numFmtId="167" fontId="6" fillId="0" borderId="12" xfId="15" applyNumberFormat="1" applyFont="1" applyBorder="1" applyAlignment="1">
      <alignment/>
    </xf>
    <xf numFmtId="167" fontId="12" fillId="0" borderId="10" xfId="15" applyNumberFormat="1" applyFont="1" applyBorder="1" applyAlignment="1">
      <alignment/>
    </xf>
    <xf numFmtId="167" fontId="6" fillId="0" borderId="0" xfId="15" applyNumberFormat="1" applyFont="1" applyBorder="1" applyAlignment="1">
      <alignment/>
    </xf>
    <xf numFmtId="167" fontId="6" fillId="0" borderId="0" xfId="15" applyNumberFormat="1" applyFont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167" fontId="8" fillId="0" borderId="11" xfId="15" applyNumberFormat="1" applyFont="1" applyFill="1" applyBorder="1" applyAlignment="1">
      <alignment/>
    </xf>
    <xf numFmtId="167" fontId="6" fillId="0" borderId="14" xfId="15" applyNumberFormat="1" applyFont="1" applyBorder="1" applyAlignment="1">
      <alignment/>
    </xf>
    <xf numFmtId="167" fontId="12" fillId="0" borderId="13" xfId="15" applyNumberFormat="1" applyFont="1" applyBorder="1" applyAlignment="1">
      <alignment wrapText="1"/>
    </xf>
    <xf numFmtId="167" fontId="12" fillId="0" borderId="13" xfId="15" applyNumberFormat="1" applyFont="1" applyBorder="1" applyAlignment="1">
      <alignment/>
    </xf>
    <xf numFmtId="38" fontId="6" fillId="0" borderId="13" xfId="15" applyNumberFormat="1" applyFont="1" applyBorder="1" applyAlignment="1">
      <alignment/>
    </xf>
    <xf numFmtId="37" fontId="8" fillId="0" borderId="8" xfId="19" applyFont="1" applyBorder="1" applyAlignment="1">
      <alignment horizontal="left"/>
      <protection/>
    </xf>
    <xf numFmtId="38" fontId="8" fillId="0" borderId="8" xfId="15" applyNumberFormat="1" applyFont="1" applyBorder="1" applyAlignment="1">
      <alignment/>
    </xf>
    <xf numFmtId="167" fontId="8" fillId="0" borderId="8" xfId="15" applyNumberFormat="1" applyFont="1" applyBorder="1" applyAlignment="1">
      <alignment/>
    </xf>
    <xf numFmtId="37" fontId="8" fillId="0" borderId="13" xfId="19" applyFont="1" applyBorder="1" applyAlignment="1" quotePrefix="1">
      <alignment horizontal="left"/>
      <protection/>
    </xf>
    <xf numFmtId="167" fontId="6" fillId="0" borderId="13" xfId="15" applyNumberFormat="1" applyFont="1" applyFill="1" applyBorder="1" applyAlignment="1">
      <alignment/>
    </xf>
    <xf numFmtId="167" fontId="6" fillId="0" borderId="13" xfId="15" applyNumberFormat="1" applyFont="1" applyBorder="1" applyAlignment="1">
      <alignment/>
    </xf>
    <xf numFmtId="37" fontId="6" fillId="0" borderId="13" xfId="15" applyNumberFormat="1" applyFont="1" applyBorder="1" applyAlignment="1">
      <alignment/>
    </xf>
    <xf numFmtId="167" fontId="6" fillId="0" borderId="13" xfId="15" applyNumberFormat="1" applyFont="1" applyFill="1" applyBorder="1" applyAlignment="1">
      <alignment/>
    </xf>
    <xf numFmtId="37" fontId="6" fillId="0" borderId="11" xfId="15" applyNumberFormat="1" applyFont="1" applyBorder="1" applyAlignment="1">
      <alignment/>
    </xf>
    <xf numFmtId="167" fontId="6" fillId="0" borderId="11" xfId="15" applyNumberFormat="1" applyFont="1" applyBorder="1" applyAlignment="1">
      <alignment/>
    </xf>
    <xf numFmtId="37" fontId="6" fillId="0" borderId="13" xfId="15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67" fontId="6" fillId="0" borderId="0" xfId="15" applyNumberFormat="1" applyFont="1" applyFill="1" applyBorder="1" applyAlignment="1">
      <alignment/>
    </xf>
    <xf numFmtId="37" fontId="6" fillId="0" borderId="11" xfId="15" applyNumberFormat="1" applyFont="1" applyFill="1" applyBorder="1" applyAlignment="1">
      <alignment/>
    </xf>
    <xf numFmtId="43" fontId="0" fillId="0" borderId="0" xfId="0" applyNumberFormat="1" applyAlignment="1">
      <alignment/>
    </xf>
    <xf numFmtId="37" fontId="8" fillId="0" borderId="8" xfId="19" applyFont="1" applyBorder="1" applyAlignment="1" quotePrefix="1">
      <alignment horizontal="left"/>
      <protection/>
    </xf>
    <xf numFmtId="38" fontId="8" fillId="0" borderId="15" xfId="15" applyNumberFormat="1" applyFont="1" applyBorder="1" applyAlignment="1">
      <alignment/>
    </xf>
    <xf numFmtId="38" fontId="6" fillId="0" borderId="8" xfId="15" applyNumberFormat="1" applyFont="1" applyBorder="1" applyAlignment="1">
      <alignment/>
    </xf>
    <xf numFmtId="0" fontId="8" fillId="0" borderId="9" xfId="0" applyFont="1" applyBorder="1" applyAlignment="1">
      <alignment horizontal="left"/>
    </xf>
    <xf numFmtId="38" fontId="6" fillId="3" borderId="8" xfId="15" applyNumberFormat="1" applyFont="1" applyFill="1" applyBorder="1" applyAlignment="1">
      <alignment/>
    </xf>
    <xf numFmtId="38" fontId="6" fillId="3" borderId="2" xfId="15" applyNumberFormat="1" applyFont="1" applyFill="1" applyBorder="1" applyAlignment="1">
      <alignment/>
    </xf>
    <xf numFmtId="167" fontId="6" fillId="3" borderId="2" xfId="15" applyNumberFormat="1" applyFont="1" applyFill="1" applyBorder="1" applyAlignment="1">
      <alignment/>
    </xf>
    <xf numFmtId="37" fontId="8" fillId="0" borderId="14" xfId="19" applyFont="1" applyBorder="1" applyAlignment="1">
      <alignment horizontal="left"/>
      <protection/>
    </xf>
    <xf numFmtId="38" fontId="6" fillId="0" borderId="13" xfId="15" applyNumberFormat="1" applyFont="1" applyFill="1" applyBorder="1" applyAlignment="1">
      <alignment/>
    </xf>
    <xf numFmtId="38" fontId="6" fillId="0" borderId="11" xfId="15" applyNumberFormat="1" applyFont="1" applyBorder="1" applyAlignment="1">
      <alignment/>
    </xf>
    <xf numFmtId="38" fontId="6" fillId="0" borderId="0" xfId="15" applyNumberFormat="1" applyFont="1" applyBorder="1" applyAlignment="1">
      <alignment/>
    </xf>
    <xf numFmtId="37" fontId="6" fillId="0" borderId="13" xfId="19" applyFont="1" applyBorder="1" applyAlignment="1">
      <alignment horizontal="left"/>
      <protection/>
    </xf>
    <xf numFmtId="38" fontId="6" fillId="0" borderId="11" xfId="15" applyNumberFormat="1" applyFont="1" applyFill="1" applyBorder="1" applyAlignment="1">
      <alignment/>
    </xf>
    <xf numFmtId="38" fontId="6" fillId="0" borderId="0" xfId="15" applyNumberFormat="1" applyFont="1" applyFill="1" applyBorder="1" applyAlignment="1">
      <alignment/>
    </xf>
    <xf numFmtId="37" fontId="8" fillId="0" borderId="9" xfId="19" applyFont="1" applyBorder="1" applyAlignment="1" quotePrefix="1">
      <alignment horizontal="left"/>
      <protection/>
    </xf>
    <xf numFmtId="43" fontId="6" fillId="0" borderId="8" xfId="15" applyFont="1" applyBorder="1" applyAlignment="1">
      <alignment/>
    </xf>
    <xf numFmtId="43" fontId="6" fillId="0" borderId="15" xfId="15" applyFont="1" applyFill="1" applyBorder="1" applyAlignment="1">
      <alignment/>
    </xf>
    <xf numFmtId="38" fontId="8" fillId="0" borderId="8" xfId="0" applyNumberFormat="1" applyFont="1" applyFill="1" applyBorder="1" applyAlignment="1">
      <alignment/>
    </xf>
    <xf numFmtId="38" fontId="6" fillId="0" borderId="8" xfId="0" applyNumberFormat="1" applyFont="1" applyFill="1" applyBorder="1" applyAlignment="1">
      <alignment/>
    </xf>
    <xf numFmtId="37" fontId="8" fillId="0" borderId="13" xfId="19" applyFont="1" applyBorder="1" applyAlignment="1" quotePrefix="1">
      <alignment horizontal="left"/>
      <protection/>
    </xf>
    <xf numFmtId="167" fontId="13" fillId="0" borderId="11" xfId="15" applyNumberFormat="1" applyFont="1" applyBorder="1" applyAlignment="1">
      <alignment/>
    </xf>
    <xf numFmtId="37" fontId="14" fillId="0" borderId="13" xfId="19" applyFont="1" applyBorder="1" applyAlignment="1">
      <alignment horizontal="left"/>
      <protection/>
    </xf>
    <xf numFmtId="37" fontId="14" fillId="0" borderId="13" xfId="19" applyFont="1" applyFill="1" applyBorder="1" applyAlignment="1">
      <alignment horizontal="left"/>
      <protection/>
    </xf>
    <xf numFmtId="37" fontId="8" fillId="0" borderId="11" xfId="15" applyNumberFormat="1" applyFont="1" applyBorder="1" applyAlignment="1">
      <alignment/>
    </xf>
    <xf numFmtId="37" fontId="8" fillId="0" borderId="11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167" fontId="6" fillId="0" borderId="0" xfId="15" applyNumberFormat="1" applyFont="1" applyFill="1" applyBorder="1" applyAlignment="1">
      <alignment/>
    </xf>
    <xf numFmtId="37" fontId="8" fillId="0" borderId="13" xfId="15" applyNumberFormat="1" applyFont="1" applyFill="1" applyBorder="1" applyAlignment="1">
      <alignment/>
    </xf>
    <xf numFmtId="37" fontId="8" fillId="0" borderId="8" xfId="19" applyFont="1" applyBorder="1" applyAlignment="1">
      <alignment horizontal="left"/>
      <protection/>
    </xf>
    <xf numFmtId="37" fontId="6" fillId="0" borderId="15" xfId="15" applyNumberFormat="1" applyFont="1" applyBorder="1" applyAlignment="1">
      <alignment/>
    </xf>
    <xf numFmtId="38" fontId="6" fillId="0" borderId="8" xfId="0" applyNumberFormat="1" applyFont="1" applyBorder="1" applyAlignment="1">
      <alignment/>
    </xf>
    <xf numFmtId="0" fontId="0" fillId="0" borderId="0" xfId="0" applyAlignment="1">
      <alignment horizontal="right"/>
    </xf>
    <xf numFmtId="38" fontId="8" fillId="0" borderId="16" xfId="15" applyNumberFormat="1" applyFont="1" applyBorder="1" applyAlignment="1">
      <alignment horizontal="right"/>
    </xf>
    <xf numFmtId="167" fontId="8" fillId="0" borderId="16" xfId="15" applyNumberFormat="1" applyFont="1" applyBorder="1" applyAlignment="1">
      <alignment horizontal="right"/>
    </xf>
    <xf numFmtId="167" fontId="8" fillId="0" borderId="16" xfId="15" applyNumberFormat="1" applyFont="1" applyBorder="1" applyAlignment="1">
      <alignment/>
    </xf>
    <xf numFmtId="37" fontId="9" fillId="0" borderId="0" xfId="19" applyFont="1" applyAlignment="1">
      <alignment horizontal="left"/>
      <protection/>
    </xf>
    <xf numFmtId="37" fontId="13" fillId="0" borderId="0" xfId="19" applyFont="1" applyBorder="1">
      <alignment/>
      <protection/>
    </xf>
    <xf numFmtId="37" fontId="9" fillId="0" borderId="0" xfId="19" applyFont="1" applyBorder="1">
      <alignment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37" fontId="9" fillId="0" borderId="0" xfId="19" applyFont="1" applyBorder="1" applyAlignment="1" quotePrefix="1">
      <alignment horizontal="left"/>
      <protection/>
    </xf>
    <xf numFmtId="37" fontId="13" fillId="0" borderId="0" xfId="19" applyFont="1" applyBorder="1" applyAlignment="1" quotePrefix="1">
      <alignment horizontal="left"/>
      <protection/>
    </xf>
    <xf numFmtId="0" fontId="9" fillId="0" borderId="0" xfId="0" applyFont="1" applyBorder="1" applyAlignment="1" quotePrefix="1">
      <alignment horizontal="left"/>
    </xf>
    <xf numFmtId="0" fontId="13" fillId="0" borderId="0" xfId="0" applyFont="1" applyAlignment="1" quotePrefix="1">
      <alignment/>
    </xf>
    <xf numFmtId="37" fontId="9" fillId="0" borderId="0" xfId="19" applyFont="1" applyBorder="1">
      <alignment/>
      <protection/>
    </xf>
    <xf numFmtId="0" fontId="13" fillId="0" borderId="0" xfId="0" applyFont="1" applyBorder="1" applyAlignment="1">
      <alignment horizontal="center"/>
    </xf>
    <xf numFmtId="37" fontId="8" fillId="0" borderId="0" xfId="19" applyFont="1" applyBorder="1">
      <alignment/>
      <protection/>
    </xf>
    <xf numFmtId="37" fontId="6" fillId="0" borderId="0" xfId="19" applyFont="1" applyBorder="1">
      <alignment/>
      <protection/>
    </xf>
    <xf numFmtId="0" fontId="13" fillId="0" borderId="0" xfId="0" applyFont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6" fillId="0" borderId="15" xfId="15" applyNumberFormat="1" applyFont="1" applyBorder="1" applyAlignment="1">
      <alignment/>
    </xf>
    <xf numFmtId="38" fontId="8" fillId="0" borderId="8" xfId="15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6" fillId="0" borderId="13" xfId="0" applyFont="1" applyBorder="1" applyAlignment="1">
      <alignment/>
    </xf>
    <xf numFmtId="43" fontId="6" fillId="0" borderId="8" xfId="15" applyFont="1" applyFill="1" applyBorder="1" applyAlignment="1">
      <alignment/>
    </xf>
    <xf numFmtId="0" fontId="0" fillId="0" borderId="7" xfId="0" applyBorder="1" applyAlignment="1">
      <alignment horizontal="right"/>
    </xf>
    <xf numFmtId="37" fontId="8" fillId="0" borderId="16" xfId="19" applyFont="1" applyBorder="1" applyAlignment="1" quotePrefix="1">
      <alignment horizontal="left"/>
      <protection/>
    </xf>
    <xf numFmtId="37" fontId="6" fillId="0" borderId="0" xfId="15" applyNumberFormat="1" applyFont="1" applyBorder="1" applyAlignment="1">
      <alignment/>
    </xf>
    <xf numFmtId="37" fontId="6" fillId="0" borderId="4" xfId="15" applyNumberFormat="1" applyFont="1" applyBorder="1" applyAlignment="1">
      <alignment/>
    </xf>
    <xf numFmtId="0" fontId="0" fillId="0" borderId="11" xfId="0" applyBorder="1" applyAlignment="1">
      <alignment/>
    </xf>
    <xf numFmtId="37" fontId="7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41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43.7109375" style="101" customWidth="1"/>
    <col min="2" max="2" width="14.7109375" style="5" customWidth="1"/>
    <col min="3" max="3" width="15.421875" style="19" customWidth="1"/>
    <col min="4" max="4" width="16.28125" style="5" customWidth="1"/>
    <col min="5" max="5" width="19.7109375" style="5" customWidth="1"/>
    <col min="6" max="6" width="20.7109375" style="5" customWidth="1"/>
    <col min="7" max="7" width="49.28125" style="2" customWidth="1"/>
    <col min="8" max="8" width="8.8515625" style="2" customWidth="1"/>
  </cols>
  <sheetData>
    <row r="1" spans="1:20" ht="20.25">
      <c r="A1" s="3" t="s">
        <v>0</v>
      </c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1"/>
      <c r="N1" s="1"/>
      <c r="O1" s="1"/>
      <c r="P1" s="1"/>
      <c r="Q1" s="1"/>
      <c r="R1" s="1"/>
      <c r="S1" s="1"/>
      <c r="T1" s="1"/>
    </row>
    <row r="2" spans="1:8" s="2" customFormat="1" ht="19.5" customHeight="1">
      <c r="A2" s="136" t="s">
        <v>1</v>
      </c>
      <c r="B2" s="136"/>
      <c r="C2" s="136"/>
      <c r="D2" s="136"/>
      <c r="E2" s="136"/>
      <c r="F2" s="136"/>
      <c r="G2" s="136"/>
      <c r="H2" s="7"/>
    </row>
    <row r="3" spans="1:8" s="2" customFormat="1" ht="19.5" customHeight="1">
      <c r="A3" s="8" t="s">
        <v>2</v>
      </c>
      <c r="B3" s="9"/>
      <c r="C3" s="9"/>
      <c r="D3" s="9"/>
      <c r="E3" s="9"/>
      <c r="F3" s="9"/>
      <c r="G3" s="9"/>
      <c r="H3" s="7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 t="s">
        <v>4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5</v>
      </c>
      <c r="B5" s="15"/>
      <c r="C5" s="10"/>
      <c r="D5" s="10"/>
      <c r="E5" s="10"/>
      <c r="F5" s="16"/>
      <c r="G5" s="11" t="s">
        <v>41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7"/>
      <c r="B6" s="18"/>
      <c r="E6" s="7"/>
      <c r="F6" s="20"/>
      <c r="H6" s="20"/>
    </row>
    <row r="7" spans="1:8" s="29" customFormat="1" ht="33" customHeight="1">
      <c r="A7" s="21" t="s">
        <v>6</v>
      </c>
      <c r="B7" s="22" t="s">
        <v>7</v>
      </c>
      <c r="C7" s="23" t="s">
        <v>8</v>
      </c>
      <c r="D7" s="24" t="s">
        <v>9</v>
      </c>
      <c r="E7" s="25" t="s">
        <v>10</v>
      </c>
      <c r="F7" s="26" t="s">
        <v>11</v>
      </c>
      <c r="G7" s="27" t="s">
        <v>12</v>
      </c>
      <c r="H7" s="28"/>
    </row>
    <row r="8" spans="1:9" s="38" customFormat="1" ht="15.75">
      <c r="A8" s="30" t="s">
        <v>13</v>
      </c>
      <c r="B8" s="31">
        <v>24848608</v>
      </c>
      <c r="C8" s="32">
        <v>26131448</v>
      </c>
      <c r="D8" s="32">
        <f>B28</f>
        <v>24162769.47</v>
      </c>
      <c r="E8" s="127">
        <f>B28</f>
        <v>24162769.47</v>
      </c>
      <c r="F8" s="34"/>
      <c r="G8" s="35"/>
      <c r="H8" s="36"/>
      <c r="I8" s="37"/>
    </row>
    <row r="9" spans="1:9" s="46" customFormat="1" ht="15.75">
      <c r="A9" s="39" t="s">
        <v>14</v>
      </c>
      <c r="B9" s="40"/>
      <c r="C9" s="40"/>
      <c r="D9" s="41"/>
      <c r="E9" s="40"/>
      <c r="F9" s="42"/>
      <c r="G9" s="43"/>
      <c r="H9" s="44"/>
      <c r="I9" s="45"/>
    </row>
    <row r="10" spans="1:9" s="46" customFormat="1" ht="15.75">
      <c r="A10" s="47" t="s">
        <v>15</v>
      </c>
      <c r="B10" s="57">
        <v>134560761</v>
      </c>
      <c r="C10" s="41">
        <v>144966768</v>
      </c>
      <c r="D10" s="41">
        <f>C10</f>
        <v>144966768</v>
      </c>
      <c r="E10" s="52">
        <f>D10</f>
        <v>144966768</v>
      </c>
      <c r="F10" s="49">
        <f>+E10-C10</f>
        <v>0</v>
      </c>
      <c r="G10" s="50"/>
      <c r="H10" s="44"/>
      <c r="I10" s="45"/>
    </row>
    <row r="11" spans="1:9" s="46" customFormat="1" ht="15.75">
      <c r="A11" s="47" t="s">
        <v>16</v>
      </c>
      <c r="B11" s="57">
        <f>152625284-B10-B12</f>
        <v>17233433</v>
      </c>
      <c r="C11" s="41">
        <v>17790617</v>
      </c>
      <c r="D11" s="41">
        <f>C11</f>
        <v>17790617</v>
      </c>
      <c r="E11" s="52">
        <v>17650473.505499173</v>
      </c>
      <c r="F11" s="49">
        <f>+E11-C11</f>
        <v>-140143.49450082704</v>
      </c>
      <c r="G11" s="50"/>
      <c r="H11" s="44"/>
      <c r="I11" s="45"/>
    </row>
    <row r="12" spans="1:9" s="46" customFormat="1" ht="20.25" customHeight="1">
      <c r="A12" s="47" t="s">
        <v>17</v>
      </c>
      <c r="B12" s="52">
        <f>886984-55894</f>
        <v>831090</v>
      </c>
      <c r="C12" s="78">
        <v>550000</v>
      </c>
      <c r="D12" s="41">
        <f>C12</f>
        <v>550000</v>
      </c>
      <c r="E12" s="58">
        <v>840000</v>
      </c>
      <c r="F12" s="49">
        <f>+E12-C12</f>
        <v>290000</v>
      </c>
      <c r="G12" s="51" t="s">
        <v>18</v>
      </c>
      <c r="H12" s="44"/>
      <c r="I12" s="45"/>
    </row>
    <row r="13" spans="1:9" s="46" customFormat="1" ht="15.75">
      <c r="A13" s="47" t="s">
        <v>19</v>
      </c>
      <c r="B13" s="52"/>
      <c r="C13" s="78">
        <v>3583933</v>
      </c>
      <c r="D13" s="41">
        <f>C13</f>
        <v>3583933</v>
      </c>
      <c r="E13" s="52">
        <f>D13</f>
        <v>3583933</v>
      </c>
      <c r="F13" s="49"/>
      <c r="G13" s="51"/>
      <c r="H13" s="44"/>
      <c r="I13" s="45"/>
    </row>
    <row r="14" spans="1:9" s="46" customFormat="1" ht="15.75">
      <c r="A14" s="53" t="s">
        <v>20</v>
      </c>
      <c r="B14" s="54">
        <f>SUM(B9:B13)</f>
        <v>152625284</v>
      </c>
      <c r="C14" s="54">
        <f>SUM(C9:C13)</f>
        <v>166891318</v>
      </c>
      <c r="D14" s="55">
        <f>SUM(D10:D13)</f>
        <v>166891318</v>
      </c>
      <c r="E14" s="54">
        <f>SUM(E9:E13)</f>
        <v>167041174.50549918</v>
      </c>
      <c r="F14" s="54">
        <f>+E14-C14</f>
        <v>149856.50549918413</v>
      </c>
      <c r="G14" s="54"/>
      <c r="H14" s="44"/>
      <c r="I14" s="45"/>
    </row>
    <row r="15" spans="1:9" s="46" customFormat="1" ht="15.75">
      <c r="A15" s="56" t="s">
        <v>21</v>
      </c>
      <c r="B15" s="52"/>
      <c r="C15" s="40"/>
      <c r="D15" s="41"/>
      <c r="E15" s="40"/>
      <c r="F15" s="49">
        <f>+E15-C15</f>
        <v>0</v>
      </c>
      <c r="G15" s="51"/>
      <c r="H15" s="44"/>
      <c r="I15" s="45"/>
    </row>
    <row r="16" spans="1:9" s="46" customFormat="1" ht="15.75">
      <c r="A16" s="47" t="s">
        <v>22</v>
      </c>
      <c r="B16" s="57">
        <f>-(120815099+18104033+4236641+875079+3573323)</f>
        <v>-147604175</v>
      </c>
      <c r="C16" s="58">
        <v>-160954673</v>
      </c>
      <c r="D16" s="58">
        <f aca="true" t="shared" si="0" ref="D16:E18">C16</f>
        <v>-160954673</v>
      </c>
      <c r="E16" s="59">
        <v>-161981965</v>
      </c>
      <c r="F16" s="59">
        <f>C16-E16</f>
        <v>1027292</v>
      </c>
      <c r="G16" s="50" t="s">
        <v>23</v>
      </c>
      <c r="H16" s="44"/>
      <c r="I16" s="45"/>
    </row>
    <row r="17" spans="1:9" s="38" customFormat="1" ht="15.75">
      <c r="A17" s="47" t="s">
        <v>24</v>
      </c>
      <c r="B17" s="57">
        <f>-(153278986+B16)</f>
        <v>-5674811</v>
      </c>
      <c r="C17" s="58">
        <f>-(7327605+5590)</f>
        <v>-7333195</v>
      </c>
      <c r="D17" s="58">
        <f t="shared" si="0"/>
        <v>-7333195</v>
      </c>
      <c r="E17" s="60">
        <f t="shared" si="0"/>
        <v>-7333195</v>
      </c>
      <c r="F17" s="60">
        <f>C17-E17</f>
        <v>0</v>
      </c>
      <c r="G17" s="50"/>
      <c r="H17" s="36"/>
      <c r="I17" s="37"/>
    </row>
    <row r="18" spans="1:9" s="46" customFormat="1" ht="15.75">
      <c r="A18" s="47" t="s">
        <v>25</v>
      </c>
      <c r="B18" s="52"/>
      <c r="C18" s="59">
        <v>-3583933</v>
      </c>
      <c r="D18" s="58">
        <f t="shared" si="0"/>
        <v>-3583933</v>
      </c>
      <c r="E18" s="59">
        <f>D18</f>
        <v>-3583933</v>
      </c>
      <c r="F18" s="60">
        <f>C18-E18</f>
        <v>0</v>
      </c>
      <c r="G18" s="50"/>
      <c r="H18" s="44"/>
      <c r="I18" s="45"/>
    </row>
    <row r="19" spans="1:9" s="46" customFormat="1" ht="15.75">
      <c r="A19" s="47" t="s">
        <v>42</v>
      </c>
      <c r="B19" s="52"/>
      <c r="C19" s="61"/>
      <c r="D19" s="62">
        <v>-516000</v>
      </c>
      <c r="E19" s="59">
        <f>D19</f>
        <v>-516000</v>
      </c>
      <c r="F19" s="60"/>
      <c r="G19" s="50" t="s">
        <v>43</v>
      </c>
      <c r="H19" s="44"/>
      <c r="I19" s="45"/>
    </row>
    <row r="20" spans="1:9" s="46" customFormat="1" ht="15.75">
      <c r="A20" s="47" t="s">
        <v>26</v>
      </c>
      <c r="B20" s="57"/>
      <c r="C20" s="41"/>
      <c r="D20" s="41">
        <v>-15322</v>
      </c>
      <c r="E20" s="63">
        <v>-15322</v>
      </c>
      <c r="F20" s="63">
        <f>+E20-C20</f>
        <v>-15322</v>
      </c>
      <c r="G20" s="50"/>
      <c r="H20" s="44"/>
      <c r="I20" s="45"/>
    </row>
    <row r="21" spans="1:9" s="46" customFormat="1" ht="15.75">
      <c r="A21" s="64" t="s">
        <v>27</v>
      </c>
      <c r="B21" s="57">
        <v>-32136.53</v>
      </c>
      <c r="C21" s="41"/>
      <c r="D21" s="65"/>
      <c r="E21" s="66"/>
      <c r="F21" s="66"/>
      <c r="G21" s="50"/>
      <c r="H21" s="44"/>
      <c r="I21" s="45"/>
    </row>
    <row r="22" spans="1:9" s="46" customFormat="1" ht="15.75">
      <c r="A22" s="67"/>
      <c r="B22" s="57"/>
      <c r="C22" s="41"/>
      <c r="E22" s="41"/>
      <c r="F22" s="41"/>
      <c r="G22" s="50"/>
      <c r="H22" s="44"/>
      <c r="I22" s="45"/>
    </row>
    <row r="23" spans="1:9" s="46" customFormat="1" ht="15.75">
      <c r="A23" s="68" t="s">
        <v>28</v>
      </c>
      <c r="B23" s="69">
        <f>SUM(B15:B22)</f>
        <v>-153311122.53</v>
      </c>
      <c r="C23" s="70">
        <f>SUM(C15:C22)</f>
        <v>-171871801</v>
      </c>
      <c r="D23" s="70">
        <f>SUM(D15:D22)</f>
        <v>-172403123</v>
      </c>
      <c r="E23" s="70">
        <f>SUM(E15:E22)</f>
        <v>-173430415</v>
      </c>
      <c r="F23" s="70">
        <f>SUM(F15:F22)</f>
        <v>1011970</v>
      </c>
      <c r="G23" s="50"/>
      <c r="H23" s="44"/>
      <c r="I23" s="45"/>
    </row>
    <row r="24" spans="1:9" s="46" customFormat="1" ht="15.75">
      <c r="A24" s="71" t="s">
        <v>29</v>
      </c>
      <c r="B24" s="72"/>
      <c r="C24" s="73"/>
      <c r="D24" s="74"/>
      <c r="E24" s="73"/>
      <c r="F24" s="73">
        <f>+E24-C24</f>
        <v>0</v>
      </c>
      <c r="G24" s="51"/>
      <c r="H24" s="44"/>
      <c r="I24" s="45"/>
    </row>
    <row r="25" spans="1:9" s="38" customFormat="1" ht="15.75">
      <c r="A25" s="75" t="s">
        <v>30</v>
      </c>
      <c r="B25" s="76"/>
      <c r="C25" s="77"/>
      <c r="D25" s="128"/>
      <c r="E25" s="40"/>
      <c r="F25" s="78"/>
      <c r="G25" s="50"/>
      <c r="H25" s="36"/>
      <c r="I25" s="37"/>
    </row>
    <row r="26" spans="1:9" s="46" customFormat="1" ht="15.75">
      <c r="A26" s="79" t="s">
        <v>31</v>
      </c>
      <c r="B26" s="57"/>
      <c r="C26" s="80"/>
      <c r="D26" s="129"/>
      <c r="E26" s="76"/>
      <c r="F26" s="81"/>
      <c r="G26" s="50"/>
      <c r="H26" s="44"/>
      <c r="I26" s="45"/>
    </row>
    <row r="27" spans="1:9" s="46" customFormat="1" ht="15.75">
      <c r="A27" s="82" t="s">
        <v>32</v>
      </c>
      <c r="B27" s="83">
        <f>SUM(B25:B26)</f>
        <v>0</v>
      </c>
      <c r="C27" s="84">
        <f>SUM(C25:C26)</f>
        <v>0</v>
      </c>
      <c r="D27" s="130"/>
      <c r="E27" s="130">
        <f>SUM(E25:E26)</f>
        <v>0</v>
      </c>
      <c r="F27" s="78"/>
      <c r="G27" s="50"/>
      <c r="H27" s="44"/>
      <c r="I27" s="45"/>
    </row>
    <row r="28" spans="1:9" s="46" customFormat="1" ht="15.75">
      <c r="A28" s="82" t="s">
        <v>33</v>
      </c>
      <c r="B28" s="85">
        <f>B8+B14+B23+B27</f>
        <v>24162769.47</v>
      </c>
      <c r="C28" s="86">
        <f>C8+C14+C23+C27</f>
        <v>21150965</v>
      </c>
      <c r="D28" s="86">
        <f>D8+D14+D23</f>
        <v>18650964.47</v>
      </c>
      <c r="E28" s="86">
        <f>E8+E14+E23+E27</f>
        <v>17773528.975499183</v>
      </c>
      <c r="F28" s="86"/>
      <c r="G28" s="86"/>
      <c r="H28" s="44"/>
      <c r="I28" s="45"/>
    </row>
    <row r="29" spans="1:9" s="46" customFormat="1" ht="15.75">
      <c r="A29" s="87" t="s">
        <v>34</v>
      </c>
      <c r="B29" s="59"/>
      <c r="C29" s="52"/>
      <c r="D29" s="58"/>
      <c r="E29" s="52"/>
      <c r="F29" s="58"/>
      <c r="G29" s="88"/>
      <c r="H29" s="44"/>
      <c r="I29" s="45"/>
    </row>
    <row r="30" spans="1:9" s="46" customFormat="1" ht="15.75">
      <c r="A30" s="89" t="s">
        <v>35</v>
      </c>
      <c r="B30" s="61"/>
      <c r="C30" s="77"/>
      <c r="D30" s="129"/>
      <c r="E30" s="77"/>
      <c r="F30" s="66"/>
      <c r="G30" s="66"/>
      <c r="H30" s="44"/>
      <c r="I30" s="45"/>
    </row>
    <row r="31" spans="1:102" s="94" customFormat="1" ht="15.75">
      <c r="A31" s="90" t="s">
        <v>36</v>
      </c>
      <c r="B31" s="91">
        <v>-13511000</v>
      </c>
      <c r="C31" s="92">
        <v>-16509502</v>
      </c>
      <c r="D31" s="48">
        <f>C31</f>
        <v>-16509502</v>
      </c>
      <c r="E31" s="66">
        <f>D31</f>
        <v>-16509502</v>
      </c>
      <c r="F31" s="63"/>
      <c r="G31" s="63"/>
      <c r="H31" s="44"/>
      <c r="I31" s="44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</row>
    <row r="32" spans="1:9" s="46" customFormat="1" ht="15.75">
      <c r="A32" s="90" t="s">
        <v>37</v>
      </c>
      <c r="B32" s="61"/>
      <c r="C32" s="66"/>
      <c r="D32" s="95"/>
      <c r="E32" s="63"/>
      <c r="F32" s="66"/>
      <c r="G32" s="66"/>
      <c r="H32" s="96"/>
      <c r="I32" s="45"/>
    </row>
    <row r="33" spans="1:9" s="46" customFormat="1" ht="15.75">
      <c r="A33" s="90" t="s">
        <v>44</v>
      </c>
      <c r="B33" s="97">
        <v>-4488656.3</v>
      </c>
      <c r="C33" s="97">
        <v>-4641463</v>
      </c>
      <c r="D33" s="48">
        <v>-2141462</v>
      </c>
      <c r="E33" s="63">
        <v>-1264027</v>
      </c>
      <c r="F33" s="63"/>
      <c r="G33" s="63"/>
      <c r="H33" s="96"/>
      <c r="I33" s="45"/>
    </row>
    <row r="34" spans="1:9" s="46" customFormat="1" ht="15.75">
      <c r="A34" s="98" t="s">
        <v>38</v>
      </c>
      <c r="B34" s="99">
        <f>SUM(B29:B33)</f>
        <v>-17999656.3</v>
      </c>
      <c r="C34" s="99">
        <f>SUM(C29:C33)</f>
        <v>-21150965</v>
      </c>
      <c r="D34" s="99">
        <f>SUM(D29:D33)</f>
        <v>-18650964</v>
      </c>
      <c r="E34" s="99">
        <f>SUM(E29:E33)</f>
        <v>-17773529</v>
      </c>
      <c r="F34" s="33"/>
      <c r="G34" s="33"/>
      <c r="H34" s="96"/>
      <c r="I34" s="45"/>
    </row>
    <row r="35" spans="1:9" s="38" customFormat="1" ht="15.75">
      <c r="A35" s="82" t="s">
        <v>39</v>
      </c>
      <c r="B35" s="100">
        <f>B28+B34</f>
        <v>6163113.169999998</v>
      </c>
      <c r="C35" s="99">
        <f>C28+C34</f>
        <v>0</v>
      </c>
      <c r="D35" s="99">
        <f>D28+D34</f>
        <v>0.4699999988079071</v>
      </c>
      <c r="E35" s="126">
        <f>E28+E34</f>
        <v>-0.02450081706047058</v>
      </c>
      <c r="F35" s="99"/>
      <c r="G35" s="134"/>
      <c r="H35" s="133"/>
      <c r="I35" s="37"/>
    </row>
    <row r="36" spans="1:7" ht="12.75">
      <c r="A36" s="131"/>
      <c r="G36" s="135"/>
    </row>
    <row r="37" spans="1:9" s="38" customFormat="1" ht="16.5" thickBot="1">
      <c r="A37" s="132" t="s">
        <v>40</v>
      </c>
      <c r="B37" s="102">
        <f>-B31-B33</f>
        <v>17999656.3</v>
      </c>
      <c r="C37" s="102">
        <f>-C31-C33</f>
        <v>21150965</v>
      </c>
      <c r="D37" s="103">
        <f>-D31-D33</f>
        <v>18650964</v>
      </c>
      <c r="E37" s="102">
        <f>-E31-E33</f>
        <v>17773529</v>
      </c>
      <c r="F37" s="104"/>
      <c r="G37" s="104"/>
      <c r="H37" s="36"/>
      <c r="I37" s="37"/>
    </row>
    <row r="38" spans="1:8" s="108" customFormat="1" ht="13.5" customHeight="1">
      <c r="A38" s="105"/>
      <c r="B38" s="106"/>
      <c r="C38" s="107"/>
      <c r="D38" s="106"/>
      <c r="E38" s="106"/>
      <c r="G38" s="106"/>
      <c r="H38" s="106"/>
    </row>
    <row r="39" spans="2:8" s="108" customFormat="1" ht="10.5" customHeight="1">
      <c r="B39" s="109"/>
      <c r="C39" s="110"/>
      <c r="D39" s="109"/>
      <c r="E39" s="106"/>
      <c r="F39" s="106"/>
      <c r="G39" s="109"/>
      <c r="H39" s="109"/>
    </row>
    <row r="40" spans="1:8" s="108" customFormat="1" ht="14.25" customHeight="1">
      <c r="A40" s="111"/>
      <c r="B40" s="109"/>
      <c r="C40" s="112"/>
      <c r="D40" s="109"/>
      <c r="E40" s="106"/>
      <c r="F40" s="106"/>
      <c r="G40" s="109"/>
      <c r="H40" s="109"/>
    </row>
    <row r="41" spans="1:8" s="108" customFormat="1" ht="11.25" customHeight="1">
      <c r="A41" s="113"/>
      <c r="B41" s="106"/>
      <c r="C41" s="114"/>
      <c r="D41" s="106"/>
      <c r="E41" s="106"/>
      <c r="F41" s="106"/>
      <c r="G41" s="115"/>
      <c r="H41" s="109"/>
    </row>
    <row r="42" spans="1:8" s="46" customFormat="1" ht="15" customHeight="1">
      <c r="A42" s="108"/>
      <c r="B42" s="93"/>
      <c r="C42" s="116"/>
      <c r="D42" s="93"/>
      <c r="E42" s="117"/>
      <c r="F42" s="117"/>
      <c r="G42" s="106"/>
      <c r="H42" s="117"/>
    </row>
    <row r="43" spans="1:8" s="46" customFormat="1" ht="15.75">
      <c r="A43" s="118"/>
      <c r="B43" s="119"/>
      <c r="C43" s="120"/>
      <c r="D43" s="119"/>
      <c r="E43" s="119"/>
      <c r="F43" s="119"/>
      <c r="G43" s="109"/>
      <c r="H43" s="93"/>
    </row>
    <row r="44" spans="1:8" s="46" customFormat="1" ht="15.75">
      <c r="A44" s="121"/>
      <c r="B44" s="119"/>
      <c r="C44" s="120"/>
      <c r="D44" s="119"/>
      <c r="E44" s="119"/>
      <c r="F44" s="119"/>
      <c r="G44" s="109"/>
      <c r="H44" s="93"/>
    </row>
    <row r="45" spans="1:8" s="46" customFormat="1" ht="15.75">
      <c r="A45" s="121"/>
      <c r="B45" s="119"/>
      <c r="C45" s="120"/>
      <c r="D45" s="119"/>
      <c r="E45" s="119"/>
      <c r="F45" s="119"/>
      <c r="G45" s="109"/>
      <c r="H45" s="93"/>
    </row>
    <row r="46" spans="1:8" s="46" customFormat="1" ht="15.75">
      <c r="A46" s="121"/>
      <c r="B46" s="119"/>
      <c r="C46" s="120"/>
      <c r="D46" s="119"/>
      <c r="E46" s="119"/>
      <c r="F46" s="119"/>
      <c r="G46" s="109"/>
      <c r="H46" s="93"/>
    </row>
    <row r="47" spans="1:8" s="46" customFormat="1" ht="15.75">
      <c r="A47" s="121"/>
      <c r="B47" s="119"/>
      <c r="C47" s="120"/>
      <c r="D47" s="119"/>
      <c r="E47" s="119"/>
      <c r="F47" s="119"/>
      <c r="G47" s="109"/>
      <c r="H47" s="93"/>
    </row>
    <row r="48" spans="1:8" s="46" customFormat="1" ht="15.75">
      <c r="A48" s="121"/>
      <c r="B48" s="119"/>
      <c r="C48" s="120"/>
      <c r="D48" s="119"/>
      <c r="E48" s="119"/>
      <c r="F48" s="119"/>
      <c r="G48" s="109"/>
      <c r="H48" s="93"/>
    </row>
    <row r="49" spans="2:8" ht="15">
      <c r="B49" s="122"/>
      <c r="C49" s="123"/>
      <c r="D49" s="122"/>
      <c r="E49" s="122"/>
      <c r="F49" s="122"/>
      <c r="G49" s="124"/>
      <c r="H49" s="125"/>
    </row>
    <row r="50" spans="2:8" ht="15">
      <c r="B50" s="122"/>
      <c r="C50" s="123"/>
      <c r="D50" s="122"/>
      <c r="E50" s="122"/>
      <c r="F50" s="122"/>
      <c r="G50" s="124"/>
      <c r="H50" s="125"/>
    </row>
    <row r="51" spans="2:8" ht="15">
      <c r="B51" s="122"/>
      <c r="C51" s="123"/>
      <c r="D51" s="122"/>
      <c r="E51" s="122"/>
      <c r="F51" s="122"/>
      <c r="G51" s="124"/>
      <c r="H51" s="125"/>
    </row>
    <row r="52" spans="2:8" ht="15">
      <c r="B52" s="122"/>
      <c r="C52" s="123"/>
      <c r="D52" s="122"/>
      <c r="E52" s="122"/>
      <c r="F52" s="122"/>
      <c r="G52" s="124"/>
      <c r="H52" s="125"/>
    </row>
    <row r="53" ht="12.75">
      <c r="G53" s="124"/>
    </row>
    <row r="54" ht="12.75">
      <c r="G54" s="124"/>
    </row>
    <row r="55" ht="12.75">
      <c r="G55" s="124"/>
    </row>
    <row r="56" ht="12.75">
      <c r="G56" s="124"/>
    </row>
    <row r="57" ht="12.75">
      <c r="G57" s="124"/>
    </row>
    <row r="58" ht="12.75">
      <c r="G58" s="124"/>
    </row>
    <row r="59" ht="12.75">
      <c r="G59" s="124"/>
    </row>
    <row r="60" ht="12.75">
      <c r="G60" s="124"/>
    </row>
    <row r="61" ht="12.75">
      <c r="G61" s="124"/>
    </row>
    <row r="62" ht="12.75">
      <c r="G62" s="124"/>
    </row>
    <row r="63" ht="12.75">
      <c r="G63" s="124"/>
    </row>
    <row r="64" ht="12.75">
      <c r="G64" s="124"/>
    </row>
    <row r="65" ht="12.75">
      <c r="G65" s="124"/>
    </row>
    <row r="66" ht="12.75">
      <c r="G66" s="124"/>
    </row>
    <row r="67" ht="12.75">
      <c r="G67" s="124"/>
    </row>
    <row r="68" ht="12.75">
      <c r="G68" s="124"/>
    </row>
    <row r="69" ht="12.75">
      <c r="G69" s="124"/>
    </row>
    <row r="70" ht="12.75">
      <c r="G70" s="124"/>
    </row>
    <row r="71" ht="12.75">
      <c r="G71" s="124"/>
    </row>
    <row r="72" ht="12.75">
      <c r="G72" s="124"/>
    </row>
    <row r="73" ht="12.75">
      <c r="G73" s="124"/>
    </row>
    <row r="74" ht="12.75">
      <c r="G74" s="124"/>
    </row>
    <row r="75" ht="12.75">
      <c r="G75" s="124"/>
    </row>
    <row r="76" ht="12.75">
      <c r="G76" s="124"/>
    </row>
    <row r="77" ht="12.75">
      <c r="G77" s="124"/>
    </row>
    <row r="78" ht="12.75">
      <c r="G78" s="124"/>
    </row>
    <row r="79" ht="12.75">
      <c r="G79" s="124"/>
    </row>
    <row r="80" ht="12.75">
      <c r="G80" s="124"/>
    </row>
    <row r="81" ht="12.75">
      <c r="G81" s="124"/>
    </row>
    <row r="82" ht="12.75">
      <c r="G82" s="124"/>
    </row>
    <row r="83" ht="12.75">
      <c r="G83" s="124"/>
    </row>
    <row r="84" ht="12.75">
      <c r="G84" s="124"/>
    </row>
    <row r="85" ht="12.75">
      <c r="G85" s="124"/>
    </row>
    <row r="86" ht="12.75">
      <c r="G86" s="124"/>
    </row>
    <row r="87" ht="12.75">
      <c r="G87" s="124"/>
    </row>
    <row r="88" ht="12.75">
      <c r="G88" s="124"/>
    </row>
    <row r="89" ht="12.75">
      <c r="G89" s="124"/>
    </row>
    <row r="90" ht="12.75">
      <c r="G90" s="124"/>
    </row>
    <row r="91" ht="12.75">
      <c r="G91" s="124"/>
    </row>
    <row r="92" ht="12.75">
      <c r="G92" s="124"/>
    </row>
    <row r="93" ht="12.75">
      <c r="G93" s="124"/>
    </row>
    <row r="94" ht="12.75">
      <c r="G94" s="124"/>
    </row>
    <row r="95" ht="12.75">
      <c r="G95" s="124"/>
    </row>
    <row r="96" ht="12.75">
      <c r="G96" s="124"/>
    </row>
    <row r="97" ht="12.75">
      <c r="G97" s="124"/>
    </row>
    <row r="98" ht="12.75">
      <c r="G98" s="124"/>
    </row>
    <row r="99" ht="12.75">
      <c r="G99" s="124"/>
    </row>
    <row r="100" ht="12.75">
      <c r="G100" s="124"/>
    </row>
    <row r="101" ht="12.75">
      <c r="G101" s="124"/>
    </row>
    <row r="102" ht="12.75">
      <c r="G102" s="124"/>
    </row>
    <row r="103" ht="12.75">
      <c r="G103" s="124"/>
    </row>
    <row r="104" ht="12.75">
      <c r="G104" s="124"/>
    </row>
    <row r="105" ht="12.75">
      <c r="G105" s="124"/>
    </row>
    <row r="106" ht="12.75">
      <c r="G106" s="124"/>
    </row>
    <row r="107" ht="12.75">
      <c r="G107" s="124"/>
    </row>
    <row r="108" ht="12.75">
      <c r="G108" s="124"/>
    </row>
    <row r="109" ht="12.75">
      <c r="G109" s="124"/>
    </row>
    <row r="110" ht="12.75">
      <c r="G110" s="124"/>
    </row>
    <row r="111" ht="12.75">
      <c r="G111" s="124"/>
    </row>
    <row r="112" ht="12.75">
      <c r="G112" s="124"/>
    </row>
    <row r="113" ht="12.75">
      <c r="G113" s="124"/>
    </row>
    <row r="114" ht="12.75">
      <c r="G114" s="124"/>
    </row>
    <row r="115" ht="12.75">
      <c r="G115" s="124"/>
    </row>
    <row r="116" ht="12.75">
      <c r="G116" s="124"/>
    </row>
    <row r="117" ht="12.75">
      <c r="G117" s="124"/>
    </row>
    <row r="118" ht="12.75">
      <c r="G118" s="124"/>
    </row>
    <row r="119" ht="12.75">
      <c r="G119" s="124"/>
    </row>
    <row r="120" ht="12.75">
      <c r="G120" s="124"/>
    </row>
    <row r="121" ht="12.75">
      <c r="G121" s="124"/>
    </row>
    <row r="122" ht="12.75">
      <c r="G122" s="124"/>
    </row>
    <row r="123" ht="12.75">
      <c r="G123" s="124"/>
    </row>
    <row r="124" ht="12.75">
      <c r="G124" s="124"/>
    </row>
    <row r="125" ht="12.75">
      <c r="G125" s="124"/>
    </row>
    <row r="126" ht="12.75">
      <c r="G126" s="124"/>
    </row>
    <row r="127" ht="12.75">
      <c r="G127" s="124"/>
    </row>
    <row r="128" ht="12.75">
      <c r="G128" s="124"/>
    </row>
    <row r="129" ht="12.75">
      <c r="G129" s="124"/>
    </row>
    <row r="130" ht="12.75">
      <c r="G130" s="124"/>
    </row>
    <row r="131" ht="12.75">
      <c r="G131" s="124"/>
    </row>
    <row r="132" ht="12.75">
      <c r="G132" s="124"/>
    </row>
    <row r="133" ht="12.75">
      <c r="G133" s="124"/>
    </row>
    <row r="134" ht="12.75">
      <c r="G134" s="124"/>
    </row>
    <row r="135" ht="12.75">
      <c r="G135" s="124"/>
    </row>
    <row r="136" ht="12.75">
      <c r="G136" s="124"/>
    </row>
    <row r="137" ht="12.75">
      <c r="G137" s="124"/>
    </row>
    <row r="138" ht="12.75">
      <c r="G138" s="124"/>
    </row>
    <row r="139" ht="12.75">
      <c r="G139" s="124"/>
    </row>
    <row r="140" ht="12.75">
      <c r="G140" s="124"/>
    </row>
    <row r="141" ht="12.75">
      <c r="G141" s="124"/>
    </row>
  </sheetData>
  <mergeCells count="1">
    <mergeCell ref="A2:G2"/>
  </mergeCells>
  <printOptions/>
  <pageMargins left="0.75" right="0.75" top="1" bottom="1" header="0.5" footer="0.5"/>
  <pageSetup horizontalDpi="600" verticalDpi="600" orientation="landscape" scale="50" r:id="rId3"/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2006-06-07T22:10:28Z</cp:lastPrinted>
  <dcterms:created xsi:type="dcterms:W3CDTF">1999-06-02T23:29:55Z</dcterms:created>
  <dcterms:modified xsi:type="dcterms:W3CDTF">2006-06-08T17:23:29Z</dcterms:modified>
  <cp:category/>
  <cp:version/>
  <cp:contentType/>
  <cp:contentStatus/>
</cp:coreProperties>
</file>