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irport Fin Plan" sheetId="1" r:id="rId1"/>
  </sheets>
  <definedNames>
    <definedName name="_xlnm.Print_Area" localSheetId="0">'Airport Fin Plan'!$A$1:$G$45</definedName>
    <definedName name="VacanciesBenefitsPreAdj033102">#REF!</definedName>
  </definedNames>
  <calcPr fullCalcOnLoad="1"/>
</workbook>
</file>

<file path=xl/sharedStrings.xml><?xml version="1.0" encoding="utf-8"?>
<sst xmlns="http://schemas.openxmlformats.org/spreadsheetml/2006/main" count="39" uniqueCount="38">
  <si>
    <t>Fund/Number: 4290</t>
  </si>
  <si>
    <t>Prepared By: Hayley Gamble</t>
  </si>
  <si>
    <t xml:space="preserve">Date Prepared: </t>
  </si>
  <si>
    <r>
      <t>2001  Actual</t>
    </r>
    <r>
      <rPr>
        <b/>
        <vertAlign val="superscript"/>
        <sz val="12"/>
        <rFont val="Times New Roman"/>
        <family val="1"/>
      </rPr>
      <t xml:space="preserve"> </t>
    </r>
  </si>
  <si>
    <t>2002 Adopted</t>
  </si>
  <si>
    <t>2002 Revised</t>
  </si>
  <si>
    <t>Beginning Fund Balance</t>
  </si>
  <si>
    <t xml:space="preserve">Revenues </t>
  </si>
  <si>
    <t>* Operating</t>
  </si>
  <si>
    <t>Lease non-collectable adjustment</t>
  </si>
  <si>
    <t>*CX proceeds</t>
  </si>
  <si>
    <t>Fuel Flowage adjustment/rate revision</t>
  </si>
  <si>
    <t>New Exec Hangers and Tie-downs</t>
  </si>
  <si>
    <t xml:space="preserve"> * Interest Revenue</t>
  </si>
  <si>
    <t>* Other Financing Sources</t>
  </si>
  <si>
    <t>Total Revenues</t>
  </si>
  <si>
    <t xml:space="preserve">Expenditures </t>
  </si>
  <si>
    <t>* Transfer to Capital Fund</t>
  </si>
  <si>
    <t>* Encumbrance</t>
  </si>
  <si>
    <t>Total Expenditures</t>
  </si>
  <si>
    <t>Other Fund Transactions</t>
  </si>
  <si>
    <t>Total Other Fund Transactions</t>
  </si>
  <si>
    <t>Ending Fund Balance</t>
  </si>
  <si>
    <t>Less: Reserves &amp; Designations</t>
  </si>
  <si>
    <t xml:space="preserve"> Museum of Flight Loan</t>
  </si>
  <si>
    <t xml:space="preserve"> EMF Settlement (Boeing Corp. to KCIA)</t>
  </si>
  <si>
    <t>Encumbrance Reserve</t>
  </si>
  <si>
    <t>Total Reserves &amp; Designations</t>
  </si>
  <si>
    <t>Ending Undesignated Fund Balance</t>
  </si>
  <si>
    <t xml:space="preserve">Target Fund Balance </t>
  </si>
  <si>
    <t xml:space="preserve">Financial Plan Notes: </t>
  </si>
  <si>
    <t>Estimated Underexpenditures (2% in 2002, 1% thereafter)</t>
  </si>
  <si>
    <t>ARFF costs added in 2002 2nd Qtr Omnibus</t>
  </si>
  <si>
    <t>Operating Reductions in 2002 2nd Qtr Omnibus</t>
  </si>
  <si>
    <t>Airport Financial Plan</t>
  </si>
  <si>
    <t>2002 Estimated</t>
  </si>
  <si>
    <t>2003 Projected</t>
  </si>
  <si>
    <t>2004 Projected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</si>
</sst>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(&quot;$&quot;* #,##0.000_);_(&quot;$&quot;* \(#,##0.000\);_(&quot;$&quot;* &quot;-&quot;??_);_(@_)"/>
    <numFmt numFmtId="170" formatCode="0.00_);\(0.00\)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Times New Roman"/>
      <family val="1"/>
    </font>
    <font>
      <sz val="10"/>
      <name val="MS Sans Serif"/>
      <family val="0"/>
    </font>
    <font>
      <b/>
      <sz val="2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i/>
      <vertAlign val="superscript"/>
      <sz val="12"/>
      <name val="Times New Roman"/>
      <family val="1"/>
    </font>
    <font>
      <vertAlign val="superscript"/>
      <sz val="10"/>
      <name val="Times New Roman"/>
      <family val="0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38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lef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left"/>
    </xf>
    <xf numFmtId="38" fontId="7" fillId="0" borderId="0" xfId="0" applyNumberFormat="1" applyFont="1" applyAlignment="1">
      <alignment horizontal="center"/>
    </xf>
    <xf numFmtId="38" fontId="6" fillId="0" borderId="0" xfId="0" applyNumberFormat="1" applyFont="1" applyAlignment="1">
      <alignment/>
    </xf>
    <xf numFmtId="37" fontId="6" fillId="0" borderId="0" xfId="21" applyFont="1" applyBorder="1" applyAlignment="1">
      <alignment horizontal="left" wrapText="1"/>
      <protection/>
    </xf>
    <xf numFmtId="38" fontId="7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 quotePrefix="1">
      <alignment horizont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37" fontId="9" fillId="0" borderId="0" xfId="21" applyFont="1">
      <alignment/>
      <protection/>
    </xf>
    <xf numFmtId="38" fontId="3" fillId="0" borderId="0" xfId="21" applyNumberFormat="1" applyFont="1" applyBorder="1" applyAlignment="1">
      <alignment horizontal="centerContinuous" wrapText="1"/>
      <protection/>
    </xf>
    <xf numFmtId="38" fontId="7" fillId="0" borderId="0" xfId="0" applyNumberFormat="1" applyFont="1" applyBorder="1" applyAlignment="1">
      <alignment horizontal="centerContinuous" wrapText="1"/>
    </xf>
    <xf numFmtId="38" fontId="13" fillId="0" borderId="0" xfId="21" applyNumberFormat="1" applyFont="1" applyBorder="1" applyAlignment="1">
      <alignment horizontal="centerContinuous" wrapText="1"/>
      <protection/>
    </xf>
    <xf numFmtId="0" fontId="7" fillId="0" borderId="0" xfId="0" applyFont="1" applyBorder="1" applyAlignment="1">
      <alignment/>
    </xf>
    <xf numFmtId="37" fontId="14" fillId="0" borderId="1" xfId="21" applyFont="1" applyFill="1" applyBorder="1" applyAlignment="1">
      <alignment horizontal="left" wrapText="1"/>
      <protection/>
    </xf>
    <xf numFmtId="38" fontId="14" fillId="0" borderId="1" xfId="21" applyNumberFormat="1" applyFont="1" applyFill="1" applyBorder="1" applyAlignment="1">
      <alignment horizontal="centerContinuous" wrapText="1"/>
      <protection/>
    </xf>
    <xf numFmtId="0" fontId="7" fillId="0" borderId="0" xfId="0" applyFont="1" applyFill="1" applyAlignment="1">
      <alignment/>
    </xf>
    <xf numFmtId="37" fontId="14" fillId="0" borderId="2" xfId="21" applyFont="1" applyBorder="1" applyAlignment="1" quotePrefix="1">
      <alignment horizontal="left"/>
      <protection/>
    </xf>
    <xf numFmtId="38" fontId="3" fillId="0" borderId="2" xfId="15" applyNumberFormat="1" applyFont="1" applyBorder="1" applyAlignment="1">
      <alignment/>
    </xf>
    <xf numFmtId="167" fontId="3" fillId="0" borderId="3" xfId="15" applyNumberFormat="1" applyFont="1" applyFill="1" applyBorder="1" applyAlignment="1">
      <alignment/>
    </xf>
    <xf numFmtId="167" fontId="7" fillId="0" borderId="0" xfId="15" applyNumberFormat="1" applyFont="1" applyAlignment="1">
      <alignment/>
    </xf>
    <xf numFmtId="37" fontId="14" fillId="0" borderId="4" xfId="21" applyFont="1" applyBorder="1" applyAlignment="1" quotePrefix="1">
      <alignment horizontal="left"/>
      <protection/>
    </xf>
    <xf numFmtId="38" fontId="3" fillId="0" borderId="5" xfId="15" applyNumberFormat="1" applyFont="1" applyBorder="1" applyAlignment="1">
      <alignment/>
    </xf>
    <xf numFmtId="37" fontId="3" fillId="0" borderId="4" xfId="21" applyFont="1" applyBorder="1" applyAlignment="1">
      <alignment horizontal="left"/>
      <protection/>
    </xf>
    <xf numFmtId="167" fontId="3" fillId="0" borderId="6" xfId="15" applyNumberFormat="1" applyFont="1" applyFill="1" applyBorder="1" applyAlignment="1">
      <alignment/>
    </xf>
    <xf numFmtId="167" fontId="3" fillId="0" borderId="0" xfId="15" applyNumberFormat="1" applyFont="1" applyBorder="1" applyAlignment="1">
      <alignment/>
    </xf>
    <xf numFmtId="167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14" fillId="0" borderId="2" xfId="21" applyFont="1" applyBorder="1" applyAlignment="1">
      <alignment horizontal="left"/>
      <protection/>
    </xf>
    <xf numFmtId="38" fontId="14" fillId="0" borderId="2" xfId="15" applyNumberFormat="1" applyFont="1" applyBorder="1" applyAlignment="1">
      <alignment/>
    </xf>
    <xf numFmtId="38" fontId="3" fillId="0" borderId="4" xfId="15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3" fillId="0" borderId="6" xfId="15" applyNumberFormat="1" applyFont="1" applyBorder="1" applyAlignment="1">
      <alignment/>
    </xf>
    <xf numFmtId="37" fontId="3" fillId="0" borderId="4" xfId="21" applyFont="1" applyBorder="1" applyAlignment="1" quotePrefix="1">
      <alignment horizontal="left"/>
      <protection/>
    </xf>
    <xf numFmtId="37" fontId="14" fillId="0" borderId="2" xfId="21" applyFont="1" applyBorder="1" applyAlignment="1" quotePrefix="1">
      <alignment horizontal="left"/>
      <protection/>
    </xf>
    <xf numFmtId="38" fontId="3" fillId="0" borderId="7" xfId="15" applyNumberFormat="1" applyFont="1" applyBorder="1" applyAlignment="1">
      <alignment/>
    </xf>
    <xf numFmtId="38" fontId="3" fillId="2" borderId="1" xfId="15" applyNumberFormat="1" applyFont="1" applyFill="1" applyBorder="1" applyAlignment="1">
      <alignment/>
    </xf>
    <xf numFmtId="38" fontId="3" fillId="0" borderId="4" xfId="15" applyNumberFormat="1" applyFont="1" applyFill="1" applyBorder="1" applyAlignment="1">
      <alignment/>
    </xf>
    <xf numFmtId="38" fontId="3" fillId="0" borderId="6" xfId="15" applyNumberFormat="1" applyFont="1" applyFill="1" applyBorder="1" applyAlignment="1">
      <alignment/>
    </xf>
    <xf numFmtId="38" fontId="3" fillId="0" borderId="0" xfId="15" applyNumberFormat="1" applyFont="1" applyFill="1" applyBorder="1" applyAlignment="1">
      <alignment/>
    </xf>
    <xf numFmtId="37" fontId="14" fillId="0" borderId="8" xfId="21" applyFont="1" applyBorder="1" applyAlignment="1" quotePrefix="1">
      <alignment horizontal="left"/>
      <protection/>
    </xf>
    <xf numFmtId="38" fontId="3" fillId="0" borderId="2" xfId="0" applyNumberFormat="1" applyFont="1" applyBorder="1" applyAlignment="1">
      <alignment/>
    </xf>
    <xf numFmtId="38" fontId="3" fillId="0" borderId="7" xfId="15" applyNumberFormat="1" applyFont="1" applyFill="1" applyBorder="1" applyAlignment="1">
      <alignment/>
    </xf>
    <xf numFmtId="38" fontId="3" fillId="0" borderId="9" xfId="15" applyNumberFormat="1" applyFont="1" applyFill="1" applyBorder="1" applyAlignment="1">
      <alignment/>
    </xf>
    <xf numFmtId="38" fontId="3" fillId="0" borderId="2" xfId="15" applyNumberFormat="1" applyFont="1" applyFill="1" applyBorder="1" applyAlignment="1">
      <alignment/>
    </xf>
    <xf numFmtId="37" fontId="14" fillId="0" borderId="4" xfId="21" applyFont="1" applyBorder="1" applyAlignment="1" quotePrefix="1">
      <alignment horizontal="left"/>
      <protection/>
    </xf>
    <xf numFmtId="167" fontId="16" fillId="0" borderId="6" xfId="15" applyNumberFormat="1" applyFont="1" applyBorder="1" applyAlignment="1">
      <alignment/>
    </xf>
    <xf numFmtId="167" fontId="3" fillId="0" borderId="6" xfId="15" applyNumberFormat="1" applyFont="1" applyBorder="1" applyAlignment="1">
      <alignment/>
    </xf>
    <xf numFmtId="37" fontId="14" fillId="0" borderId="2" xfId="21" applyFont="1" applyBorder="1" applyAlignment="1">
      <alignment horizontal="left"/>
      <protection/>
    </xf>
    <xf numFmtId="37" fontId="14" fillId="0" borderId="10" xfId="21" applyFont="1" applyBorder="1" applyAlignment="1" quotePrefix="1">
      <alignment horizontal="left"/>
      <protection/>
    </xf>
    <xf numFmtId="38" fontId="14" fillId="0" borderId="1" xfId="15" applyNumberFormat="1" applyFont="1" applyBorder="1" applyAlignment="1">
      <alignment horizontal="right"/>
    </xf>
    <xf numFmtId="167" fontId="18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3" fillId="0" borderId="0" xfId="21" applyFont="1">
      <alignment/>
      <protection/>
    </xf>
    <xf numFmtId="38" fontId="3" fillId="0" borderId="0" xfId="21" applyNumberFormat="1" applyFont="1">
      <alignment/>
      <protection/>
    </xf>
    <xf numFmtId="37" fontId="14" fillId="0" borderId="0" xfId="21" applyFont="1" applyAlignment="1">
      <alignment horizontal="left"/>
      <protection/>
    </xf>
    <xf numFmtId="37" fontId="3" fillId="0" borderId="0" xfId="21" applyFont="1" applyAlignment="1">
      <alignment horizontal="left"/>
      <protection/>
    </xf>
    <xf numFmtId="38" fontId="7" fillId="0" borderId="0" xfId="21" applyNumberFormat="1" applyFont="1" applyBorder="1">
      <alignment/>
      <protection/>
    </xf>
    <xf numFmtId="38" fontId="19" fillId="0" borderId="0" xfId="21" applyNumberFormat="1" applyFont="1" applyBorder="1" applyAlignment="1" quotePrefix="1">
      <alignment horizontal="left" vertical="top"/>
      <protection/>
    </xf>
    <xf numFmtId="37" fontId="20" fillId="0" borderId="0" xfId="21" applyFont="1" applyBorder="1" applyAlignment="1" quotePrefix="1">
      <alignment horizontal="left" vertical="top" wrapText="1"/>
      <protection/>
    </xf>
    <xf numFmtId="38" fontId="7" fillId="0" borderId="0" xfId="21" applyNumberFormat="1" applyFont="1" applyBorder="1" applyAlignment="1">
      <alignment horizontal="centerContinuous" wrapText="1"/>
      <protection/>
    </xf>
    <xf numFmtId="38" fontId="21" fillId="0" borderId="0" xfId="0" applyNumberFormat="1" applyFont="1" applyAlignment="1">
      <alignment horizontal="centerContinuous" wrapText="1"/>
    </xf>
    <xf numFmtId="38" fontId="7" fillId="0" borderId="0" xfId="0" applyNumberFormat="1" applyFont="1" applyAlignment="1">
      <alignment horizontal="centerContinuous" wrapText="1"/>
    </xf>
    <xf numFmtId="0" fontId="20" fillId="0" borderId="0" xfId="0" applyFont="1" applyAlignment="1" quotePrefix="1">
      <alignment horizontal="left" wrapText="1"/>
    </xf>
    <xf numFmtId="38" fontId="7" fillId="0" borderId="0" xfId="21" applyNumberFormat="1" applyFont="1" applyBorder="1" applyAlignment="1">
      <alignment horizontal="left" vertical="top"/>
      <protection/>
    </xf>
    <xf numFmtId="38" fontId="21" fillId="0" borderId="0" xfId="0" applyNumberFormat="1" applyFont="1" applyAlignment="1" quotePrefix="1">
      <alignment horizontal="left"/>
    </xf>
    <xf numFmtId="38" fontId="7" fillId="0" borderId="0" xfId="21" applyNumberFormat="1" applyFont="1" applyAlignment="1">
      <alignment horizontal="left" vertical="top"/>
      <protection/>
    </xf>
    <xf numFmtId="38" fontId="7" fillId="0" borderId="0" xfId="21" applyNumberFormat="1" applyFont="1">
      <alignment/>
      <protection/>
    </xf>
    <xf numFmtId="0" fontId="7" fillId="0" borderId="0" xfId="0" applyFont="1" applyAlignment="1">
      <alignment horizontal="right"/>
    </xf>
    <xf numFmtId="167" fontId="3" fillId="0" borderId="4" xfId="15" applyNumberFormat="1" applyFont="1" applyBorder="1" applyAlignment="1">
      <alignment/>
    </xf>
    <xf numFmtId="38" fontId="7" fillId="0" borderId="5" xfId="0" applyNumberFormat="1" applyFont="1" applyBorder="1" applyAlignment="1">
      <alignment/>
    </xf>
    <xf numFmtId="167" fontId="3" fillId="0" borderId="2" xfId="15" applyNumberFormat="1" applyFont="1" applyBorder="1" applyAlignment="1">
      <alignment/>
    </xf>
    <xf numFmtId="0" fontId="14" fillId="2" borderId="1" xfId="0" applyFont="1" applyFill="1" applyBorder="1" applyAlignment="1">
      <alignment horizontal="justify" wrapText="1"/>
    </xf>
    <xf numFmtId="0" fontId="7" fillId="0" borderId="5" xfId="0" applyFont="1" applyBorder="1" applyAlignment="1">
      <alignment horizontal="right"/>
    </xf>
    <xf numFmtId="38" fontId="7" fillId="0" borderId="5" xfId="0" applyNumberFormat="1" applyFont="1" applyBorder="1" applyAlignment="1">
      <alignment horizontal="right"/>
    </xf>
    <xf numFmtId="38" fontId="7" fillId="0" borderId="5" xfId="0" applyNumberFormat="1" applyFont="1" applyBorder="1" applyAlignment="1">
      <alignment horizontal="left"/>
    </xf>
    <xf numFmtId="38" fontId="7" fillId="0" borderId="5" xfId="0" applyNumberFormat="1" applyFont="1" applyBorder="1" applyAlignment="1">
      <alignment horizontal="center"/>
    </xf>
    <xf numFmtId="37" fontId="14" fillId="0" borderId="4" xfId="21" applyFont="1" applyBorder="1" applyAlignment="1">
      <alignment horizontal="left"/>
      <protection/>
    </xf>
    <xf numFmtId="0" fontId="17" fillId="0" borderId="4" xfId="0" applyFont="1" applyBorder="1" applyAlignment="1">
      <alignment/>
    </xf>
    <xf numFmtId="38" fontId="14" fillId="0" borderId="1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13</xdr:row>
      <xdr:rowOff>0</xdr:rowOff>
    </xdr:from>
    <xdr:ext cx="704850" cy="571500"/>
    <xdr:sp>
      <xdr:nvSpPr>
        <xdr:cNvPr id="1" name="TextBox 1"/>
        <xdr:cNvSpPr txBox="1">
          <a:spLocks noChangeArrowheads="1"/>
        </xdr:cNvSpPr>
      </xdr:nvSpPr>
      <xdr:spPr>
        <a:xfrm>
          <a:off x="4562475" y="3390900"/>
          <a:ext cx="7048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47.28125" style="83" customWidth="1"/>
    <col min="2" max="2" width="16.57421875" style="12" customWidth="1"/>
    <col min="3" max="3" width="19.28125" style="13" customWidth="1"/>
    <col min="4" max="5" width="21.421875" style="14" customWidth="1"/>
    <col min="6" max="6" width="20.421875" style="14" customWidth="1"/>
    <col min="7" max="7" width="19.7109375" style="46" customWidth="1"/>
    <col min="8" max="16384" width="9.140625" style="3" customWidth="1"/>
  </cols>
  <sheetData>
    <row r="1" spans="1:7" ht="30">
      <c r="A1" s="1"/>
      <c r="B1" s="2"/>
      <c r="C1" s="2"/>
      <c r="D1" s="2"/>
      <c r="E1" s="2"/>
      <c r="F1" s="2"/>
      <c r="G1" s="2"/>
    </row>
    <row r="2" spans="1:7" ht="17.25" customHeight="1">
      <c r="A2" s="4"/>
      <c r="B2" s="2"/>
      <c r="C2" s="2"/>
      <c r="D2" s="2"/>
      <c r="E2" s="2"/>
      <c r="F2" s="2"/>
      <c r="G2" s="2"/>
    </row>
    <row r="3" spans="1:7" s="6" customFormat="1" ht="25.5" customHeight="1">
      <c r="A3" s="1" t="s">
        <v>34</v>
      </c>
      <c r="B3" s="5"/>
      <c r="C3" s="5"/>
      <c r="D3" s="5"/>
      <c r="E3" s="5"/>
      <c r="F3" s="5"/>
      <c r="G3" s="5"/>
    </row>
    <row r="4" spans="1:7" s="7" customFormat="1" ht="20.25">
      <c r="A4" s="8"/>
      <c r="B4" s="9"/>
      <c r="C4" s="10"/>
      <c r="D4" s="6"/>
      <c r="E4" s="6"/>
      <c r="F4" s="9"/>
      <c r="G4" s="9"/>
    </row>
    <row r="5" spans="1:7" ht="20.25" customHeight="1">
      <c r="A5" s="11" t="s">
        <v>0</v>
      </c>
      <c r="G5" s="15"/>
    </row>
    <row r="7" spans="1:19" ht="25.5">
      <c r="A7" s="16" t="s">
        <v>1</v>
      </c>
      <c r="B7" s="17"/>
      <c r="C7" s="18"/>
      <c r="D7" s="19"/>
      <c r="E7" s="19"/>
      <c r="F7" s="20" t="s">
        <v>2</v>
      </c>
      <c r="G7" s="21">
        <v>37398</v>
      </c>
      <c r="H7" s="22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</row>
    <row r="8" spans="1:7" s="28" customFormat="1" ht="20.25">
      <c r="A8" s="24"/>
      <c r="B8" s="25"/>
      <c r="C8" s="26"/>
      <c r="D8" s="27"/>
      <c r="E8" s="27"/>
      <c r="F8" s="25"/>
      <c r="G8" s="25"/>
    </row>
    <row r="9" spans="1:7" s="31" customFormat="1" ht="15.75">
      <c r="A9" s="29"/>
      <c r="B9" s="30" t="s">
        <v>3</v>
      </c>
      <c r="C9" s="30" t="s">
        <v>4</v>
      </c>
      <c r="D9" s="94" t="s">
        <v>5</v>
      </c>
      <c r="E9" s="94" t="s">
        <v>35</v>
      </c>
      <c r="F9" s="30" t="s">
        <v>36</v>
      </c>
      <c r="G9" s="30" t="s">
        <v>37</v>
      </c>
    </row>
    <row r="10" spans="1:8" ht="27" customHeight="1">
      <c r="A10" s="32" t="s">
        <v>6</v>
      </c>
      <c r="B10" s="33">
        <v>6376408</v>
      </c>
      <c r="C10" s="34">
        <v>4318096</v>
      </c>
      <c r="D10" s="33">
        <f>B32</f>
        <v>4734748</v>
      </c>
      <c r="E10" s="33">
        <f>B32</f>
        <v>4734748</v>
      </c>
      <c r="F10" s="33">
        <f>D32</f>
        <v>3443437</v>
      </c>
      <c r="G10" s="33">
        <f>F32</f>
        <v>3727786.3900000006</v>
      </c>
      <c r="H10" s="35"/>
    </row>
    <row r="11" spans="1:8" ht="21" customHeight="1">
      <c r="A11" s="36" t="s">
        <v>7</v>
      </c>
      <c r="B11" s="37"/>
      <c r="C11" s="37"/>
      <c r="D11" s="37"/>
      <c r="E11" s="37"/>
      <c r="F11" s="37"/>
      <c r="G11" s="37"/>
      <c r="H11" s="35"/>
    </row>
    <row r="12" spans="1:9" s="42" customFormat="1" ht="15.75">
      <c r="A12" s="38" t="s">
        <v>8</v>
      </c>
      <c r="B12" s="39">
        <v>9061613</v>
      </c>
      <c r="C12" s="39">
        <v>11000532</v>
      </c>
      <c r="D12" s="39">
        <f>10900532-352000-120000</f>
        <v>10428532</v>
      </c>
      <c r="E12" s="39">
        <f>10900532-352000-120000</f>
        <v>10428532</v>
      </c>
      <c r="F12" s="39">
        <v>11158114</v>
      </c>
      <c r="G12" s="84">
        <v>11233181</v>
      </c>
      <c r="H12" s="40"/>
      <c r="I12" s="41"/>
    </row>
    <row r="13" spans="1:9" s="42" customFormat="1" ht="15.75">
      <c r="A13" s="38" t="s">
        <v>9</v>
      </c>
      <c r="B13" s="39"/>
      <c r="C13" s="39"/>
      <c r="D13" s="39"/>
      <c r="E13" s="39"/>
      <c r="F13" s="39">
        <v>-176000</v>
      </c>
      <c r="G13" s="84">
        <v>-88000</v>
      </c>
      <c r="H13" s="40"/>
      <c r="I13" s="41"/>
    </row>
    <row r="14" spans="1:9" s="42" customFormat="1" ht="15.75">
      <c r="A14" s="38" t="s">
        <v>10</v>
      </c>
      <c r="B14" s="39">
        <v>67589</v>
      </c>
      <c r="C14" s="39"/>
      <c r="D14" s="39"/>
      <c r="E14" s="39"/>
      <c r="F14" s="39"/>
      <c r="G14" s="84"/>
      <c r="H14" s="40"/>
      <c r="I14" s="41"/>
    </row>
    <row r="15" spans="1:9" s="42" customFormat="1" ht="15.75">
      <c r="A15" s="38" t="s">
        <v>11</v>
      </c>
      <c r="B15" s="39"/>
      <c r="C15" s="39"/>
      <c r="D15" s="39"/>
      <c r="E15" s="39"/>
      <c r="F15" s="39">
        <f>250000-60000</f>
        <v>190000</v>
      </c>
      <c r="G15" s="84">
        <v>250000</v>
      </c>
      <c r="H15" s="40"/>
      <c r="I15" s="41"/>
    </row>
    <row r="16" spans="1:9" s="42" customFormat="1" ht="15.75">
      <c r="A16" s="38" t="s">
        <v>12</v>
      </c>
      <c r="B16" s="39"/>
      <c r="C16" s="39"/>
      <c r="D16" s="39"/>
      <c r="E16" s="39"/>
      <c r="F16" s="39">
        <v>153504</v>
      </c>
      <c r="G16" s="84">
        <v>153504</v>
      </c>
      <c r="H16" s="40"/>
      <c r="I16" s="41"/>
    </row>
    <row r="17" spans="1:9" s="42" customFormat="1" ht="15.75">
      <c r="A17" s="38" t="s">
        <v>13</v>
      </c>
      <c r="B17" s="39">
        <v>508608</v>
      </c>
      <c r="C17" s="39">
        <v>600000</v>
      </c>
      <c r="D17" s="39">
        <v>600000</v>
      </c>
      <c r="E17" s="39">
        <v>600000</v>
      </c>
      <c r="F17" s="39">
        <v>638346</v>
      </c>
      <c r="G17" s="84">
        <v>600000</v>
      </c>
      <c r="H17" s="40"/>
      <c r="I17" s="41"/>
    </row>
    <row r="18" spans="1:9" s="42" customFormat="1" ht="15.75">
      <c r="A18" s="38" t="s">
        <v>14</v>
      </c>
      <c r="B18" s="39"/>
      <c r="C18" s="39"/>
      <c r="D18" s="39"/>
      <c r="E18" s="39"/>
      <c r="F18" s="39"/>
      <c r="G18" s="84"/>
      <c r="H18" s="40"/>
      <c r="I18" s="41"/>
    </row>
    <row r="19" spans="1:8" ht="22.5" customHeight="1">
      <c r="A19" s="43" t="s">
        <v>15</v>
      </c>
      <c r="B19" s="44">
        <f aca="true" t="shared" si="0" ref="B19:G19">SUM(B11:B18)</f>
        <v>9637810</v>
      </c>
      <c r="C19" s="44">
        <f t="shared" si="0"/>
        <v>11600532</v>
      </c>
      <c r="D19" s="44">
        <f t="shared" si="0"/>
        <v>11028532</v>
      </c>
      <c r="E19" s="44">
        <f t="shared" si="0"/>
        <v>11028532</v>
      </c>
      <c r="F19" s="44">
        <f t="shared" si="0"/>
        <v>11963964</v>
      </c>
      <c r="G19" s="44">
        <f t="shared" si="0"/>
        <v>12148685</v>
      </c>
      <c r="H19" s="35"/>
    </row>
    <row r="20" spans="1:8" ht="24" customHeight="1">
      <c r="A20" s="36" t="s">
        <v>16</v>
      </c>
      <c r="B20" s="45"/>
      <c r="C20" s="37"/>
      <c r="D20" s="37"/>
      <c r="E20" s="37"/>
      <c r="F20" s="37"/>
      <c r="G20" s="85"/>
      <c r="H20" s="35"/>
    </row>
    <row r="21" spans="1:9" s="42" customFormat="1" ht="15.75">
      <c r="A21" s="38" t="s">
        <v>8</v>
      </c>
      <c r="B21" s="45">
        <v>-9136819</v>
      </c>
      <c r="C21" s="45">
        <v>-12223441</v>
      </c>
      <c r="D21" s="45">
        <v>-12223441</v>
      </c>
      <c r="E21" s="45">
        <v>-12223441</v>
      </c>
      <c r="F21" s="45">
        <v>-10282439</v>
      </c>
      <c r="G21" s="45">
        <f>F21*1.04</f>
        <v>-10693736.56</v>
      </c>
      <c r="H21" s="40"/>
      <c r="I21" s="41"/>
    </row>
    <row r="22" spans="1:9" s="42" customFormat="1" ht="15.75">
      <c r="A22" s="38" t="s">
        <v>17</v>
      </c>
      <c r="B22" s="45">
        <v>-2142651</v>
      </c>
      <c r="C22" s="47"/>
      <c r="D22" s="47"/>
      <c r="E22" s="47">
        <v>-1500000</v>
      </c>
      <c r="F22" s="47">
        <v>-1500000</v>
      </c>
      <c r="G22" s="45">
        <v>-1500000</v>
      </c>
      <c r="H22" s="40"/>
      <c r="I22" s="41"/>
    </row>
    <row r="23" spans="1:9" s="42" customFormat="1" ht="15.75">
      <c r="A23" s="38" t="s">
        <v>32</v>
      </c>
      <c r="B23" s="47"/>
      <c r="C23" s="47"/>
      <c r="D23" s="47"/>
      <c r="E23" s="47">
        <v>-323143</v>
      </c>
      <c r="F23" s="47"/>
      <c r="G23" s="45"/>
      <c r="H23" s="40"/>
      <c r="I23" s="41"/>
    </row>
    <row r="24" spans="1:9" s="42" customFormat="1" ht="15.75">
      <c r="A24" s="38" t="s">
        <v>33</v>
      </c>
      <c r="B24" s="47"/>
      <c r="C24" s="47"/>
      <c r="D24" s="47"/>
      <c r="E24" s="47">
        <v>1191700</v>
      </c>
      <c r="F24" s="47"/>
      <c r="G24" s="45"/>
      <c r="H24" s="40"/>
      <c r="I24" s="41"/>
    </row>
    <row r="25" spans="1:9" s="42" customFormat="1" ht="15.75">
      <c r="A25" s="48" t="s">
        <v>18</v>
      </c>
      <c r="B25" s="47"/>
      <c r="C25" s="47"/>
      <c r="D25" s="47">
        <v>-316892</v>
      </c>
      <c r="E25" s="47">
        <v>-316892</v>
      </c>
      <c r="F25" s="47"/>
      <c r="G25" s="86"/>
      <c r="H25" s="40"/>
      <c r="I25" s="41"/>
    </row>
    <row r="26" spans="1:8" ht="40.5" customHeight="1">
      <c r="A26" s="87" t="s">
        <v>31</v>
      </c>
      <c r="B26" s="51"/>
      <c r="C26" s="51">
        <f>((C25+C21)*0.02)-((C25+C21)*0.02)-((C25+C21)*0.02)</f>
        <v>244468.82</v>
      </c>
      <c r="D26" s="51">
        <v>220490</v>
      </c>
      <c r="E26" s="51">
        <v>220490</v>
      </c>
      <c r="F26" s="51">
        <f>((F25+F21)*0.01)-((F25+F21)*0.01)-((F25+F21)*0.01)</f>
        <v>102824.39</v>
      </c>
      <c r="G26" s="51">
        <f>((G25+G21)*0.01)-((G25+G21)*0.01)-((G25+G21)*0.01)</f>
        <v>106937.3656</v>
      </c>
      <c r="H26" s="35"/>
    </row>
    <row r="27" spans="1:8" ht="20.25" customHeight="1">
      <c r="A27" s="49" t="s">
        <v>19</v>
      </c>
      <c r="B27" s="50">
        <f>SUM(B20:B26)</f>
        <v>-11279470</v>
      </c>
      <c r="C27" s="33">
        <f>SUM(C20:C26)</f>
        <v>-11978972.18</v>
      </c>
      <c r="D27" s="33">
        <f>SUM(D20:D26)</f>
        <v>-12319843</v>
      </c>
      <c r="E27" s="33">
        <f>SUM(E20:E26)</f>
        <v>-12951286</v>
      </c>
      <c r="F27" s="33">
        <f>SUM(F20:F26)</f>
        <v>-11679614.61</v>
      </c>
      <c r="G27" s="33">
        <f>SUM(G21:G25)</f>
        <v>-12193736.56</v>
      </c>
      <c r="H27" s="35"/>
    </row>
    <row r="28" spans="1:7" ht="12.75">
      <c r="A28" s="88"/>
      <c r="B28" s="89"/>
      <c r="C28" s="90"/>
      <c r="D28" s="91"/>
      <c r="E28" s="91"/>
      <c r="F28" s="91"/>
      <c r="G28" s="85"/>
    </row>
    <row r="29" spans="1:8" ht="21" customHeight="1">
      <c r="A29" s="92" t="s">
        <v>20</v>
      </c>
      <c r="B29" s="52"/>
      <c r="C29" s="45"/>
      <c r="D29" s="45"/>
      <c r="E29" s="45"/>
      <c r="F29" s="45"/>
      <c r="G29" s="45"/>
      <c r="H29" s="35"/>
    </row>
    <row r="30" spans="1:8" ht="20.25" customHeight="1">
      <c r="A30" s="38"/>
      <c r="B30" s="93"/>
      <c r="C30" s="52"/>
      <c r="D30" s="52"/>
      <c r="E30" s="52"/>
      <c r="F30" s="52"/>
      <c r="G30" s="52"/>
      <c r="H30" s="35"/>
    </row>
    <row r="31" spans="1:8" ht="20.25" customHeight="1">
      <c r="A31" s="32" t="s">
        <v>21</v>
      </c>
      <c r="B31" s="56">
        <f aca="true" t="shared" si="1" ref="B31:G31">SUM(B29:B30)</f>
        <v>0</v>
      </c>
      <c r="C31" s="59">
        <f t="shared" si="1"/>
        <v>0</v>
      </c>
      <c r="D31" s="59">
        <f t="shared" si="1"/>
        <v>0</v>
      </c>
      <c r="E31" s="59">
        <f t="shared" si="1"/>
        <v>0</v>
      </c>
      <c r="F31" s="59">
        <f t="shared" si="1"/>
        <v>0</v>
      </c>
      <c r="G31" s="59">
        <f t="shared" si="1"/>
        <v>0</v>
      </c>
      <c r="H31" s="35"/>
    </row>
    <row r="32" spans="1:8" ht="28.5" customHeight="1">
      <c r="A32" s="55" t="s">
        <v>22</v>
      </c>
      <c r="B32" s="56">
        <f aca="true" t="shared" si="2" ref="B32:G32">B10+B19+B27+B31</f>
        <v>4734748</v>
      </c>
      <c r="C32" s="56">
        <f t="shared" si="2"/>
        <v>3939655.8200000003</v>
      </c>
      <c r="D32" s="56">
        <f t="shared" si="2"/>
        <v>3443437</v>
      </c>
      <c r="E32" s="56">
        <f t="shared" si="2"/>
        <v>2811994</v>
      </c>
      <c r="F32" s="56">
        <f t="shared" si="2"/>
        <v>3727786.3900000006</v>
      </c>
      <c r="G32" s="56">
        <f t="shared" si="2"/>
        <v>3682734.83</v>
      </c>
      <c r="H32" s="35"/>
    </row>
    <row r="33" spans="1:8" ht="21" customHeight="1">
      <c r="A33" s="60" t="s">
        <v>23</v>
      </c>
      <c r="B33" s="45"/>
      <c r="C33" s="45"/>
      <c r="D33" s="45"/>
      <c r="E33" s="45"/>
      <c r="F33" s="45"/>
      <c r="G33" s="45"/>
      <c r="H33" s="35"/>
    </row>
    <row r="34" spans="1:8" ht="20.25" customHeight="1">
      <c r="A34" s="38" t="s">
        <v>24</v>
      </c>
      <c r="B34" s="61">
        <v>-1896227</v>
      </c>
      <c r="C34" s="53">
        <v>-1458820.4</v>
      </c>
      <c r="D34" s="53">
        <v>-1580406</v>
      </c>
      <c r="E34" s="53">
        <v>-1580406</v>
      </c>
      <c r="F34" s="53">
        <v>-1539322</v>
      </c>
      <c r="G34" s="53">
        <v>-1496933</v>
      </c>
      <c r="H34" s="35"/>
    </row>
    <row r="35" spans="1:8" ht="20.25" customHeight="1">
      <c r="A35" s="38" t="s">
        <v>25</v>
      </c>
      <c r="B35" s="61">
        <v>-900000</v>
      </c>
      <c r="C35" s="53"/>
      <c r="D35" s="52"/>
      <c r="E35" s="52"/>
      <c r="F35" s="54"/>
      <c r="G35" s="52"/>
      <c r="H35" s="35"/>
    </row>
    <row r="36" spans="1:8" ht="20.25" customHeight="1">
      <c r="A36" s="38" t="s">
        <v>26</v>
      </c>
      <c r="B36" s="61">
        <v>-316892</v>
      </c>
      <c r="C36" s="53"/>
      <c r="D36" s="54"/>
      <c r="E36" s="54"/>
      <c r="F36" s="52"/>
      <c r="G36" s="52"/>
      <c r="H36" s="35"/>
    </row>
    <row r="37" spans="1:8" ht="20.25" customHeight="1">
      <c r="A37" s="38"/>
      <c r="B37" s="62"/>
      <c r="C37" s="53"/>
      <c r="D37" s="54"/>
      <c r="E37" s="54"/>
      <c r="F37" s="52"/>
      <c r="G37" s="52"/>
      <c r="H37" s="35"/>
    </row>
    <row r="38" spans="1:8" ht="20.25" customHeight="1">
      <c r="A38" s="63" t="s">
        <v>27</v>
      </c>
      <c r="B38" s="50">
        <f aca="true" t="shared" si="3" ref="B38:G38">SUM(B33:B37)</f>
        <v>-3113119</v>
      </c>
      <c r="C38" s="57">
        <f t="shared" si="3"/>
        <v>-1458820.4</v>
      </c>
      <c r="D38" s="58">
        <f t="shared" si="3"/>
        <v>-1580406</v>
      </c>
      <c r="E38" s="58">
        <f t="shared" si="3"/>
        <v>-1580406</v>
      </c>
      <c r="F38" s="59">
        <f t="shared" si="3"/>
        <v>-1539322</v>
      </c>
      <c r="G38" s="59">
        <f t="shared" si="3"/>
        <v>-1496933</v>
      </c>
      <c r="H38" s="35"/>
    </row>
    <row r="39" spans="1:8" ht="27" customHeight="1">
      <c r="A39" s="55" t="s">
        <v>28</v>
      </c>
      <c r="B39" s="56">
        <f aca="true" t="shared" si="4" ref="B39:G39">B10+B19+B27+B38</f>
        <v>1621629</v>
      </c>
      <c r="C39" s="56">
        <f t="shared" si="4"/>
        <v>2480835.4200000004</v>
      </c>
      <c r="D39" s="56">
        <f t="shared" si="4"/>
        <v>1863031</v>
      </c>
      <c r="E39" s="56">
        <f t="shared" si="4"/>
        <v>1231588</v>
      </c>
      <c r="F39" s="56">
        <f t="shared" si="4"/>
        <v>2188464.3900000006</v>
      </c>
      <c r="G39" s="56">
        <f t="shared" si="4"/>
        <v>2185801.83</v>
      </c>
      <c r="H39" s="35"/>
    </row>
    <row r="40" spans="1:8" s="67" customFormat="1" ht="36" customHeight="1">
      <c r="A40" s="64" t="s">
        <v>29</v>
      </c>
      <c r="B40" s="65">
        <v>2000000</v>
      </c>
      <c r="C40" s="65">
        <v>2000000</v>
      </c>
      <c r="D40" s="65">
        <v>2000000</v>
      </c>
      <c r="E40" s="65">
        <v>2000000</v>
      </c>
      <c r="F40" s="65">
        <v>2000000</v>
      </c>
      <c r="G40" s="65">
        <v>2000000</v>
      </c>
      <c r="H40" s="66"/>
    </row>
    <row r="41" spans="1:7" ht="15.75">
      <c r="A41" s="68"/>
      <c r="B41" s="69"/>
      <c r="C41" s="69"/>
      <c r="D41" s="69"/>
      <c r="E41" s="69"/>
      <c r="F41" s="69"/>
      <c r="G41" s="69"/>
    </row>
    <row r="42" spans="1:7" ht="15.75">
      <c r="A42" s="70" t="s">
        <v>30</v>
      </c>
      <c r="B42" s="69"/>
      <c r="C42" s="69"/>
      <c r="D42" s="69"/>
      <c r="E42" s="69"/>
      <c r="F42" s="69"/>
      <c r="G42" s="69"/>
    </row>
    <row r="43" spans="1:7" ht="15.75" customHeight="1">
      <c r="A43" s="71"/>
      <c r="B43" s="72"/>
      <c r="C43" s="73"/>
      <c r="D43" s="46"/>
      <c r="E43" s="46"/>
      <c r="F43" s="72"/>
      <c r="G43" s="72"/>
    </row>
    <row r="44" spans="1:7" ht="10.5" customHeight="1">
      <c r="A44" s="74"/>
      <c r="B44" s="75"/>
      <c r="C44" s="76"/>
      <c r="D44" s="77"/>
      <c r="E44" s="77"/>
      <c r="F44" s="75"/>
      <c r="G44" s="72"/>
    </row>
    <row r="45" spans="1:6" ht="15.75">
      <c r="A45" s="78"/>
      <c r="B45" s="79"/>
      <c r="C45" s="80"/>
      <c r="D45" s="46"/>
      <c r="E45" s="46"/>
      <c r="F45" s="72"/>
    </row>
    <row r="46" spans="1:6" ht="12.75">
      <c r="A46" s="3"/>
      <c r="B46" s="81"/>
      <c r="C46" s="82"/>
      <c r="D46" s="82"/>
      <c r="E46" s="82"/>
      <c r="F46" s="82"/>
    </row>
    <row r="47" spans="1:7" ht="15.75">
      <c r="A47" s="3"/>
      <c r="B47" s="69"/>
      <c r="C47" s="69"/>
      <c r="D47" s="46"/>
      <c r="E47" s="46"/>
      <c r="F47" s="69"/>
      <c r="G47" s="69"/>
    </row>
  </sheetData>
  <printOptions horizontalCentered="1"/>
  <pageMargins left="0.75" right="0.75" top="1" bottom="1" header="0.5" footer="0.5"/>
  <pageSetup fitToHeight="1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gambleh</dc:creator>
  <cp:keywords/>
  <dc:description/>
  <cp:lastModifiedBy>Network Manager</cp:lastModifiedBy>
  <cp:lastPrinted>2002-05-22T22:31:05Z</cp:lastPrinted>
  <dcterms:created xsi:type="dcterms:W3CDTF">2002-05-15T18:01:11Z</dcterms:created>
  <dcterms:modified xsi:type="dcterms:W3CDTF">2002-06-03T16:29:14Z</dcterms:modified>
  <cp:category/>
  <cp:version/>
  <cp:contentType/>
  <cp:contentStatus/>
</cp:coreProperties>
</file>